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GCCR\Desktop\"/>
    </mc:Choice>
  </mc:AlternateContent>
  <bookViews>
    <workbookView xWindow="0" yWindow="0" windowWidth="20490" windowHeight="7755" firstSheet="3" activeTab="3"/>
  </bookViews>
  <sheets>
    <sheet name="Science" sheetId="6" state="hidden" r:id="rId1"/>
    <sheet name="B. Studies" sheetId="3" state="hidden" r:id="rId2"/>
    <sheet name="Arts" sheetId="4" state="hidden" r:id="rId3"/>
    <sheet name="Marks(Science)" sheetId="9" r:id="rId4"/>
    <sheet name="Marks(B.Studies)" sheetId="11" r:id="rId5"/>
    <sheet name="Marks(Humanities)" sheetId="12" r:id="rId6"/>
  </sheets>
  <externalReferences>
    <externalReference r:id="rId7"/>
  </externalReferences>
  <definedNames>
    <definedName name="_xlnm._FilterDatabase" localSheetId="2" hidden="1">Arts!$BB$1:$BB$304</definedName>
    <definedName name="_xlnm._FilterDatabase" localSheetId="1" hidden="1">'B. Studies'!#REF!</definedName>
    <definedName name="_xlnm._FilterDatabase" localSheetId="0" hidden="1">Science!$AE$1:$AE$149</definedName>
    <definedName name="_xlnm.Print_Titles" localSheetId="2">Arts!$3:$4</definedName>
    <definedName name="_xlnm.Print_Titles" localSheetId="1">'B. Studies'!$3:$4</definedName>
    <definedName name="_xlnm.Print_Titles" localSheetId="0">Science!$3:$4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7" i="4" l="1"/>
  <c r="AZ6" i="3" l="1"/>
  <c r="AZ7" i="3"/>
  <c r="AZ8" i="3"/>
  <c r="AZ9" i="3"/>
  <c r="AZ10" i="3"/>
  <c r="AZ11" i="3"/>
  <c r="AZ12" i="3"/>
  <c r="AZ13" i="3"/>
  <c r="AZ14" i="3"/>
  <c r="AZ15" i="3"/>
  <c r="AZ16" i="3"/>
  <c r="AZ17" i="3"/>
  <c r="AZ18" i="3"/>
  <c r="AZ19" i="3"/>
  <c r="AZ20" i="3"/>
  <c r="AZ21" i="3"/>
  <c r="AZ22" i="3"/>
  <c r="AZ23" i="3"/>
  <c r="AZ24" i="3"/>
  <c r="AZ25" i="3"/>
  <c r="AZ26" i="3"/>
  <c r="AZ27" i="3"/>
  <c r="AZ28" i="3"/>
  <c r="AZ29" i="3"/>
  <c r="AZ30" i="3"/>
  <c r="AZ31" i="3"/>
  <c r="AZ32" i="3"/>
  <c r="AZ33" i="3"/>
  <c r="AZ34" i="3"/>
  <c r="AZ35" i="3"/>
  <c r="AZ36" i="3"/>
  <c r="AZ37" i="3"/>
  <c r="AZ38" i="3"/>
  <c r="AZ39" i="3"/>
  <c r="AZ40" i="3"/>
  <c r="AZ41" i="3"/>
  <c r="AZ42" i="3"/>
  <c r="AZ43" i="3"/>
  <c r="AZ44" i="3"/>
  <c r="AZ45" i="3"/>
  <c r="AZ46" i="3"/>
  <c r="AZ47" i="3"/>
  <c r="AZ48" i="3"/>
  <c r="AZ49" i="3"/>
  <c r="AZ50" i="3"/>
  <c r="AZ51" i="3"/>
  <c r="AZ52" i="3"/>
  <c r="AZ53" i="3"/>
  <c r="AZ54" i="3"/>
  <c r="AZ55" i="3"/>
  <c r="AZ56" i="3"/>
  <c r="AZ57" i="3"/>
  <c r="AZ58" i="3"/>
  <c r="AZ59" i="3"/>
  <c r="AZ60" i="3"/>
  <c r="AZ61" i="3"/>
  <c r="AZ62" i="3"/>
  <c r="AZ63" i="3"/>
  <c r="AZ64" i="3"/>
  <c r="AZ65" i="3"/>
  <c r="AZ66" i="3"/>
  <c r="AZ67" i="3"/>
  <c r="AZ68" i="3"/>
  <c r="AZ69" i="3"/>
  <c r="AZ70" i="3"/>
  <c r="AZ71" i="3"/>
  <c r="AZ72" i="3"/>
  <c r="AZ73" i="3"/>
  <c r="AZ74" i="3"/>
  <c r="AZ75" i="3"/>
  <c r="AZ76" i="3"/>
  <c r="AZ77" i="3"/>
  <c r="BA77" i="3" s="1"/>
  <c r="BB77" i="3" s="1"/>
  <c r="AZ78" i="3"/>
  <c r="AZ79" i="3"/>
  <c r="AZ80" i="3"/>
  <c r="AZ81" i="3"/>
  <c r="AZ82" i="3"/>
  <c r="AZ83" i="3"/>
  <c r="AZ84" i="3"/>
  <c r="AZ85" i="3"/>
  <c r="AZ86" i="3"/>
  <c r="AZ87" i="3"/>
  <c r="AZ88" i="3"/>
  <c r="AZ89" i="3"/>
  <c r="AZ90" i="3"/>
  <c r="AZ91" i="3"/>
  <c r="AZ92" i="3"/>
  <c r="AZ93" i="3"/>
  <c r="BA93" i="3" s="1"/>
  <c r="BB93" i="3" s="1"/>
  <c r="AZ94" i="3"/>
  <c r="AZ95" i="3"/>
  <c r="AZ96" i="3"/>
  <c r="AZ97" i="3"/>
  <c r="AZ98" i="3"/>
  <c r="AZ99" i="3"/>
  <c r="AZ100" i="3"/>
  <c r="AZ101" i="3"/>
  <c r="BA101" i="3" s="1"/>
  <c r="BB101" i="3" s="1"/>
  <c r="AZ102" i="3"/>
  <c r="AZ103" i="3"/>
  <c r="AZ104" i="3"/>
  <c r="AZ105" i="3"/>
  <c r="AZ106" i="3"/>
  <c r="AZ107" i="3"/>
  <c r="AZ108" i="3"/>
  <c r="AZ109" i="3"/>
  <c r="AZ110" i="3"/>
  <c r="AZ111" i="3"/>
  <c r="AZ112" i="3"/>
  <c r="AZ113" i="3"/>
  <c r="AZ114" i="3"/>
  <c r="AZ115" i="3"/>
  <c r="AZ116" i="3"/>
  <c r="AZ117" i="3"/>
  <c r="AZ118" i="3"/>
  <c r="AZ119" i="3"/>
  <c r="AZ120" i="3"/>
  <c r="AZ121" i="3"/>
  <c r="AZ122" i="3"/>
  <c r="AZ123" i="3"/>
  <c r="AZ124" i="3"/>
  <c r="AZ125" i="3"/>
  <c r="AZ126" i="3"/>
  <c r="AZ127" i="3"/>
  <c r="AZ128" i="3"/>
  <c r="AZ129" i="3"/>
  <c r="AZ130" i="3"/>
  <c r="AZ131" i="3"/>
  <c r="AZ132" i="3"/>
  <c r="AZ133" i="3"/>
  <c r="AZ134" i="3"/>
  <c r="AZ135" i="3"/>
  <c r="AZ136" i="3"/>
  <c r="AZ137" i="3"/>
  <c r="AZ138" i="3"/>
  <c r="AZ139" i="3"/>
  <c r="AZ140" i="3"/>
  <c r="AZ141" i="3"/>
  <c r="AZ142" i="3"/>
  <c r="AZ143" i="3"/>
  <c r="AZ144" i="3"/>
  <c r="AZ145" i="3"/>
  <c r="AZ146" i="3"/>
  <c r="AZ147" i="3"/>
  <c r="AZ148" i="3"/>
  <c r="AZ149" i="3"/>
  <c r="AZ150" i="3"/>
  <c r="AZ151" i="3"/>
  <c r="AZ152" i="3"/>
  <c r="AZ153" i="3"/>
  <c r="AZ154" i="3"/>
  <c r="AZ155" i="3"/>
  <c r="AZ156" i="3"/>
  <c r="AZ157" i="3"/>
  <c r="AZ158" i="3"/>
  <c r="AZ159" i="3"/>
  <c r="AZ160" i="3"/>
  <c r="AZ161" i="3"/>
  <c r="AZ162" i="3"/>
  <c r="AZ163" i="3"/>
  <c r="AZ164" i="3"/>
  <c r="AZ165" i="3"/>
  <c r="AZ166" i="3"/>
  <c r="AZ167" i="3"/>
  <c r="AZ168" i="3"/>
  <c r="AZ169" i="3"/>
  <c r="AZ170" i="3"/>
  <c r="AZ171" i="3"/>
  <c r="AZ172" i="3"/>
  <c r="AZ173" i="3"/>
  <c r="AZ174" i="3"/>
  <c r="AZ175" i="3"/>
  <c r="AZ176" i="3"/>
  <c r="AZ177" i="3"/>
  <c r="AZ178" i="3"/>
  <c r="AZ179" i="3"/>
  <c r="AZ180" i="3"/>
  <c r="AZ181" i="3"/>
  <c r="AZ182" i="3"/>
  <c r="AZ183" i="3"/>
  <c r="AZ184" i="3"/>
  <c r="AZ185" i="3"/>
  <c r="AZ186" i="3"/>
  <c r="AZ187" i="3"/>
  <c r="AZ188" i="3"/>
  <c r="AZ189" i="3"/>
  <c r="AZ190" i="3"/>
  <c r="AZ191" i="3"/>
  <c r="AZ192" i="3"/>
  <c r="AZ193" i="3"/>
  <c r="AZ194" i="3"/>
  <c r="AZ195" i="3"/>
  <c r="AZ196" i="3"/>
  <c r="AZ197" i="3"/>
  <c r="AZ198" i="3"/>
  <c r="AZ199" i="3"/>
  <c r="AZ5" i="3"/>
  <c r="BD6" i="6"/>
  <c r="BD7" i="6"/>
  <c r="BD8" i="6"/>
  <c r="BD9" i="6"/>
  <c r="BD10" i="6"/>
  <c r="BD11" i="6"/>
  <c r="BD12" i="6"/>
  <c r="BD13" i="6"/>
  <c r="BD14" i="6"/>
  <c r="BD15" i="6"/>
  <c r="BD16" i="6"/>
  <c r="BD17" i="6"/>
  <c r="BD18" i="6"/>
  <c r="BD19" i="6"/>
  <c r="BD20" i="6"/>
  <c r="BD21" i="6"/>
  <c r="BD22" i="6"/>
  <c r="BD23" i="6"/>
  <c r="BD24" i="6"/>
  <c r="BD25" i="6"/>
  <c r="BD26" i="6"/>
  <c r="BD27" i="6"/>
  <c r="BD28" i="6"/>
  <c r="BD29" i="6"/>
  <c r="BD30" i="6"/>
  <c r="BD31" i="6"/>
  <c r="BD32" i="6"/>
  <c r="BD33" i="6"/>
  <c r="BD34" i="6"/>
  <c r="BD35" i="6"/>
  <c r="BD36" i="6"/>
  <c r="BD37" i="6"/>
  <c r="BD38" i="6"/>
  <c r="BD39" i="6"/>
  <c r="BD40" i="6"/>
  <c r="BD41" i="6"/>
  <c r="BD42" i="6"/>
  <c r="BD43" i="6"/>
  <c r="BD44" i="6"/>
  <c r="BD45" i="6"/>
  <c r="BD46" i="6"/>
  <c r="BD47" i="6"/>
  <c r="BD48" i="6"/>
  <c r="BD49" i="6"/>
  <c r="BD50" i="6"/>
  <c r="BD51" i="6"/>
  <c r="BD52" i="6"/>
  <c r="BD53" i="6"/>
  <c r="BD54" i="6"/>
  <c r="BD55" i="6"/>
  <c r="BD56" i="6"/>
  <c r="BD57" i="6"/>
  <c r="BD58" i="6"/>
  <c r="BD59" i="6"/>
  <c r="BD60" i="6"/>
  <c r="BD61" i="6"/>
  <c r="BD62" i="6"/>
  <c r="BD63" i="6"/>
  <c r="BD64" i="6"/>
  <c r="BD65" i="6"/>
  <c r="BD66" i="6"/>
  <c r="BD67" i="6"/>
  <c r="BD68" i="6"/>
  <c r="BD69" i="6"/>
  <c r="BD70" i="6"/>
  <c r="BD71" i="6"/>
  <c r="BD72" i="6"/>
  <c r="BD73" i="6"/>
  <c r="BD74" i="6"/>
  <c r="BD75" i="6"/>
  <c r="BD76" i="6"/>
  <c r="BD77" i="6"/>
  <c r="BD78" i="6"/>
  <c r="BD79" i="6"/>
  <c r="BD80" i="6"/>
  <c r="BD81" i="6"/>
  <c r="BD82" i="6"/>
  <c r="BD83" i="6"/>
  <c r="BD84" i="6"/>
  <c r="BD85" i="6"/>
  <c r="BD86" i="6"/>
  <c r="BD87" i="6"/>
  <c r="BD88" i="6"/>
  <c r="BD89" i="6"/>
  <c r="BD90" i="6"/>
  <c r="BD91" i="6"/>
  <c r="BD92" i="6"/>
  <c r="BD93" i="6"/>
  <c r="BD94" i="6"/>
  <c r="BD95" i="6"/>
  <c r="BD96" i="6"/>
  <c r="BD97" i="6"/>
  <c r="BD98" i="6"/>
  <c r="BD99" i="6"/>
  <c r="BD100" i="6"/>
  <c r="BD101" i="6"/>
  <c r="BD102" i="6"/>
  <c r="BD103" i="6"/>
  <c r="BD104" i="6"/>
  <c r="BD105" i="6"/>
  <c r="BD106" i="6"/>
  <c r="BD107" i="6"/>
  <c r="BD108" i="6"/>
  <c r="BD109" i="6"/>
  <c r="BD110" i="6"/>
  <c r="BD111" i="6"/>
  <c r="BD112" i="6"/>
  <c r="BD113" i="6"/>
  <c r="BD114" i="6"/>
  <c r="BD115" i="6"/>
  <c r="BD116" i="6"/>
  <c r="BD117" i="6"/>
  <c r="BD118" i="6"/>
  <c r="BD119" i="6"/>
  <c r="BD120" i="6"/>
  <c r="BD121" i="6"/>
  <c r="BD122" i="6"/>
  <c r="BD123" i="6"/>
  <c r="BD124" i="6"/>
  <c r="BD125" i="6"/>
  <c r="BD126" i="6"/>
  <c r="BD127" i="6"/>
  <c r="BD128" i="6"/>
  <c r="BD129" i="6"/>
  <c r="BD130" i="6"/>
  <c r="BD131" i="6"/>
  <c r="BD132" i="6"/>
  <c r="BD133" i="6"/>
  <c r="BD134" i="6"/>
  <c r="BD135" i="6"/>
  <c r="BD136" i="6"/>
  <c r="BD137" i="6"/>
  <c r="BD138" i="6"/>
  <c r="BD139" i="6"/>
  <c r="BD140" i="6"/>
  <c r="BD141" i="6"/>
  <c r="BD142" i="6"/>
  <c r="BD143" i="6"/>
  <c r="BD144" i="6"/>
  <c r="BD145" i="6"/>
  <c r="BD146" i="6"/>
  <c r="BD147" i="6"/>
  <c r="BD148" i="6"/>
  <c r="BD149" i="6"/>
  <c r="BD150" i="6"/>
  <c r="BD151" i="6"/>
  <c r="BD152" i="6"/>
  <c r="BD153" i="6"/>
  <c r="BD154" i="6"/>
  <c r="BD155" i="6"/>
  <c r="BD156" i="6"/>
  <c r="BD157" i="6"/>
  <c r="BD158" i="6"/>
  <c r="BD159" i="6"/>
  <c r="BD160" i="6"/>
  <c r="BD161" i="6"/>
  <c r="BD162" i="6"/>
  <c r="BD163" i="6"/>
  <c r="BD164" i="6"/>
  <c r="BD165" i="6"/>
  <c r="BD166" i="6"/>
  <c r="BD167" i="6"/>
  <c r="BD168" i="6"/>
  <c r="BD169" i="6"/>
  <c r="BD170" i="6"/>
  <c r="BD171" i="6"/>
  <c r="BD172" i="6"/>
  <c r="BD173" i="6"/>
  <c r="BD174" i="6"/>
  <c r="BD175" i="6"/>
  <c r="BD176" i="6"/>
  <c r="BD177" i="6"/>
  <c r="BD178" i="6"/>
  <c r="BD179" i="6"/>
  <c r="BD180" i="6"/>
  <c r="BD181" i="6"/>
  <c r="BD182" i="6"/>
  <c r="BD183" i="6"/>
  <c r="BD184" i="6"/>
  <c r="BD185" i="6"/>
  <c r="BD186" i="6"/>
  <c r="BD187" i="6"/>
  <c r="BD188" i="6"/>
  <c r="BD189" i="6"/>
  <c r="BD190" i="6"/>
  <c r="BD191" i="6"/>
  <c r="BD192" i="6"/>
  <c r="BD193" i="6"/>
  <c r="BD194" i="6"/>
  <c r="BD195" i="6"/>
  <c r="BD196" i="6"/>
  <c r="BD197" i="6"/>
  <c r="BD198" i="6"/>
  <c r="BD199" i="6"/>
  <c r="BD200" i="6"/>
  <c r="BD201" i="6"/>
  <c r="BD202" i="6"/>
  <c r="BD203" i="6"/>
  <c r="BD204" i="6"/>
  <c r="BD205" i="6"/>
  <c r="BD206" i="6"/>
  <c r="BD207" i="6"/>
  <c r="BD208" i="6"/>
  <c r="BD209" i="6"/>
  <c r="BD210" i="6"/>
  <c r="BD211" i="6"/>
  <c r="BD212" i="6"/>
  <c r="BD213" i="6"/>
  <c r="BD214" i="6"/>
  <c r="BD5" i="6"/>
  <c r="C37" i="12"/>
  <c r="AW349" i="4"/>
  <c r="G37" i="12"/>
  <c r="D37" i="12"/>
  <c r="E35" i="12"/>
  <c r="D35" i="12"/>
  <c r="D34" i="12"/>
  <c r="D33" i="12"/>
  <c r="D32" i="12"/>
  <c r="F31" i="12"/>
  <c r="D31" i="12"/>
  <c r="D30" i="12"/>
  <c r="E29" i="12"/>
  <c r="D29" i="12"/>
  <c r="D28" i="12"/>
  <c r="D27" i="12"/>
  <c r="D26" i="12"/>
  <c r="D25" i="12"/>
  <c r="D24" i="12"/>
  <c r="D23" i="12"/>
  <c r="D22" i="12"/>
  <c r="D21" i="12"/>
  <c r="D20" i="12"/>
  <c r="E19" i="12"/>
  <c r="D19" i="12"/>
  <c r="D18" i="12"/>
  <c r="D17" i="12"/>
  <c r="D16" i="12"/>
  <c r="D15" i="12"/>
  <c r="F14" i="12"/>
  <c r="D14" i="12"/>
  <c r="E13" i="12"/>
  <c r="D13" i="12"/>
  <c r="D12" i="12"/>
  <c r="E11" i="12"/>
  <c r="D11" i="12"/>
  <c r="D6" i="12"/>
  <c r="G36" i="11"/>
  <c r="D36" i="11"/>
  <c r="C36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E13" i="11"/>
  <c r="D13" i="11"/>
  <c r="D12" i="11"/>
  <c r="D11" i="11"/>
  <c r="D6" i="11"/>
  <c r="F40" i="9"/>
  <c r="E40" i="9"/>
  <c r="E38" i="9"/>
  <c r="D38" i="9"/>
  <c r="D37" i="9"/>
  <c r="D36" i="9"/>
  <c r="D35" i="9"/>
  <c r="D34" i="9"/>
  <c r="E33" i="9"/>
  <c r="D33" i="9"/>
  <c r="D32" i="9"/>
  <c r="D31" i="9"/>
  <c r="D30" i="9"/>
  <c r="D29" i="9"/>
  <c r="E28" i="9"/>
  <c r="D28" i="9"/>
  <c r="D27" i="9"/>
  <c r="D26" i="9"/>
  <c r="D25" i="9"/>
  <c r="D24" i="9"/>
  <c r="E23" i="9"/>
  <c r="D23" i="9"/>
  <c r="D22" i="9"/>
  <c r="D21" i="9"/>
  <c r="D20" i="9"/>
  <c r="D19" i="9"/>
  <c r="D18" i="9"/>
  <c r="D17" i="9"/>
  <c r="D16" i="9"/>
  <c r="D15" i="9"/>
  <c r="D14" i="9"/>
  <c r="E13" i="9"/>
  <c r="D13" i="9"/>
  <c r="D12" i="9"/>
  <c r="D11" i="9"/>
  <c r="D6" i="9"/>
  <c r="BL353" i="4"/>
  <c r="BH353" i="4"/>
  <c r="AX353" i="4"/>
  <c r="AW353" i="4"/>
  <c r="AU353" i="4"/>
  <c r="AR353" i="4"/>
  <c r="AO353" i="4"/>
  <c r="BJ353" i="4" s="1"/>
  <c r="AN353" i="4"/>
  <c r="AM353" i="4"/>
  <c r="AJ353" i="4"/>
  <c r="AG353" i="4"/>
  <c r="BI353" i="4" s="1"/>
  <c r="AF353" i="4"/>
  <c r="AE353" i="4"/>
  <c r="AB353" i="4"/>
  <c r="Y353" i="4"/>
  <c r="X353" i="4"/>
  <c r="W353" i="4"/>
  <c r="T353" i="4"/>
  <c r="Q353" i="4"/>
  <c r="BG353" i="4" s="1"/>
  <c r="P353" i="4"/>
  <c r="K353" i="4"/>
  <c r="L353" i="4" s="1"/>
  <c r="BF353" i="4" s="1"/>
  <c r="H353" i="4"/>
  <c r="G353" i="4"/>
  <c r="E353" i="4"/>
  <c r="AW352" i="4"/>
  <c r="AX352" i="4" s="1"/>
  <c r="AU352" i="4"/>
  <c r="AR352" i="4"/>
  <c r="AN352" i="4"/>
  <c r="AO352" i="4" s="1"/>
  <c r="BJ352" i="4" s="1"/>
  <c r="AM352" i="4"/>
  <c r="AJ352" i="4"/>
  <c r="AF352" i="4"/>
  <c r="AG352" i="4" s="1"/>
  <c r="BI352" i="4" s="1"/>
  <c r="AE352" i="4"/>
  <c r="AB352" i="4"/>
  <c r="X352" i="4"/>
  <c r="Y352" i="4" s="1"/>
  <c r="BH352" i="4" s="1"/>
  <c r="W352" i="4"/>
  <c r="T352" i="4"/>
  <c r="P352" i="4"/>
  <c r="Q352" i="4" s="1"/>
  <c r="BG352" i="4" s="1"/>
  <c r="L352" i="4"/>
  <c r="BF352" i="4" s="1"/>
  <c r="K352" i="4"/>
  <c r="G352" i="4"/>
  <c r="E352" i="4"/>
  <c r="BF351" i="4"/>
  <c r="AU351" i="4"/>
  <c r="AR351" i="4"/>
  <c r="AM351" i="4"/>
  <c r="AJ351" i="4"/>
  <c r="AE351" i="4"/>
  <c r="AB351" i="4"/>
  <c r="W351" i="4"/>
  <c r="T351" i="4"/>
  <c r="P351" i="4"/>
  <c r="Q351" i="4" s="1"/>
  <c r="BG351" i="4" s="1"/>
  <c r="L351" i="4"/>
  <c r="K351" i="4"/>
  <c r="E351" i="4"/>
  <c r="G351" i="4" s="1"/>
  <c r="AU350" i="4"/>
  <c r="AR350" i="4"/>
  <c r="AW350" i="4" s="1"/>
  <c r="AX350" i="4" s="1"/>
  <c r="AM350" i="4"/>
  <c r="AJ350" i="4"/>
  <c r="AN350" i="4" s="1"/>
  <c r="AO350" i="4" s="1"/>
  <c r="BJ350" i="4" s="1"/>
  <c r="AE350" i="4"/>
  <c r="AB350" i="4"/>
  <c r="AF350" i="4" s="1"/>
  <c r="AG350" i="4" s="1"/>
  <c r="BI350" i="4" s="1"/>
  <c r="W350" i="4"/>
  <c r="T350" i="4"/>
  <c r="X350" i="4" s="1"/>
  <c r="Y350" i="4" s="1"/>
  <c r="BH350" i="4" s="1"/>
  <c r="Q350" i="4"/>
  <c r="BG350" i="4" s="1"/>
  <c r="P350" i="4"/>
  <c r="K350" i="4"/>
  <c r="L350" i="4" s="1"/>
  <c r="BF350" i="4" s="1"/>
  <c r="E350" i="4"/>
  <c r="G350" i="4" s="1"/>
  <c r="AX349" i="4"/>
  <c r="AU349" i="4"/>
  <c r="E33" i="12" s="1"/>
  <c r="AR349" i="4"/>
  <c r="E31" i="12" s="1"/>
  <c r="AN349" i="4"/>
  <c r="AM349" i="4"/>
  <c r="AJ349" i="4"/>
  <c r="E27" i="12" s="1"/>
  <c r="AF349" i="4"/>
  <c r="AE349" i="4"/>
  <c r="E25" i="12" s="1"/>
  <c r="AB349" i="4"/>
  <c r="E23" i="12" s="1"/>
  <c r="X349" i="4"/>
  <c r="W349" i="4"/>
  <c r="E21" i="12" s="1"/>
  <c r="T349" i="4"/>
  <c r="P349" i="4"/>
  <c r="L349" i="4"/>
  <c r="G14" i="12" s="1"/>
  <c r="K349" i="4"/>
  <c r="E14" i="12" s="1"/>
  <c r="G349" i="4"/>
  <c r="E349" i="4"/>
  <c r="BF348" i="4"/>
  <c r="AU348" i="4"/>
  <c r="AR348" i="4"/>
  <c r="AM348" i="4"/>
  <c r="AJ348" i="4"/>
  <c r="AE348" i="4"/>
  <c r="AB348" i="4"/>
  <c r="W348" i="4"/>
  <c r="T348" i="4"/>
  <c r="P348" i="4"/>
  <c r="Q348" i="4" s="1"/>
  <c r="BG348" i="4" s="1"/>
  <c r="K348" i="4"/>
  <c r="L348" i="4" s="1"/>
  <c r="E348" i="4"/>
  <c r="G348" i="4" s="1"/>
  <c r="AU347" i="4"/>
  <c r="AR347" i="4"/>
  <c r="AW347" i="4" s="1"/>
  <c r="AX347" i="4" s="1"/>
  <c r="AO347" i="4"/>
  <c r="BJ347" i="4" s="1"/>
  <c r="AM347" i="4"/>
  <c r="AJ347" i="4"/>
  <c r="AN347" i="4" s="1"/>
  <c r="AG347" i="4"/>
  <c r="BI347" i="4" s="1"/>
  <c r="AE347" i="4"/>
  <c r="AB347" i="4"/>
  <c r="AF347" i="4" s="1"/>
  <c r="W347" i="4"/>
  <c r="T347" i="4"/>
  <c r="X347" i="4" s="1"/>
  <c r="Y347" i="4" s="1"/>
  <c r="BH347" i="4" s="1"/>
  <c r="Q347" i="4"/>
  <c r="BG347" i="4" s="1"/>
  <c r="P347" i="4"/>
  <c r="K347" i="4"/>
  <c r="L347" i="4" s="1"/>
  <c r="BF347" i="4" s="1"/>
  <c r="E347" i="4"/>
  <c r="G347" i="4" s="1"/>
  <c r="H347" i="4" s="1"/>
  <c r="AW346" i="4"/>
  <c r="AX346" i="4" s="1"/>
  <c r="AZ346" i="4" s="1"/>
  <c r="AU346" i="4"/>
  <c r="AR346" i="4"/>
  <c r="AN346" i="4"/>
  <c r="AO346" i="4" s="1"/>
  <c r="BJ346" i="4" s="1"/>
  <c r="AM346" i="4"/>
  <c r="AJ346" i="4"/>
  <c r="AF346" i="4"/>
  <c r="AG346" i="4" s="1"/>
  <c r="BI346" i="4" s="1"/>
  <c r="AE346" i="4"/>
  <c r="AB346" i="4"/>
  <c r="X346" i="4"/>
  <c r="Y346" i="4" s="1"/>
  <c r="BH346" i="4" s="1"/>
  <c r="W346" i="4"/>
  <c r="T346" i="4"/>
  <c r="P346" i="4"/>
  <c r="Q346" i="4" s="1"/>
  <c r="BG346" i="4" s="1"/>
  <c r="K346" i="4"/>
  <c r="L346" i="4" s="1"/>
  <c r="BF346" i="4" s="1"/>
  <c r="H346" i="4"/>
  <c r="G346" i="4"/>
  <c r="BL346" i="4" s="1"/>
  <c r="E346" i="4"/>
  <c r="BJ345" i="4"/>
  <c r="AU345" i="4"/>
  <c r="AW345" i="4" s="1"/>
  <c r="AX345" i="4" s="1"/>
  <c r="AR345" i="4"/>
  <c r="AN345" i="4"/>
  <c r="AO345" i="4" s="1"/>
  <c r="AM345" i="4"/>
  <c r="AJ345" i="4"/>
  <c r="AE345" i="4"/>
  <c r="AF345" i="4" s="1"/>
  <c r="AG345" i="4" s="1"/>
  <c r="BI345" i="4" s="1"/>
  <c r="AB345" i="4"/>
  <c r="X345" i="4"/>
  <c r="Y345" i="4" s="1"/>
  <c r="BH345" i="4" s="1"/>
  <c r="W345" i="4"/>
  <c r="T345" i="4"/>
  <c r="P345" i="4"/>
  <c r="Q345" i="4" s="1"/>
  <c r="BG345" i="4" s="1"/>
  <c r="L345" i="4"/>
  <c r="BF345" i="4" s="1"/>
  <c r="K345" i="4"/>
  <c r="G345" i="4"/>
  <c r="E345" i="4"/>
  <c r="AU344" i="4"/>
  <c r="AR344" i="4"/>
  <c r="AM344" i="4"/>
  <c r="AJ344" i="4"/>
  <c r="AE344" i="4"/>
  <c r="AB344" i="4"/>
  <c r="W344" i="4"/>
  <c r="T344" i="4"/>
  <c r="P344" i="4"/>
  <c r="Q344" i="4" s="1"/>
  <c r="BG344" i="4" s="1"/>
  <c r="K344" i="4"/>
  <c r="L344" i="4" s="1"/>
  <c r="BF344" i="4" s="1"/>
  <c r="E344" i="4"/>
  <c r="G344" i="4" s="1"/>
  <c r="AX343" i="4"/>
  <c r="AU343" i="4"/>
  <c r="AR343" i="4"/>
  <c r="AW343" i="4" s="1"/>
  <c r="AO343" i="4"/>
  <c r="BJ343" i="4" s="1"/>
  <c r="AM343" i="4"/>
  <c r="AJ343" i="4"/>
  <c r="AN343" i="4" s="1"/>
  <c r="AE343" i="4"/>
  <c r="AB343" i="4"/>
  <c r="AF343" i="4" s="1"/>
  <c r="AG343" i="4" s="1"/>
  <c r="BI343" i="4" s="1"/>
  <c r="W343" i="4"/>
  <c r="T343" i="4"/>
  <c r="X343" i="4" s="1"/>
  <c r="Y343" i="4" s="1"/>
  <c r="BH343" i="4" s="1"/>
  <c r="Q343" i="4"/>
  <c r="BG343" i="4" s="1"/>
  <c r="P343" i="4"/>
  <c r="K343" i="4"/>
  <c r="L343" i="4" s="1"/>
  <c r="BF343" i="4" s="1"/>
  <c r="H343" i="4"/>
  <c r="G343" i="4"/>
  <c r="E343" i="4"/>
  <c r="BH342" i="4"/>
  <c r="AX342" i="4"/>
  <c r="AZ342" i="4" s="1"/>
  <c r="AW342" i="4"/>
  <c r="AU342" i="4"/>
  <c r="AR342" i="4"/>
  <c r="AO342" i="4"/>
  <c r="BJ342" i="4" s="1"/>
  <c r="AN342" i="4"/>
  <c r="AM342" i="4"/>
  <c r="AJ342" i="4"/>
  <c r="AG342" i="4"/>
  <c r="BI342" i="4" s="1"/>
  <c r="AF342" i="4"/>
  <c r="AE342" i="4"/>
  <c r="AB342" i="4"/>
  <c r="Y342" i="4"/>
  <c r="X342" i="4"/>
  <c r="W342" i="4"/>
  <c r="T342" i="4"/>
  <c r="Q342" i="4"/>
  <c r="BG342" i="4" s="1"/>
  <c r="P342" i="4"/>
  <c r="L342" i="4"/>
  <c r="BF342" i="4" s="1"/>
  <c r="K342" i="4"/>
  <c r="E342" i="4"/>
  <c r="G342" i="4" s="1"/>
  <c r="BF341" i="4"/>
  <c r="AW341" i="4"/>
  <c r="AX341" i="4" s="1"/>
  <c r="AU341" i="4"/>
  <c r="AR341" i="4"/>
  <c r="AM341" i="4"/>
  <c r="AN341" i="4" s="1"/>
  <c r="AO341" i="4" s="1"/>
  <c r="BJ341" i="4" s="1"/>
  <c r="AJ341" i="4"/>
  <c r="AE341" i="4"/>
  <c r="AB341" i="4"/>
  <c r="AF341" i="4" s="1"/>
  <c r="AG341" i="4" s="1"/>
  <c r="BI341" i="4" s="1"/>
  <c r="X341" i="4"/>
  <c r="Y341" i="4" s="1"/>
  <c r="BH341" i="4" s="1"/>
  <c r="W341" i="4"/>
  <c r="T341" i="4"/>
  <c r="P341" i="4"/>
  <c r="Q341" i="4" s="1"/>
  <c r="BG341" i="4" s="1"/>
  <c r="L341" i="4"/>
  <c r="K341" i="4"/>
  <c r="E341" i="4"/>
  <c r="G341" i="4" s="1"/>
  <c r="AU340" i="4"/>
  <c r="AR340" i="4"/>
  <c r="AW340" i="4" s="1"/>
  <c r="AX340" i="4" s="1"/>
  <c r="AO340" i="4"/>
  <c r="BJ340" i="4" s="1"/>
  <c r="AM340" i="4"/>
  <c r="AJ340" i="4"/>
  <c r="AN340" i="4" s="1"/>
  <c r="AE340" i="4"/>
  <c r="AB340" i="4"/>
  <c r="W340" i="4"/>
  <c r="T340" i="4"/>
  <c r="Q340" i="4"/>
  <c r="BG340" i="4" s="1"/>
  <c r="P340" i="4"/>
  <c r="L340" i="4"/>
  <c r="BF340" i="4" s="1"/>
  <c r="K340" i="4"/>
  <c r="E340" i="4"/>
  <c r="G340" i="4" s="1"/>
  <c r="H340" i="4" s="1"/>
  <c r="BE340" i="4" s="1"/>
  <c r="BG339" i="4"/>
  <c r="AZ339" i="4"/>
  <c r="AU339" i="4"/>
  <c r="AR339" i="4"/>
  <c r="AW339" i="4" s="1"/>
  <c r="AX339" i="4" s="1"/>
  <c r="BK339" i="4" s="1"/>
  <c r="AM339" i="4"/>
  <c r="AJ339" i="4"/>
  <c r="AN339" i="4" s="1"/>
  <c r="AO339" i="4" s="1"/>
  <c r="BJ339" i="4" s="1"/>
  <c r="AE339" i="4"/>
  <c r="AB339" i="4"/>
  <c r="AF339" i="4" s="1"/>
  <c r="AG339" i="4" s="1"/>
  <c r="BI339" i="4" s="1"/>
  <c r="W339" i="4"/>
  <c r="T339" i="4"/>
  <c r="X339" i="4" s="1"/>
  <c r="Y339" i="4" s="1"/>
  <c r="BH339" i="4" s="1"/>
  <c r="Q339" i="4"/>
  <c r="P339" i="4"/>
  <c r="K339" i="4"/>
  <c r="L339" i="4" s="1"/>
  <c r="BF339" i="4" s="1"/>
  <c r="H339" i="4"/>
  <c r="G339" i="4"/>
  <c r="E339" i="4"/>
  <c r="BK338" i="4"/>
  <c r="BF338" i="4"/>
  <c r="AX338" i="4"/>
  <c r="AZ338" i="4" s="1"/>
  <c r="AW338" i="4"/>
  <c r="AU338" i="4"/>
  <c r="AR338" i="4"/>
  <c r="AO338" i="4"/>
  <c r="BJ338" i="4" s="1"/>
  <c r="AN338" i="4"/>
  <c r="AM338" i="4"/>
  <c r="AJ338" i="4"/>
  <c r="AG338" i="4"/>
  <c r="BI338" i="4" s="1"/>
  <c r="AF338" i="4"/>
  <c r="AE338" i="4"/>
  <c r="AB338" i="4"/>
  <c r="Y338" i="4"/>
  <c r="BH338" i="4" s="1"/>
  <c r="X338" i="4"/>
  <c r="W338" i="4"/>
  <c r="T338" i="4"/>
  <c r="Q338" i="4"/>
  <c r="BG338" i="4" s="1"/>
  <c r="P338" i="4"/>
  <c r="L338" i="4"/>
  <c r="K338" i="4"/>
  <c r="H338" i="4"/>
  <c r="G338" i="4"/>
  <c r="BL338" i="4" s="1"/>
  <c r="E338" i="4"/>
  <c r="AW337" i="4"/>
  <c r="AX337" i="4" s="1"/>
  <c r="AU337" i="4"/>
  <c r="AR337" i="4"/>
  <c r="AM337" i="4"/>
  <c r="AJ337" i="4"/>
  <c r="AE337" i="4"/>
  <c r="AB337" i="4"/>
  <c r="AF337" i="4" s="1"/>
  <c r="AG337" i="4" s="1"/>
  <c r="BI337" i="4" s="1"/>
  <c r="X337" i="4"/>
  <c r="Y337" i="4" s="1"/>
  <c r="BH337" i="4" s="1"/>
  <c r="W337" i="4"/>
  <c r="T337" i="4"/>
  <c r="P337" i="4"/>
  <c r="Q337" i="4" s="1"/>
  <c r="BG337" i="4" s="1"/>
  <c r="L337" i="4"/>
  <c r="BF337" i="4" s="1"/>
  <c r="K337" i="4"/>
  <c r="E337" i="4"/>
  <c r="G337" i="4" s="1"/>
  <c r="AU336" i="4"/>
  <c r="AR336" i="4"/>
  <c r="AW336" i="4" s="1"/>
  <c r="AX336" i="4" s="1"/>
  <c r="AO336" i="4"/>
  <c r="BJ336" i="4" s="1"/>
  <c r="AM336" i="4"/>
  <c r="AJ336" i="4"/>
  <c r="AN336" i="4" s="1"/>
  <c r="AE336" i="4"/>
  <c r="AB336" i="4"/>
  <c r="W336" i="4"/>
  <c r="T336" i="4"/>
  <c r="Q336" i="4"/>
  <c r="BG336" i="4" s="1"/>
  <c r="P336" i="4"/>
  <c r="L336" i="4"/>
  <c r="BF336" i="4" s="1"/>
  <c r="K336" i="4"/>
  <c r="E336" i="4"/>
  <c r="G336" i="4" s="1"/>
  <c r="H336" i="4" s="1"/>
  <c r="BE336" i="4" s="1"/>
  <c r="BG335" i="4"/>
  <c r="AZ335" i="4"/>
  <c r="AU335" i="4"/>
  <c r="AR335" i="4"/>
  <c r="AW335" i="4" s="1"/>
  <c r="AX335" i="4" s="1"/>
  <c r="BK335" i="4" s="1"/>
  <c r="AM335" i="4"/>
  <c r="AJ335" i="4"/>
  <c r="AN335" i="4" s="1"/>
  <c r="AO335" i="4" s="1"/>
  <c r="BJ335" i="4" s="1"/>
  <c r="AE335" i="4"/>
  <c r="AB335" i="4"/>
  <c r="AF335" i="4" s="1"/>
  <c r="AG335" i="4" s="1"/>
  <c r="BI335" i="4" s="1"/>
  <c r="W335" i="4"/>
  <c r="T335" i="4"/>
  <c r="X335" i="4" s="1"/>
  <c r="Q335" i="4"/>
  <c r="P335" i="4"/>
  <c r="K335" i="4"/>
  <c r="L335" i="4" s="1"/>
  <c r="BF335" i="4" s="1"/>
  <c r="H335" i="4"/>
  <c r="G335" i="4"/>
  <c r="E335" i="4"/>
  <c r="BF334" i="4"/>
  <c r="AX334" i="4"/>
  <c r="AZ334" i="4" s="1"/>
  <c r="AW334" i="4"/>
  <c r="AU334" i="4"/>
  <c r="AR334" i="4"/>
  <c r="AO334" i="4"/>
  <c r="BJ334" i="4" s="1"/>
  <c r="AN334" i="4"/>
  <c r="AM334" i="4"/>
  <c r="AJ334" i="4"/>
  <c r="AG334" i="4"/>
  <c r="BI334" i="4" s="1"/>
  <c r="AF334" i="4"/>
  <c r="AE334" i="4"/>
  <c r="AB334" i="4"/>
  <c r="Y334" i="4"/>
  <c r="BH334" i="4" s="1"/>
  <c r="X334" i="4"/>
  <c r="W334" i="4"/>
  <c r="T334" i="4"/>
  <c r="Q334" i="4"/>
  <c r="BG334" i="4" s="1"/>
  <c r="P334" i="4"/>
  <c r="L334" i="4"/>
  <c r="K334" i="4"/>
  <c r="H334" i="4"/>
  <c r="G334" i="4"/>
  <c r="BL334" i="4" s="1"/>
  <c r="E334" i="4"/>
  <c r="AW333" i="4"/>
  <c r="AX333" i="4" s="1"/>
  <c r="AU333" i="4"/>
  <c r="AR333" i="4"/>
  <c r="AM333" i="4"/>
  <c r="AJ333" i="4"/>
  <c r="AE333" i="4"/>
  <c r="AB333" i="4"/>
  <c r="AF333" i="4" s="1"/>
  <c r="AG333" i="4" s="1"/>
  <c r="BI333" i="4" s="1"/>
  <c r="X333" i="4"/>
  <c r="Y333" i="4" s="1"/>
  <c r="BH333" i="4" s="1"/>
  <c r="W333" i="4"/>
  <c r="T333" i="4"/>
  <c r="P333" i="4"/>
  <c r="Q333" i="4" s="1"/>
  <c r="BG333" i="4" s="1"/>
  <c r="L333" i="4"/>
  <c r="BF333" i="4" s="1"/>
  <c r="K333" i="4"/>
  <c r="E333" i="4"/>
  <c r="G333" i="4" s="1"/>
  <c r="BH332" i="4"/>
  <c r="AU332" i="4"/>
  <c r="AR332" i="4"/>
  <c r="AW332" i="4" s="1"/>
  <c r="AX332" i="4" s="1"/>
  <c r="AM332" i="4"/>
  <c r="AJ332" i="4"/>
  <c r="AN332" i="4" s="1"/>
  <c r="AO332" i="4" s="1"/>
  <c r="BJ332" i="4" s="1"/>
  <c r="AE332" i="4"/>
  <c r="AB332" i="4"/>
  <c r="AF332" i="4" s="1"/>
  <c r="AG332" i="4" s="1"/>
  <c r="BI332" i="4" s="1"/>
  <c r="W332" i="4"/>
  <c r="T332" i="4"/>
  <c r="X332" i="4" s="1"/>
  <c r="Y332" i="4" s="1"/>
  <c r="Q332" i="4"/>
  <c r="BG332" i="4" s="1"/>
  <c r="P332" i="4"/>
  <c r="K332" i="4"/>
  <c r="H332" i="4"/>
  <c r="BE332" i="4" s="1"/>
  <c r="G332" i="4"/>
  <c r="E332" i="4"/>
  <c r="BL331" i="4"/>
  <c r="BH331" i="4"/>
  <c r="AX331" i="4"/>
  <c r="AW331" i="4"/>
  <c r="AU331" i="4"/>
  <c r="AR331" i="4"/>
  <c r="AO331" i="4"/>
  <c r="BJ331" i="4" s="1"/>
  <c r="AN331" i="4"/>
  <c r="AM331" i="4"/>
  <c r="AJ331" i="4"/>
  <c r="AG331" i="4"/>
  <c r="BI331" i="4" s="1"/>
  <c r="AF331" i="4"/>
  <c r="AE331" i="4"/>
  <c r="AB331" i="4"/>
  <c r="Y331" i="4"/>
  <c r="X331" i="4"/>
  <c r="W331" i="4"/>
  <c r="T331" i="4"/>
  <c r="Q331" i="4"/>
  <c r="BG331" i="4" s="1"/>
  <c r="P331" i="4"/>
  <c r="L331" i="4"/>
  <c r="BF331" i="4" s="1"/>
  <c r="K331" i="4"/>
  <c r="H331" i="4"/>
  <c r="G331" i="4"/>
  <c r="E331" i="4"/>
  <c r="AW330" i="4"/>
  <c r="AX330" i="4" s="1"/>
  <c r="AZ330" i="4" s="1"/>
  <c r="AU330" i="4"/>
  <c r="AR330" i="4"/>
  <c r="AN330" i="4"/>
  <c r="AO330" i="4" s="1"/>
  <c r="BJ330" i="4" s="1"/>
  <c r="AM330" i="4"/>
  <c r="AJ330" i="4"/>
  <c r="AF330" i="4"/>
  <c r="AG330" i="4" s="1"/>
  <c r="BI330" i="4" s="1"/>
  <c r="AE330" i="4"/>
  <c r="AB330" i="4"/>
  <c r="X330" i="4"/>
  <c r="Y330" i="4" s="1"/>
  <c r="BH330" i="4" s="1"/>
  <c r="W330" i="4"/>
  <c r="T330" i="4"/>
  <c r="P330" i="4"/>
  <c r="Q330" i="4" s="1"/>
  <c r="BG330" i="4" s="1"/>
  <c r="L330" i="4"/>
  <c r="BF330" i="4" s="1"/>
  <c r="K330" i="4"/>
  <c r="G330" i="4"/>
  <c r="E330" i="4"/>
  <c r="BF329" i="4"/>
  <c r="AU329" i="4"/>
  <c r="AR329" i="4"/>
  <c r="AM329" i="4"/>
  <c r="AJ329" i="4"/>
  <c r="AE329" i="4"/>
  <c r="AB329" i="4"/>
  <c r="W329" i="4"/>
  <c r="T329" i="4"/>
  <c r="Q329" i="4"/>
  <c r="BG329" i="4" s="1"/>
  <c r="P329" i="4"/>
  <c r="L329" i="4"/>
  <c r="K329" i="4"/>
  <c r="E329" i="4"/>
  <c r="G329" i="4" s="1"/>
  <c r="BE328" i="4"/>
  <c r="AU328" i="4"/>
  <c r="AR328" i="4"/>
  <c r="AW328" i="4" s="1"/>
  <c r="AX328" i="4" s="1"/>
  <c r="AM328" i="4"/>
  <c r="AJ328" i="4"/>
  <c r="AN328" i="4" s="1"/>
  <c r="AO328" i="4" s="1"/>
  <c r="BJ328" i="4" s="1"/>
  <c r="AG328" i="4"/>
  <c r="BI328" i="4" s="1"/>
  <c r="AE328" i="4"/>
  <c r="AB328" i="4"/>
  <c r="AF328" i="4" s="1"/>
  <c r="Y328" i="4"/>
  <c r="BH328" i="4" s="1"/>
  <c r="W328" i="4"/>
  <c r="T328" i="4"/>
  <c r="X328" i="4" s="1"/>
  <c r="Q328" i="4"/>
  <c r="BG328" i="4" s="1"/>
  <c r="P328" i="4"/>
  <c r="K328" i="4"/>
  <c r="L328" i="4" s="1"/>
  <c r="BF328" i="4" s="1"/>
  <c r="H328" i="4"/>
  <c r="G328" i="4"/>
  <c r="E328" i="4"/>
  <c r="BG327" i="4"/>
  <c r="AW327" i="4"/>
  <c r="AX327" i="4" s="1"/>
  <c r="AU327" i="4"/>
  <c r="AR327" i="4"/>
  <c r="AN327" i="4"/>
  <c r="AO327" i="4" s="1"/>
  <c r="BJ327" i="4" s="1"/>
  <c r="AM327" i="4"/>
  <c r="AJ327" i="4"/>
  <c r="AF327" i="4"/>
  <c r="AG327" i="4" s="1"/>
  <c r="BI327" i="4" s="1"/>
  <c r="AE327" i="4"/>
  <c r="AB327" i="4"/>
  <c r="X327" i="4"/>
  <c r="Y327" i="4" s="1"/>
  <c r="BH327" i="4" s="1"/>
  <c r="W327" i="4"/>
  <c r="T327" i="4"/>
  <c r="P327" i="4"/>
  <c r="Q327" i="4" s="1"/>
  <c r="L327" i="4"/>
  <c r="BF327" i="4" s="1"/>
  <c r="K327" i="4"/>
  <c r="G327" i="4"/>
  <c r="E327" i="4"/>
  <c r="AW326" i="4"/>
  <c r="AX326" i="4" s="1"/>
  <c r="AU326" i="4"/>
  <c r="AR326" i="4"/>
  <c r="AM326" i="4"/>
  <c r="AN326" i="4" s="1"/>
  <c r="AO326" i="4" s="1"/>
  <c r="BJ326" i="4" s="1"/>
  <c r="AJ326" i="4"/>
  <c r="AF326" i="4"/>
  <c r="AG326" i="4" s="1"/>
  <c r="BI326" i="4" s="1"/>
  <c r="AE326" i="4"/>
  <c r="AB326" i="4"/>
  <c r="X326" i="4"/>
  <c r="Y326" i="4" s="1"/>
  <c r="BH326" i="4" s="1"/>
  <c r="W326" i="4"/>
  <c r="T326" i="4"/>
  <c r="P326" i="4"/>
  <c r="Q326" i="4" s="1"/>
  <c r="BG326" i="4" s="1"/>
  <c r="L326" i="4"/>
  <c r="BF326" i="4" s="1"/>
  <c r="K326" i="4"/>
  <c r="E326" i="4"/>
  <c r="G326" i="4" s="1"/>
  <c r="AU325" i="4"/>
  <c r="AR325" i="4"/>
  <c r="AW325" i="4" s="1"/>
  <c r="AX325" i="4" s="1"/>
  <c r="AM325" i="4"/>
  <c r="AJ325" i="4"/>
  <c r="AE325" i="4"/>
  <c r="AB325" i="4"/>
  <c r="AF325" i="4" s="1"/>
  <c r="AG325" i="4" s="1"/>
  <c r="BI325" i="4" s="1"/>
  <c r="W325" i="4"/>
  <c r="T325" i="4"/>
  <c r="Q325" i="4"/>
  <c r="BG325" i="4" s="1"/>
  <c r="P325" i="4"/>
  <c r="L325" i="4"/>
  <c r="BF325" i="4" s="1"/>
  <c r="K325" i="4"/>
  <c r="E325" i="4"/>
  <c r="G325" i="4" s="1"/>
  <c r="AU324" i="4"/>
  <c r="AR324" i="4"/>
  <c r="AW324" i="4" s="1"/>
  <c r="AO324" i="4"/>
  <c r="BJ324" i="4" s="1"/>
  <c r="AM324" i="4"/>
  <c r="AJ324" i="4"/>
  <c r="AN324" i="4" s="1"/>
  <c r="AG324" i="4"/>
  <c r="BI324" i="4" s="1"/>
  <c r="AE324" i="4"/>
  <c r="AB324" i="4"/>
  <c r="AF324" i="4" s="1"/>
  <c r="W324" i="4"/>
  <c r="T324" i="4"/>
  <c r="X324" i="4" s="1"/>
  <c r="Y324" i="4" s="1"/>
  <c r="BH324" i="4" s="1"/>
  <c r="Q324" i="4"/>
  <c r="BG324" i="4" s="1"/>
  <c r="P324" i="4"/>
  <c r="K324" i="4"/>
  <c r="L324" i="4" s="1"/>
  <c r="BF324" i="4" s="1"/>
  <c r="H324" i="4"/>
  <c r="BE324" i="4" s="1"/>
  <c r="G324" i="4"/>
  <c r="E324" i="4"/>
  <c r="BL323" i="4"/>
  <c r="BK323" i="4"/>
  <c r="AX323" i="4"/>
  <c r="AZ323" i="4" s="1"/>
  <c r="AW323" i="4"/>
  <c r="AU323" i="4"/>
  <c r="AR323" i="4"/>
  <c r="AO323" i="4"/>
  <c r="BJ323" i="4" s="1"/>
  <c r="AN323" i="4"/>
  <c r="AM323" i="4"/>
  <c r="AJ323" i="4"/>
  <c r="AG323" i="4"/>
  <c r="BI323" i="4" s="1"/>
  <c r="AF323" i="4"/>
  <c r="AE323" i="4"/>
  <c r="AB323" i="4"/>
  <c r="Y323" i="4"/>
  <c r="BH323" i="4" s="1"/>
  <c r="X323" i="4"/>
  <c r="W323" i="4"/>
  <c r="T323" i="4"/>
  <c r="Q323" i="4"/>
  <c r="BG323" i="4" s="1"/>
  <c r="P323" i="4"/>
  <c r="L323" i="4"/>
  <c r="BF323" i="4" s="1"/>
  <c r="K323" i="4"/>
  <c r="H323" i="4"/>
  <c r="G323" i="4"/>
  <c r="E323" i="4"/>
  <c r="BF322" i="4"/>
  <c r="AU322" i="4"/>
  <c r="AW322" i="4" s="1"/>
  <c r="AX322" i="4" s="1"/>
  <c r="AR322" i="4"/>
  <c r="AN322" i="4"/>
  <c r="AO322" i="4" s="1"/>
  <c r="BJ322" i="4" s="1"/>
  <c r="AM322" i="4"/>
  <c r="AJ322" i="4"/>
  <c r="AF322" i="4"/>
  <c r="AG322" i="4" s="1"/>
  <c r="BI322" i="4" s="1"/>
  <c r="AE322" i="4"/>
  <c r="AB322" i="4"/>
  <c r="X322" i="4"/>
  <c r="Y322" i="4" s="1"/>
  <c r="BH322" i="4" s="1"/>
  <c r="W322" i="4"/>
  <c r="T322" i="4"/>
  <c r="P322" i="4"/>
  <c r="Q322" i="4" s="1"/>
  <c r="BG322" i="4" s="1"/>
  <c r="L322" i="4"/>
  <c r="K322" i="4"/>
  <c r="G322" i="4"/>
  <c r="E322" i="4"/>
  <c r="AU321" i="4"/>
  <c r="AR321" i="4"/>
  <c r="AM321" i="4"/>
  <c r="AJ321" i="4"/>
  <c r="AE321" i="4"/>
  <c r="AB321" i="4"/>
  <c r="W321" i="4"/>
  <c r="T321" i="4"/>
  <c r="Q321" i="4"/>
  <c r="BG321" i="4" s="1"/>
  <c r="P321" i="4"/>
  <c r="L321" i="4"/>
  <c r="BF321" i="4" s="1"/>
  <c r="K321" i="4"/>
  <c r="E321" i="4"/>
  <c r="G321" i="4" s="1"/>
  <c r="BI320" i="4"/>
  <c r="AZ320" i="4"/>
  <c r="AX320" i="4"/>
  <c r="BK320" i="4" s="1"/>
  <c r="AU320" i="4"/>
  <c r="AR320" i="4"/>
  <c r="AW320" i="4" s="1"/>
  <c r="AO320" i="4"/>
  <c r="BJ320" i="4" s="1"/>
  <c r="AM320" i="4"/>
  <c r="AJ320" i="4"/>
  <c r="AN320" i="4" s="1"/>
  <c r="AE320" i="4"/>
  <c r="AB320" i="4"/>
  <c r="AF320" i="4" s="1"/>
  <c r="AG320" i="4" s="1"/>
  <c r="W320" i="4"/>
  <c r="T320" i="4"/>
  <c r="X320" i="4" s="1"/>
  <c r="Y320" i="4" s="1"/>
  <c r="BH320" i="4" s="1"/>
  <c r="Q320" i="4"/>
  <c r="BG320" i="4" s="1"/>
  <c r="P320" i="4"/>
  <c r="K320" i="4"/>
  <c r="L320" i="4" s="1"/>
  <c r="BF320" i="4" s="1"/>
  <c r="H320" i="4"/>
  <c r="G320" i="4"/>
  <c r="E320" i="4"/>
  <c r="BK319" i="4"/>
  <c r="AX319" i="4"/>
  <c r="AZ319" i="4" s="1"/>
  <c r="AW319" i="4"/>
  <c r="AU319" i="4"/>
  <c r="AR319" i="4"/>
  <c r="AO319" i="4"/>
  <c r="BJ319" i="4" s="1"/>
  <c r="AN319" i="4"/>
  <c r="AM319" i="4"/>
  <c r="AJ319" i="4"/>
  <c r="AG319" i="4"/>
  <c r="BI319" i="4" s="1"/>
  <c r="AF319" i="4"/>
  <c r="AE319" i="4"/>
  <c r="AB319" i="4"/>
  <c r="Y319" i="4"/>
  <c r="BH319" i="4" s="1"/>
  <c r="X319" i="4"/>
  <c r="W319" i="4"/>
  <c r="T319" i="4"/>
  <c r="Q319" i="4"/>
  <c r="BG319" i="4" s="1"/>
  <c r="P319" i="4"/>
  <c r="L319" i="4"/>
  <c r="BF319" i="4" s="1"/>
  <c r="K319" i="4"/>
  <c r="H319" i="4"/>
  <c r="G319" i="4"/>
  <c r="BL319" i="4" s="1"/>
  <c r="E319" i="4"/>
  <c r="BK318" i="4"/>
  <c r="AW318" i="4"/>
  <c r="AX318" i="4" s="1"/>
  <c r="AZ318" i="4" s="1"/>
  <c r="AU318" i="4"/>
  <c r="AR318" i="4"/>
  <c r="AN318" i="4"/>
  <c r="AO318" i="4" s="1"/>
  <c r="BJ318" i="4" s="1"/>
  <c r="AM318" i="4"/>
  <c r="AJ318" i="4"/>
  <c r="AF318" i="4"/>
  <c r="AG318" i="4" s="1"/>
  <c r="BI318" i="4" s="1"/>
  <c r="AE318" i="4"/>
  <c r="AB318" i="4"/>
  <c r="W318" i="4"/>
  <c r="X318" i="4" s="1"/>
  <c r="Y318" i="4" s="1"/>
  <c r="BH318" i="4" s="1"/>
  <c r="T318" i="4"/>
  <c r="P318" i="4"/>
  <c r="Q318" i="4" s="1"/>
  <c r="BG318" i="4" s="1"/>
  <c r="L318" i="4"/>
  <c r="BF318" i="4" s="1"/>
  <c r="K318" i="4"/>
  <c r="G318" i="4"/>
  <c r="E318" i="4"/>
  <c r="AU317" i="4"/>
  <c r="AR317" i="4"/>
  <c r="AM317" i="4"/>
  <c r="AJ317" i="4"/>
  <c r="AN317" i="4" s="1"/>
  <c r="AO317" i="4" s="1"/>
  <c r="BJ317" i="4" s="1"/>
  <c r="AE317" i="4"/>
  <c r="AB317" i="4"/>
  <c r="W317" i="4"/>
  <c r="T317" i="4"/>
  <c r="X317" i="4" s="1"/>
  <c r="Y317" i="4" s="1"/>
  <c r="BH317" i="4" s="1"/>
  <c r="Q317" i="4"/>
  <c r="BG317" i="4" s="1"/>
  <c r="P317" i="4"/>
  <c r="K317" i="4"/>
  <c r="L317" i="4" s="1"/>
  <c r="BF317" i="4" s="1"/>
  <c r="E317" i="4"/>
  <c r="G317" i="4" s="1"/>
  <c r="BH316" i="4"/>
  <c r="BE316" i="4"/>
  <c r="AX316" i="4"/>
  <c r="AU316" i="4"/>
  <c r="AR316" i="4"/>
  <c r="AW316" i="4" s="1"/>
  <c r="AM316" i="4"/>
  <c r="AJ316" i="4"/>
  <c r="AN316" i="4" s="1"/>
  <c r="AO316" i="4" s="1"/>
  <c r="BJ316" i="4" s="1"/>
  <c r="AE316" i="4"/>
  <c r="AB316" i="4"/>
  <c r="AF316" i="4" s="1"/>
  <c r="AG316" i="4" s="1"/>
  <c r="BI316" i="4" s="1"/>
  <c r="Y316" i="4"/>
  <c r="W316" i="4"/>
  <c r="T316" i="4"/>
  <c r="X316" i="4" s="1"/>
  <c r="Q316" i="4"/>
  <c r="BG316" i="4" s="1"/>
  <c r="P316" i="4"/>
  <c r="K316" i="4"/>
  <c r="L316" i="4" s="1"/>
  <c r="BF316" i="4" s="1"/>
  <c r="H316" i="4"/>
  <c r="G316" i="4"/>
  <c r="E316" i="4"/>
  <c r="AX315" i="4"/>
  <c r="AW315" i="4"/>
  <c r="AU315" i="4"/>
  <c r="AR315" i="4"/>
  <c r="AO315" i="4"/>
  <c r="BJ315" i="4" s="1"/>
  <c r="AN315" i="4"/>
  <c r="AM315" i="4"/>
  <c r="AJ315" i="4"/>
  <c r="AG315" i="4"/>
  <c r="BI315" i="4" s="1"/>
  <c r="AF315" i="4"/>
  <c r="AE315" i="4"/>
  <c r="AB315" i="4"/>
  <c r="Y315" i="4"/>
  <c r="BH315" i="4" s="1"/>
  <c r="X315" i="4"/>
  <c r="W315" i="4"/>
  <c r="T315" i="4"/>
  <c r="Q315" i="4"/>
  <c r="BG315" i="4" s="1"/>
  <c r="P315" i="4"/>
  <c r="L315" i="4"/>
  <c r="BF315" i="4" s="1"/>
  <c r="K315" i="4"/>
  <c r="H315" i="4"/>
  <c r="G315" i="4"/>
  <c r="BL315" i="4" s="1"/>
  <c r="E315" i="4"/>
  <c r="AW314" i="4"/>
  <c r="AX314" i="4" s="1"/>
  <c r="AU314" i="4"/>
  <c r="AR314" i="4"/>
  <c r="AM314" i="4"/>
  <c r="AJ314" i="4"/>
  <c r="AN314" i="4" s="1"/>
  <c r="AO314" i="4" s="1"/>
  <c r="BJ314" i="4" s="1"/>
  <c r="AE314" i="4"/>
  <c r="AB314" i="4"/>
  <c r="AF314" i="4" s="1"/>
  <c r="AG314" i="4" s="1"/>
  <c r="BI314" i="4" s="1"/>
  <c r="X314" i="4"/>
  <c r="Y314" i="4" s="1"/>
  <c r="BH314" i="4" s="1"/>
  <c r="W314" i="4"/>
  <c r="T314" i="4"/>
  <c r="P314" i="4"/>
  <c r="Q314" i="4" s="1"/>
  <c r="BG314" i="4" s="1"/>
  <c r="L314" i="4"/>
  <c r="BF314" i="4" s="1"/>
  <c r="K314" i="4"/>
  <c r="E314" i="4"/>
  <c r="G314" i="4" s="1"/>
  <c r="AU313" i="4"/>
  <c r="AR313" i="4"/>
  <c r="AW313" i="4" s="1"/>
  <c r="AX313" i="4" s="1"/>
  <c r="AM313" i="4"/>
  <c r="AJ313" i="4"/>
  <c r="AE313" i="4"/>
  <c r="AB313" i="4"/>
  <c r="W313" i="4"/>
  <c r="T313" i="4"/>
  <c r="Q313" i="4"/>
  <c r="BG313" i="4" s="1"/>
  <c r="P313" i="4"/>
  <c r="L313" i="4"/>
  <c r="BF313" i="4" s="1"/>
  <c r="K313" i="4"/>
  <c r="H313" i="4"/>
  <c r="BE313" i="4" s="1"/>
  <c r="E313" i="4"/>
  <c r="G313" i="4" s="1"/>
  <c r="BG312" i="4"/>
  <c r="AU312" i="4"/>
  <c r="AR312" i="4"/>
  <c r="AW312" i="4" s="1"/>
  <c r="AX312" i="4" s="1"/>
  <c r="BK312" i="4" s="1"/>
  <c r="AM312" i="4"/>
  <c r="AJ312" i="4"/>
  <c r="AN312" i="4" s="1"/>
  <c r="AO312" i="4" s="1"/>
  <c r="BJ312" i="4" s="1"/>
  <c r="AE312" i="4"/>
  <c r="AB312" i="4"/>
  <c r="AF312" i="4" s="1"/>
  <c r="AG312" i="4" s="1"/>
  <c r="BI312" i="4" s="1"/>
  <c r="W312" i="4"/>
  <c r="T312" i="4"/>
  <c r="X312" i="4" s="1"/>
  <c r="Y312" i="4" s="1"/>
  <c r="BH312" i="4" s="1"/>
  <c r="Q312" i="4"/>
  <c r="P312" i="4"/>
  <c r="K312" i="4"/>
  <c r="L312" i="4" s="1"/>
  <c r="BF312" i="4" s="1"/>
  <c r="H312" i="4"/>
  <c r="G312" i="4"/>
  <c r="E312" i="4"/>
  <c r="BK311" i="4"/>
  <c r="BF311" i="4"/>
  <c r="AX311" i="4"/>
  <c r="AZ311" i="4" s="1"/>
  <c r="AW311" i="4"/>
  <c r="AU311" i="4"/>
  <c r="AR311" i="4"/>
  <c r="AO311" i="4"/>
  <c r="BJ311" i="4" s="1"/>
  <c r="AN311" i="4"/>
  <c r="AM311" i="4"/>
  <c r="AJ311" i="4"/>
  <c r="AG311" i="4"/>
  <c r="BI311" i="4" s="1"/>
  <c r="AF311" i="4"/>
  <c r="AE311" i="4"/>
  <c r="AB311" i="4"/>
  <c r="Y311" i="4"/>
  <c r="BH311" i="4" s="1"/>
  <c r="X311" i="4"/>
  <c r="W311" i="4"/>
  <c r="T311" i="4"/>
  <c r="Q311" i="4"/>
  <c r="BG311" i="4" s="1"/>
  <c r="P311" i="4"/>
  <c r="L311" i="4"/>
  <c r="K311" i="4"/>
  <c r="H311" i="4"/>
  <c r="G311" i="4"/>
  <c r="BL311" i="4" s="1"/>
  <c r="E311" i="4"/>
  <c r="AW310" i="4"/>
  <c r="AX310" i="4" s="1"/>
  <c r="AU310" i="4"/>
  <c r="AR310" i="4"/>
  <c r="AM310" i="4"/>
  <c r="AJ310" i="4"/>
  <c r="AN310" i="4" s="1"/>
  <c r="AO310" i="4" s="1"/>
  <c r="BJ310" i="4" s="1"/>
  <c r="AE310" i="4"/>
  <c r="AB310" i="4"/>
  <c r="W310" i="4"/>
  <c r="T310" i="4"/>
  <c r="X310" i="4" s="1"/>
  <c r="Y310" i="4" s="1"/>
  <c r="BH310" i="4" s="1"/>
  <c r="Q310" i="4"/>
  <c r="BG310" i="4" s="1"/>
  <c r="P310" i="4"/>
  <c r="L310" i="4"/>
  <c r="BF310" i="4" s="1"/>
  <c r="K310" i="4"/>
  <c r="E310" i="4"/>
  <c r="G310" i="4" s="1"/>
  <c r="BE309" i="4"/>
  <c r="AZ309" i="4"/>
  <c r="AU309" i="4"/>
  <c r="AR309" i="4"/>
  <c r="AW309" i="4" s="1"/>
  <c r="AX309" i="4" s="1"/>
  <c r="BK309" i="4" s="1"/>
  <c r="AM309" i="4"/>
  <c r="AJ309" i="4"/>
  <c r="AN309" i="4" s="1"/>
  <c r="AO309" i="4" s="1"/>
  <c r="BJ309" i="4" s="1"/>
  <c r="AE309" i="4"/>
  <c r="AB309" i="4"/>
  <c r="AF309" i="4" s="1"/>
  <c r="AG309" i="4" s="1"/>
  <c r="BI309" i="4" s="1"/>
  <c r="W309" i="4"/>
  <c r="T309" i="4"/>
  <c r="X309" i="4" s="1"/>
  <c r="Y309" i="4" s="1"/>
  <c r="BH309" i="4" s="1"/>
  <c r="Q309" i="4"/>
  <c r="BG309" i="4" s="1"/>
  <c r="P309" i="4"/>
  <c r="K309" i="4"/>
  <c r="H309" i="4"/>
  <c r="G309" i="4"/>
  <c r="E309" i="4"/>
  <c r="BL308" i="4"/>
  <c r="BH308" i="4"/>
  <c r="AX308" i="4"/>
  <c r="AW308" i="4"/>
  <c r="AU308" i="4"/>
  <c r="AR308" i="4"/>
  <c r="AO308" i="4"/>
  <c r="BJ308" i="4" s="1"/>
  <c r="AN308" i="4"/>
  <c r="AM308" i="4"/>
  <c r="AJ308" i="4"/>
  <c r="AG308" i="4"/>
  <c r="BI308" i="4" s="1"/>
  <c r="AF308" i="4"/>
  <c r="AE308" i="4"/>
  <c r="AB308" i="4"/>
  <c r="Y308" i="4"/>
  <c r="X308" i="4"/>
  <c r="W308" i="4"/>
  <c r="T308" i="4"/>
  <c r="Q308" i="4"/>
  <c r="BG308" i="4" s="1"/>
  <c r="P308" i="4"/>
  <c r="L308" i="4"/>
  <c r="BF308" i="4" s="1"/>
  <c r="K308" i="4"/>
  <c r="H308" i="4"/>
  <c r="G308" i="4"/>
  <c r="E308" i="4"/>
  <c r="BK307" i="4"/>
  <c r="AW307" i="4"/>
  <c r="AX307" i="4" s="1"/>
  <c r="AZ307" i="4" s="1"/>
  <c r="AU307" i="4"/>
  <c r="AR307" i="4"/>
  <c r="AN307" i="4"/>
  <c r="AO307" i="4" s="1"/>
  <c r="BJ307" i="4" s="1"/>
  <c r="AM307" i="4"/>
  <c r="AJ307" i="4"/>
  <c r="AF307" i="4"/>
  <c r="AG307" i="4" s="1"/>
  <c r="BI307" i="4" s="1"/>
  <c r="AE307" i="4"/>
  <c r="AB307" i="4"/>
  <c r="X307" i="4"/>
  <c r="Y307" i="4" s="1"/>
  <c r="BH307" i="4" s="1"/>
  <c r="W307" i="4"/>
  <c r="T307" i="4"/>
  <c r="P307" i="4"/>
  <c r="Q307" i="4" s="1"/>
  <c r="BG307" i="4" s="1"/>
  <c r="L307" i="4"/>
  <c r="BF307" i="4" s="1"/>
  <c r="K307" i="4"/>
  <c r="G307" i="4"/>
  <c r="E307" i="4"/>
  <c r="AU306" i="4"/>
  <c r="AR306" i="4"/>
  <c r="AW306" i="4" s="1"/>
  <c r="AX306" i="4" s="1"/>
  <c r="AM306" i="4"/>
  <c r="AJ306" i="4"/>
  <c r="AE306" i="4"/>
  <c r="AB306" i="4"/>
  <c r="AF306" i="4" s="1"/>
  <c r="AG306" i="4" s="1"/>
  <c r="BI306" i="4" s="1"/>
  <c r="W306" i="4"/>
  <c r="T306" i="4"/>
  <c r="Q306" i="4"/>
  <c r="BG306" i="4" s="1"/>
  <c r="P306" i="4"/>
  <c r="L306" i="4"/>
  <c r="BF306" i="4" s="1"/>
  <c r="K306" i="4"/>
  <c r="E306" i="4"/>
  <c r="G306" i="4" s="1"/>
  <c r="BI305" i="4"/>
  <c r="BE305" i="4"/>
  <c r="AU305" i="4"/>
  <c r="AR305" i="4"/>
  <c r="AW305" i="4" s="1"/>
  <c r="AX305" i="4" s="1"/>
  <c r="AM305" i="4"/>
  <c r="AJ305" i="4"/>
  <c r="AN305" i="4" s="1"/>
  <c r="AO305" i="4" s="1"/>
  <c r="BJ305" i="4" s="1"/>
  <c r="AE305" i="4"/>
  <c r="AB305" i="4"/>
  <c r="AF305" i="4" s="1"/>
  <c r="AG305" i="4" s="1"/>
  <c r="W305" i="4"/>
  <c r="T305" i="4"/>
  <c r="X305" i="4" s="1"/>
  <c r="Y305" i="4" s="1"/>
  <c r="BH305" i="4" s="1"/>
  <c r="Q305" i="4"/>
  <c r="BG305" i="4" s="1"/>
  <c r="P305" i="4"/>
  <c r="K305" i="4"/>
  <c r="H305" i="4"/>
  <c r="G305" i="4"/>
  <c r="E305" i="4"/>
  <c r="BL304" i="4"/>
  <c r="AX304" i="4"/>
  <c r="AW304" i="4"/>
  <c r="AU304" i="4"/>
  <c r="AR304" i="4"/>
  <c r="AO304" i="4"/>
  <c r="BJ304" i="4" s="1"/>
  <c r="AN304" i="4"/>
  <c r="AM304" i="4"/>
  <c r="AJ304" i="4"/>
  <c r="AG304" i="4"/>
  <c r="BI304" i="4" s="1"/>
  <c r="AF304" i="4"/>
  <c r="AE304" i="4"/>
  <c r="AB304" i="4"/>
  <c r="Y304" i="4"/>
  <c r="BH304" i="4" s="1"/>
  <c r="X304" i="4"/>
  <c r="W304" i="4"/>
  <c r="T304" i="4"/>
  <c r="Q304" i="4"/>
  <c r="BG304" i="4" s="1"/>
  <c r="P304" i="4"/>
  <c r="L304" i="4"/>
  <c r="BF304" i="4" s="1"/>
  <c r="K304" i="4"/>
  <c r="H304" i="4"/>
  <c r="G304" i="4"/>
  <c r="E304" i="4"/>
  <c r="BK303" i="4"/>
  <c r="BG303" i="4"/>
  <c r="AW303" i="4"/>
  <c r="AX303" i="4" s="1"/>
  <c r="AZ303" i="4" s="1"/>
  <c r="AU303" i="4"/>
  <c r="AR303" i="4"/>
  <c r="AN303" i="4"/>
  <c r="AO303" i="4" s="1"/>
  <c r="BJ303" i="4" s="1"/>
  <c r="AM303" i="4"/>
  <c r="AJ303" i="4"/>
  <c r="AF303" i="4"/>
  <c r="AG303" i="4" s="1"/>
  <c r="BI303" i="4" s="1"/>
  <c r="AE303" i="4"/>
  <c r="AB303" i="4"/>
  <c r="X303" i="4"/>
  <c r="Y303" i="4" s="1"/>
  <c r="BH303" i="4" s="1"/>
  <c r="W303" i="4"/>
  <c r="T303" i="4"/>
  <c r="P303" i="4"/>
  <c r="Q303" i="4" s="1"/>
  <c r="L303" i="4"/>
  <c r="BF303" i="4" s="1"/>
  <c r="K303" i="4"/>
  <c r="G303" i="4"/>
  <c r="E303" i="4"/>
  <c r="AU302" i="4"/>
  <c r="AR302" i="4"/>
  <c r="AW302" i="4" s="1"/>
  <c r="AX302" i="4" s="1"/>
  <c r="AM302" i="4"/>
  <c r="AJ302" i="4"/>
  <c r="AE302" i="4"/>
  <c r="AB302" i="4"/>
  <c r="AF302" i="4" s="1"/>
  <c r="AG302" i="4" s="1"/>
  <c r="BI302" i="4" s="1"/>
  <c r="W302" i="4"/>
  <c r="T302" i="4"/>
  <c r="Q302" i="4"/>
  <c r="BG302" i="4" s="1"/>
  <c r="P302" i="4"/>
  <c r="L302" i="4"/>
  <c r="BF302" i="4" s="1"/>
  <c r="K302" i="4"/>
  <c r="E302" i="4"/>
  <c r="G302" i="4" s="1"/>
  <c r="BH301" i="4"/>
  <c r="AX301" i="4"/>
  <c r="AU301" i="4"/>
  <c r="AR301" i="4"/>
  <c r="AW301" i="4" s="1"/>
  <c r="AO301" i="4"/>
  <c r="BJ301" i="4" s="1"/>
  <c r="AM301" i="4"/>
  <c r="AJ301" i="4"/>
  <c r="AN301" i="4" s="1"/>
  <c r="AE301" i="4"/>
  <c r="AB301" i="4"/>
  <c r="AF301" i="4" s="1"/>
  <c r="AG301" i="4" s="1"/>
  <c r="BI301" i="4" s="1"/>
  <c r="W301" i="4"/>
  <c r="T301" i="4"/>
  <c r="X301" i="4" s="1"/>
  <c r="Y301" i="4" s="1"/>
  <c r="Q301" i="4"/>
  <c r="BG301" i="4" s="1"/>
  <c r="P301" i="4"/>
  <c r="K301" i="4"/>
  <c r="H301" i="4"/>
  <c r="G301" i="4"/>
  <c r="E301" i="4"/>
  <c r="BH300" i="4"/>
  <c r="AX300" i="4"/>
  <c r="AW300" i="4"/>
  <c r="AU300" i="4"/>
  <c r="AR300" i="4"/>
  <c r="AO300" i="4"/>
  <c r="BJ300" i="4" s="1"/>
  <c r="AN300" i="4"/>
  <c r="AM300" i="4"/>
  <c r="AJ300" i="4"/>
  <c r="AG300" i="4"/>
  <c r="BI300" i="4" s="1"/>
  <c r="AF300" i="4"/>
  <c r="AE300" i="4"/>
  <c r="AB300" i="4"/>
  <c r="Y300" i="4"/>
  <c r="X300" i="4"/>
  <c r="W300" i="4"/>
  <c r="T300" i="4"/>
  <c r="Q300" i="4"/>
  <c r="BG300" i="4" s="1"/>
  <c r="P300" i="4"/>
  <c r="L300" i="4"/>
  <c r="BF300" i="4" s="1"/>
  <c r="K300" i="4"/>
  <c r="H300" i="4"/>
  <c r="G300" i="4"/>
  <c r="BL300" i="4" s="1"/>
  <c r="E300" i="4"/>
  <c r="BK299" i="4"/>
  <c r="AW299" i="4"/>
  <c r="AX299" i="4" s="1"/>
  <c r="AZ299" i="4" s="1"/>
  <c r="AU299" i="4"/>
  <c r="AR299" i="4"/>
  <c r="AN299" i="4"/>
  <c r="AO299" i="4" s="1"/>
  <c r="BJ299" i="4" s="1"/>
  <c r="AM299" i="4"/>
  <c r="AJ299" i="4"/>
  <c r="AE299" i="4"/>
  <c r="AF299" i="4" s="1"/>
  <c r="AG299" i="4" s="1"/>
  <c r="BI299" i="4" s="1"/>
  <c r="AB299" i="4"/>
  <c r="W299" i="4"/>
  <c r="X299" i="4" s="1"/>
  <c r="Y299" i="4" s="1"/>
  <c r="BH299" i="4" s="1"/>
  <c r="T299" i="4"/>
  <c r="P299" i="4"/>
  <c r="Q299" i="4" s="1"/>
  <c r="BG299" i="4" s="1"/>
  <c r="L299" i="4"/>
  <c r="BF299" i="4" s="1"/>
  <c r="K299" i="4"/>
  <c r="G299" i="4"/>
  <c r="E299" i="4"/>
  <c r="AU298" i="4"/>
  <c r="AR298" i="4"/>
  <c r="AM298" i="4"/>
  <c r="AJ298" i="4"/>
  <c r="AN298" i="4" s="1"/>
  <c r="AO298" i="4" s="1"/>
  <c r="BJ298" i="4" s="1"/>
  <c r="AE298" i="4"/>
  <c r="AB298" i="4"/>
  <c r="W298" i="4"/>
  <c r="T298" i="4"/>
  <c r="X298" i="4" s="1"/>
  <c r="Y298" i="4" s="1"/>
  <c r="BH298" i="4" s="1"/>
  <c r="Q298" i="4"/>
  <c r="BG298" i="4" s="1"/>
  <c r="P298" i="4"/>
  <c r="K298" i="4"/>
  <c r="L298" i="4" s="1"/>
  <c r="BF298" i="4" s="1"/>
  <c r="E298" i="4"/>
  <c r="G298" i="4" s="1"/>
  <c r="BE297" i="4"/>
  <c r="AX297" i="4"/>
  <c r="BK297" i="4" s="1"/>
  <c r="AU297" i="4"/>
  <c r="AR297" i="4"/>
  <c r="AW297" i="4" s="1"/>
  <c r="AM297" i="4"/>
  <c r="AJ297" i="4"/>
  <c r="AN297" i="4" s="1"/>
  <c r="AO297" i="4" s="1"/>
  <c r="BJ297" i="4" s="1"/>
  <c r="AE297" i="4"/>
  <c r="AB297" i="4"/>
  <c r="AF297" i="4" s="1"/>
  <c r="AG297" i="4" s="1"/>
  <c r="BI297" i="4" s="1"/>
  <c r="Y297" i="4"/>
  <c r="BH297" i="4" s="1"/>
  <c r="W297" i="4"/>
  <c r="T297" i="4"/>
  <c r="X297" i="4" s="1"/>
  <c r="Q297" i="4"/>
  <c r="BG297" i="4" s="1"/>
  <c r="P297" i="4"/>
  <c r="K297" i="4"/>
  <c r="L297" i="4" s="1"/>
  <c r="BF297" i="4" s="1"/>
  <c r="H297" i="4"/>
  <c r="G297" i="4"/>
  <c r="E297" i="4"/>
  <c r="BG296" i="4"/>
  <c r="AW296" i="4"/>
  <c r="AX296" i="4" s="1"/>
  <c r="AU296" i="4"/>
  <c r="AR296" i="4"/>
  <c r="AN296" i="4"/>
  <c r="AO296" i="4" s="1"/>
  <c r="BJ296" i="4" s="1"/>
  <c r="AM296" i="4"/>
  <c r="AJ296" i="4"/>
  <c r="AF296" i="4"/>
  <c r="AG296" i="4" s="1"/>
  <c r="BI296" i="4" s="1"/>
  <c r="AE296" i="4"/>
  <c r="AB296" i="4"/>
  <c r="X296" i="4"/>
  <c r="Y296" i="4" s="1"/>
  <c r="BH296" i="4" s="1"/>
  <c r="W296" i="4"/>
  <c r="T296" i="4"/>
  <c r="P296" i="4"/>
  <c r="Q296" i="4" s="1"/>
  <c r="L296" i="4"/>
  <c r="BF296" i="4" s="1"/>
  <c r="K296" i="4"/>
  <c r="G296" i="4"/>
  <c r="E296" i="4"/>
  <c r="AW295" i="4"/>
  <c r="AX295" i="4" s="1"/>
  <c r="AU295" i="4"/>
  <c r="AR295" i="4"/>
  <c r="AM295" i="4"/>
  <c r="AN295" i="4" s="1"/>
  <c r="AO295" i="4" s="1"/>
  <c r="BJ295" i="4" s="1"/>
  <c r="AJ295" i="4"/>
  <c r="AE295" i="4"/>
  <c r="AF295" i="4" s="1"/>
  <c r="AG295" i="4" s="1"/>
  <c r="BI295" i="4" s="1"/>
  <c r="AB295" i="4"/>
  <c r="X295" i="4"/>
  <c r="Y295" i="4" s="1"/>
  <c r="BH295" i="4" s="1"/>
  <c r="W295" i="4"/>
  <c r="T295" i="4"/>
  <c r="P295" i="4"/>
  <c r="Q295" i="4" s="1"/>
  <c r="BG295" i="4" s="1"/>
  <c r="L295" i="4"/>
  <c r="BF295" i="4" s="1"/>
  <c r="K295" i="4"/>
  <c r="E295" i="4"/>
  <c r="G295" i="4" s="1"/>
  <c r="BF294" i="4"/>
  <c r="AU294" i="4"/>
  <c r="AR294" i="4"/>
  <c r="AW294" i="4" s="1"/>
  <c r="AX294" i="4" s="1"/>
  <c r="AM294" i="4"/>
  <c r="AJ294" i="4"/>
  <c r="AE294" i="4"/>
  <c r="AB294" i="4"/>
  <c r="AF294" i="4" s="1"/>
  <c r="AG294" i="4" s="1"/>
  <c r="BI294" i="4" s="1"/>
  <c r="W294" i="4"/>
  <c r="T294" i="4"/>
  <c r="Q294" i="4"/>
  <c r="BG294" i="4" s="1"/>
  <c r="P294" i="4"/>
  <c r="L294" i="4"/>
  <c r="K294" i="4"/>
  <c r="E294" i="4"/>
  <c r="G294" i="4" s="1"/>
  <c r="AU293" i="4"/>
  <c r="AR293" i="4"/>
  <c r="AW293" i="4" s="1"/>
  <c r="AX293" i="4" s="1"/>
  <c r="AM293" i="4"/>
  <c r="AJ293" i="4"/>
  <c r="AN293" i="4" s="1"/>
  <c r="AG293" i="4"/>
  <c r="BI293" i="4" s="1"/>
  <c r="AE293" i="4"/>
  <c r="AB293" i="4"/>
  <c r="AF293" i="4" s="1"/>
  <c r="Y293" i="4"/>
  <c r="BH293" i="4" s="1"/>
  <c r="W293" i="4"/>
  <c r="T293" i="4"/>
  <c r="X293" i="4" s="1"/>
  <c r="Q293" i="4"/>
  <c r="BG293" i="4" s="1"/>
  <c r="P293" i="4"/>
  <c r="K293" i="4"/>
  <c r="L293" i="4" s="1"/>
  <c r="BF293" i="4" s="1"/>
  <c r="G293" i="4"/>
  <c r="H293" i="4" s="1"/>
  <c r="E293" i="4"/>
  <c r="BJ292" i="4"/>
  <c r="BF292" i="4"/>
  <c r="AW292" i="4"/>
  <c r="AX292" i="4" s="1"/>
  <c r="AU292" i="4"/>
  <c r="AR292" i="4"/>
  <c r="AN292" i="4"/>
  <c r="AO292" i="4" s="1"/>
  <c r="AM292" i="4"/>
  <c r="AJ292" i="4"/>
  <c r="AF292" i="4"/>
  <c r="AG292" i="4" s="1"/>
  <c r="BI292" i="4" s="1"/>
  <c r="AE292" i="4"/>
  <c r="AB292" i="4"/>
  <c r="X292" i="4"/>
  <c r="Y292" i="4" s="1"/>
  <c r="BH292" i="4" s="1"/>
  <c r="W292" i="4"/>
  <c r="T292" i="4"/>
  <c r="P292" i="4"/>
  <c r="Q292" i="4" s="1"/>
  <c r="BG292" i="4" s="1"/>
  <c r="L292" i="4"/>
  <c r="K292" i="4"/>
  <c r="G292" i="4"/>
  <c r="E292" i="4"/>
  <c r="BI291" i="4"/>
  <c r="AU291" i="4"/>
  <c r="AW291" i="4" s="1"/>
  <c r="AX291" i="4" s="1"/>
  <c r="AR291" i="4"/>
  <c r="AM291" i="4"/>
  <c r="AJ291" i="4"/>
  <c r="AN291" i="4" s="1"/>
  <c r="AO291" i="4" s="1"/>
  <c r="BJ291" i="4" s="1"/>
  <c r="AE291" i="4"/>
  <c r="AB291" i="4"/>
  <c r="AF291" i="4" s="1"/>
  <c r="AG291" i="4" s="1"/>
  <c r="X291" i="4"/>
  <c r="Y291" i="4" s="1"/>
  <c r="BH291" i="4" s="1"/>
  <c r="W291" i="4"/>
  <c r="T291" i="4"/>
  <c r="P291" i="4"/>
  <c r="Q291" i="4" s="1"/>
  <c r="BG291" i="4" s="1"/>
  <c r="L291" i="4"/>
  <c r="BF291" i="4" s="1"/>
  <c r="K291" i="4"/>
  <c r="E291" i="4"/>
  <c r="G291" i="4" s="1"/>
  <c r="BF290" i="4"/>
  <c r="AZ290" i="4"/>
  <c r="AU290" i="4"/>
  <c r="AR290" i="4"/>
  <c r="AW290" i="4" s="1"/>
  <c r="AX290" i="4" s="1"/>
  <c r="BK290" i="4" s="1"/>
  <c r="AM290" i="4"/>
  <c r="AJ290" i="4"/>
  <c r="AE290" i="4"/>
  <c r="AB290" i="4"/>
  <c r="W290" i="4"/>
  <c r="T290" i="4"/>
  <c r="X290" i="4" s="1"/>
  <c r="Y290" i="4" s="1"/>
  <c r="BH290" i="4" s="1"/>
  <c r="Q290" i="4"/>
  <c r="BG290" i="4" s="1"/>
  <c r="P290" i="4"/>
  <c r="K290" i="4"/>
  <c r="L290" i="4" s="1"/>
  <c r="H290" i="4"/>
  <c r="BE290" i="4" s="1"/>
  <c r="E290" i="4"/>
  <c r="G290" i="4" s="1"/>
  <c r="BK289" i="4"/>
  <c r="AU289" i="4"/>
  <c r="AR289" i="4"/>
  <c r="AW289" i="4" s="1"/>
  <c r="AX289" i="4" s="1"/>
  <c r="AZ289" i="4" s="1"/>
  <c r="AO289" i="4"/>
  <c r="BJ289" i="4" s="1"/>
  <c r="AM289" i="4"/>
  <c r="AJ289" i="4"/>
  <c r="AN289" i="4" s="1"/>
  <c r="AG289" i="4"/>
  <c r="BI289" i="4" s="1"/>
  <c r="AE289" i="4"/>
  <c r="AB289" i="4"/>
  <c r="AF289" i="4" s="1"/>
  <c r="W289" i="4"/>
  <c r="T289" i="4"/>
  <c r="X289" i="4" s="1"/>
  <c r="Y289" i="4" s="1"/>
  <c r="BH289" i="4" s="1"/>
  <c r="Q289" i="4"/>
  <c r="BG289" i="4" s="1"/>
  <c r="P289" i="4"/>
  <c r="K289" i="4"/>
  <c r="L289" i="4" s="1"/>
  <c r="BF289" i="4" s="1"/>
  <c r="G289" i="4"/>
  <c r="E289" i="4"/>
  <c r="BF288" i="4"/>
  <c r="AW288" i="4"/>
  <c r="AX288" i="4" s="1"/>
  <c r="AU288" i="4"/>
  <c r="AR288" i="4"/>
  <c r="AN288" i="4"/>
  <c r="AO288" i="4" s="1"/>
  <c r="BJ288" i="4" s="1"/>
  <c r="AM288" i="4"/>
  <c r="AJ288" i="4"/>
  <c r="AF288" i="4"/>
  <c r="AG288" i="4" s="1"/>
  <c r="BI288" i="4" s="1"/>
  <c r="AE288" i="4"/>
  <c r="AB288" i="4"/>
  <c r="X288" i="4"/>
  <c r="Y288" i="4" s="1"/>
  <c r="BH288" i="4" s="1"/>
  <c r="W288" i="4"/>
  <c r="T288" i="4"/>
  <c r="P288" i="4"/>
  <c r="Q288" i="4" s="1"/>
  <c r="BG288" i="4" s="1"/>
  <c r="L288" i="4"/>
  <c r="K288" i="4"/>
  <c r="G288" i="4"/>
  <c r="E288" i="4"/>
  <c r="AU287" i="4"/>
  <c r="AW287" i="4" s="1"/>
  <c r="AX287" i="4" s="1"/>
  <c r="AR287" i="4"/>
  <c r="AM287" i="4"/>
  <c r="AJ287" i="4"/>
  <c r="AN287" i="4" s="1"/>
  <c r="AO287" i="4" s="1"/>
  <c r="BJ287" i="4" s="1"/>
  <c r="AE287" i="4"/>
  <c r="AB287" i="4"/>
  <c r="AF287" i="4" s="1"/>
  <c r="AG287" i="4" s="1"/>
  <c r="BI287" i="4" s="1"/>
  <c r="X287" i="4"/>
  <c r="Y287" i="4" s="1"/>
  <c r="BH287" i="4" s="1"/>
  <c r="W287" i="4"/>
  <c r="T287" i="4"/>
  <c r="P287" i="4"/>
  <c r="Q287" i="4" s="1"/>
  <c r="BG287" i="4" s="1"/>
  <c r="L287" i="4"/>
  <c r="BF287" i="4" s="1"/>
  <c r="K287" i="4"/>
  <c r="E287" i="4"/>
  <c r="G287" i="4" s="1"/>
  <c r="AZ286" i="4"/>
  <c r="AU286" i="4"/>
  <c r="AR286" i="4"/>
  <c r="AW286" i="4" s="1"/>
  <c r="AX286" i="4" s="1"/>
  <c r="BK286" i="4" s="1"/>
  <c r="AM286" i="4"/>
  <c r="AJ286" i="4"/>
  <c r="AE286" i="4"/>
  <c r="AB286" i="4"/>
  <c r="W286" i="4"/>
  <c r="T286" i="4"/>
  <c r="X286" i="4" s="1"/>
  <c r="Y286" i="4" s="1"/>
  <c r="BH286" i="4" s="1"/>
  <c r="Q286" i="4"/>
  <c r="BG286" i="4" s="1"/>
  <c r="P286" i="4"/>
  <c r="K286" i="4"/>
  <c r="H286" i="4"/>
  <c r="BE286" i="4" s="1"/>
  <c r="E286" i="4"/>
  <c r="G286" i="4" s="1"/>
  <c r="AX285" i="4"/>
  <c r="AZ285" i="4" s="1"/>
  <c r="AU285" i="4"/>
  <c r="AR285" i="4"/>
  <c r="AW285" i="4" s="1"/>
  <c r="AO285" i="4"/>
  <c r="BJ285" i="4" s="1"/>
  <c r="AM285" i="4"/>
  <c r="AJ285" i="4"/>
  <c r="AN285" i="4" s="1"/>
  <c r="AE285" i="4"/>
  <c r="AB285" i="4"/>
  <c r="AF285" i="4" s="1"/>
  <c r="AG285" i="4" s="1"/>
  <c r="BI285" i="4" s="1"/>
  <c r="W285" i="4"/>
  <c r="T285" i="4"/>
  <c r="X285" i="4" s="1"/>
  <c r="Y285" i="4" s="1"/>
  <c r="BH285" i="4" s="1"/>
  <c r="Q285" i="4"/>
  <c r="BG285" i="4" s="1"/>
  <c r="P285" i="4"/>
  <c r="K285" i="4"/>
  <c r="L285" i="4" s="1"/>
  <c r="BF285" i="4" s="1"/>
  <c r="G285" i="4"/>
  <c r="E285" i="4"/>
  <c r="BJ284" i="4"/>
  <c r="AW284" i="4"/>
  <c r="AX284" i="4" s="1"/>
  <c r="AU284" i="4"/>
  <c r="AR284" i="4"/>
  <c r="AN284" i="4"/>
  <c r="AO284" i="4" s="1"/>
  <c r="AM284" i="4"/>
  <c r="AJ284" i="4"/>
  <c r="AF284" i="4"/>
  <c r="AG284" i="4" s="1"/>
  <c r="BI284" i="4" s="1"/>
  <c r="AE284" i="4"/>
  <c r="AB284" i="4"/>
  <c r="X284" i="4"/>
  <c r="Y284" i="4" s="1"/>
  <c r="BH284" i="4" s="1"/>
  <c r="W284" i="4"/>
  <c r="T284" i="4"/>
  <c r="P284" i="4"/>
  <c r="Q284" i="4" s="1"/>
  <c r="BG284" i="4" s="1"/>
  <c r="L284" i="4"/>
  <c r="BF284" i="4" s="1"/>
  <c r="K284" i="4"/>
  <c r="G284" i="4"/>
  <c r="E284" i="4"/>
  <c r="BI283" i="4"/>
  <c r="AU283" i="4"/>
  <c r="AR283" i="4"/>
  <c r="AW283" i="4" s="1"/>
  <c r="AX283" i="4" s="1"/>
  <c r="AM283" i="4"/>
  <c r="AJ283" i="4"/>
  <c r="AN283" i="4" s="1"/>
  <c r="AO283" i="4" s="1"/>
  <c r="BJ283" i="4" s="1"/>
  <c r="AF283" i="4"/>
  <c r="AG283" i="4" s="1"/>
  <c r="AE283" i="4"/>
  <c r="AB283" i="4"/>
  <c r="X283" i="4"/>
  <c r="Y283" i="4" s="1"/>
  <c r="BH283" i="4" s="1"/>
  <c r="W283" i="4"/>
  <c r="T283" i="4"/>
  <c r="P283" i="4"/>
  <c r="Q283" i="4" s="1"/>
  <c r="BG283" i="4" s="1"/>
  <c r="L283" i="4"/>
  <c r="BF283" i="4" s="1"/>
  <c r="K283" i="4"/>
  <c r="E283" i="4"/>
  <c r="G283" i="4" s="1"/>
  <c r="AZ282" i="4"/>
  <c r="AX282" i="4"/>
  <c r="BK282" i="4" s="1"/>
  <c r="AU282" i="4"/>
  <c r="AR282" i="4"/>
  <c r="AW282" i="4" s="1"/>
  <c r="AM282" i="4"/>
  <c r="AJ282" i="4"/>
  <c r="AE282" i="4"/>
  <c r="AB282" i="4"/>
  <c r="W282" i="4"/>
  <c r="T282" i="4"/>
  <c r="X282" i="4" s="1"/>
  <c r="Y282" i="4" s="1"/>
  <c r="BH282" i="4" s="1"/>
  <c r="Q282" i="4"/>
  <c r="BG282" i="4" s="1"/>
  <c r="P282" i="4"/>
  <c r="K282" i="4"/>
  <c r="H282" i="4"/>
  <c r="BE282" i="4" s="1"/>
  <c r="E282" i="4"/>
  <c r="G282" i="4" s="1"/>
  <c r="AX281" i="4"/>
  <c r="AZ281" i="4" s="1"/>
  <c r="AW281" i="4"/>
  <c r="AU281" i="4"/>
  <c r="AR281" i="4"/>
  <c r="AO281" i="4"/>
  <c r="BJ281" i="4" s="1"/>
  <c r="AN281" i="4"/>
  <c r="AM281" i="4"/>
  <c r="AJ281" i="4"/>
  <c r="AG281" i="4"/>
  <c r="BI281" i="4" s="1"/>
  <c r="AF281" i="4"/>
  <c r="AE281" i="4"/>
  <c r="AB281" i="4"/>
  <c r="Y281" i="4"/>
  <c r="BH281" i="4" s="1"/>
  <c r="X281" i="4"/>
  <c r="W281" i="4"/>
  <c r="T281" i="4"/>
  <c r="Q281" i="4"/>
  <c r="BG281" i="4" s="1"/>
  <c r="P281" i="4"/>
  <c r="K281" i="4"/>
  <c r="L281" i="4" s="1"/>
  <c r="BF281" i="4" s="1"/>
  <c r="G281" i="4"/>
  <c r="E281" i="4"/>
  <c r="BJ280" i="4"/>
  <c r="AW280" i="4"/>
  <c r="AX280" i="4" s="1"/>
  <c r="AU280" i="4"/>
  <c r="AR280" i="4"/>
  <c r="AN280" i="4"/>
  <c r="AO280" i="4" s="1"/>
  <c r="AM280" i="4"/>
  <c r="AJ280" i="4"/>
  <c r="AF280" i="4"/>
  <c r="AG280" i="4" s="1"/>
  <c r="BI280" i="4" s="1"/>
  <c r="AE280" i="4"/>
  <c r="AB280" i="4"/>
  <c r="X280" i="4"/>
  <c r="Y280" i="4" s="1"/>
  <c r="BH280" i="4" s="1"/>
  <c r="W280" i="4"/>
  <c r="T280" i="4"/>
  <c r="P280" i="4"/>
  <c r="Q280" i="4" s="1"/>
  <c r="BG280" i="4" s="1"/>
  <c r="L280" i="4"/>
  <c r="BF280" i="4" s="1"/>
  <c r="K280" i="4"/>
  <c r="G280" i="4"/>
  <c r="E280" i="4"/>
  <c r="BG279" i="4"/>
  <c r="AU279" i="4"/>
  <c r="AR279" i="4"/>
  <c r="AM279" i="4"/>
  <c r="AJ279" i="4"/>
  <c r="AN279" i="4" s="1"/>
  <c r="AO279" i="4" s="1"/>
  <c r="BJ279" i="4" s="1"/>
  <c r="AF279" i="4"/>
  <c r="AG279" i="4" s="1"/>
  <c r="BI279" i="4" s="1"/>
  <c r="AE279" i="4"/>
  <c r="AB279" i="4"/>
  <c r="W279" i="4"/>
  <c r="X279" i="4" s="1"/>
  <c r="Y279" i="4" s="1"/>
  <c r="BH279" i="4" s="1"/>
  <c r="T279" i="4"/>
  <c r="P279" i="4"/>
  <c r="Q279" i="4" s="1"/>
  <c r="K279" i="4"/>
  <c r="L279" i="4" s="1"/>
  <c r="BF279" i="4" s="1"/>
  <c r="E279" i="4"/>
  <c r="G279" i="4" s="1"/>
  <c r="BF278" i="4"/>
  <c r="AZ278" i="4"/>
  <c r="AX278" i="4"/>
  <c r="BK278" i="4" s="1"/>
  <c r="AU278" i="4"/>
  <c r="AR278" i="4"/>
  <c r="AW278" i="4" s="1"/>
  <c r="AM278" i="4"/>
  <c r="AJ278" i="4"/>
  <c r="AE278" i="4"/>
  <c r="AB278" i="4"/>
  <c r="W278" i="4"/>
  <c r="T278" i="4"/>
  <c r="X278" i="4" s="1"/>
  <c r="Q278" i="4"/>
  <c r="BG278" i="4" s="1"/>
  <c r="P278" i="4"/>
  <c r="K278" i="4"/>
  <c r="L278" i="4" s="1"/>
  <c r="H278" i="4"/>
  <c r="E278" i="4"/>
  <c r="G278" i="4" s="1"/>
  <c r="AX277" i="4"/>
  <c r="AZ277" i="4" s="1"/>
  <c r="AW277" i="4"/>
  <c r="AU277" i="4"/>
  <c r="AR277" i="4"/>
  <c r="AO277" i="4"/>
  <c r="BJ277" i="4" s="1"/>
  <c r="AN277" i="4"/>
  <c r="AM277" i="4"/>
  <c r="AJ277" i="4"/>
  <c r="AG277" i="4"/>
  <c r="BI277" i="4" s="1"/>
  <c r="AF277" i="4"/>
  <c r="AE277" i="4"/>
  <c r="AB277" i="4"/>
  <c r="Y277" i="4"/>
  <c r="BH277" i="4" s="1"/>
  <c r="X277" i="4"/>
  <c r="W277" i="4"/>
  <c r="T277" i="4"/>
  <c r="Q277" i="4"/>
  <c r="BG277" i="4" s="1"/>
  <c r="P277" i="4"/>
  <c r="K277" i="4"/>
  <c r="L277" i="4" s="1"/>
  <c r="BF277" i="4" s="1"/>
  <c r="G277" i="4"/>
  <c r="E277" i="4"/>
  <c r="BH276" i="4"/>
  <c r="AU276" i="4"/>
  <c r="AW276" i="4" s="1"/>
  <c r="AX276" i="4" s="1"/>
  <c r="AR276" i="4"/>
  <c r="AN276" i="4"/>
  <c r="AO276" i="4" s="1"/>
  <c r="BJ276" i="4" s="1"/>
  <c r="AM276" i="4"/>
  <c r="AJ276" i="4"/>
  <c r="AF276" i="4"/>
  <c r="AG276" i="4" s="1"/>
  <c r="BI276" i="4" s="1"/>
  <c r="AE276" i="4"/>
  <c r="AB276" i="4"/>
  <c r="X276" i="4"/>
  <c r="Y276" i="4" s="1"/>
  <c r="W276" i="4"/>
  <c r="T276" i="4"/>
  <c r="P276" i="4"/>
  <c r="Q276" i="4" s="1"/>
  <c r="BG276" i="4" s="1"/>
  <c r="L276" i="4"/>
  <c r="BF276" i="4" s="1"/>
  <c r="K276" i="4"/>
  <c r="G276" i="4"/>
  <c r="E276" i="4"/>
  <c r="BG275" i="4"/>
  <c r="AU275" i="4"/>
  <c r="AR275" i="4"/>
  <c r="AM275" i="4"/>
  <c r="AJ275" i="4"/>
  <c r="AN275" i="4" s="1"/>
  <c r="AO275" i="4" s="1"/>
  <c r="BJ275" i="4" s="1"/>
  <c r="AF275" i="4"/>
  <c r="AG275" i="4" s="1"/>
  <c r="BI275" i="4" s="1"/>
  <c r="AE275" i="4"/>
  <c r="AB275" i="4"/>
  <c r="W275" i="4"/>
  <c r="X275" i="4" s="1"/>
  <c r="Y275" i="4" s="1"/>
  <c r="BH275" i="4" s="1"/>
  <c r="T275" i="4"/>
  <c r="P275" i="4"/>
  <c r="Q275" i="4" s="1"/>
  <c r="K275" i="4"/>
  <c r="L275" i="4" s="1"/>
  <c r="BF275" i="4" s="1"/>
  <c r="E275" i="4"/>
  <c r="G275" i="4" s="1"/>
  <c r="BF274" i="4"/>
  <c r="AZ274" i="4"/>
  <c r="AX274" i="4"/>
  <c r="BK274" i="4" s="1"/>
  <c r="AU274" i="4"/>
  <c r="AR274" i="4"/>
  <c r="AW274" i="4" s="1"/>
  <c r="AM274" i="4"/>
  <c r="AJ274" i="4"/>
  <c r="AE274" i="4"/>
  <c r="AB274" i="4"/>
  <c r="W274" i="4"/>
  <c r="T274" i="4"/>
  <c r="Q274" i="4"/>
  <c r="BG274" i="4" s="1"/>
  <c r="P274" i="4"/>
  <c r="L274" i="4"/>
  <c r="K274" i="4"/>
  <c r="H274" i="4"/>
  <c r="E274" i="4"/>
  <c r="G274" i="4" s="1"/>
  <c r="AZ273" i="4"/>
  <c r="AU273" i="4"/>
  <c r="AR273" i="4"/>
  <c r="AW273" i="4" s="1"/>
  <c r="AX273" i="4" s="1"/>
  <c r="BK273" i="4" s="1"/>
  <c r="AM273" i="4"/>
  <c r="AJ273" i="4"/>
  <c r="AN273" i="4" s="1"/>
  <c r="AO273" i="4" s="1"/>
  <c r="BJ273" i="4" s="1"/>
  <c r="AE273" i="4"/>
  <c r="AB273" i="4"/>
  <c r="AF273" i="4" s="1"/>
  <c r="AG273" i="4" s="1"/>
  <c r="BI273" i="4" s="1"/>
  <c r="W273" i="4"/>
  <c r="T273" i="4"/>
  <c r="X273" i="4" s="1"/>
  <c r="Y273" i="4" s="1"/>
  <c r="BH273" i="4" s="1"/>
  <c r="Q273" i="4"/>
  <c r="BG273" i="4" s="1"/>
  <c r="P273" i="4"/>
  <c r="K273" i="4"/>
  <c r="L273" i="4" s="1"/>
  <c r="BF273" i="4" s="1"/>
  <c r="H273" i="4"/>
  <c r="G273" i="4"/>
  <c r="E273" i="4"/>
  <c r="BJ272" i="4"/>
  <c r="BF272" i="4"/>
  <c r="AX272" i="4"/>
  <c r="AZ272" i="4" s="1"/>
  <c r="AW272" i="4"/>
  <c r="AU272" i="4"/>
  <c r="AR272" i="4"/>
  <c r="AO272" i="4"/>
  <c r="AN272" i="4"/>
  <c r="AM272" i="4"/>
  <c r="AJ272" i="4"/>
  <c r="AG272" i="4"/>
  <c r="BI272" i="4" s="1"/>
  <c r="AF272" i="4"/>
  <c r="AE272" i="4"/>
  <c r="AB272" i="4"/>
  <c r="Y272" i="4"/>
  <c r="BH272" i="4" s="1"/>
  <c r="X272" i="4"/>
  <c r="W272" i="4"/>
  <c r="T272" i="4"/>
  <c r="Q272" i="4"/>
  <c r="BG272" i="4" s="1"/>
  <c r="P272" i="4"/>
  <c r="L272" i="4"/>
  <c r="K272" i="4"/>
  <c r="H272" i="4"/>
  <c r="G272" i="4"/>
  <c r="BL272" i="4" s="1"/>
  <c r="E272" i="4"/>
  <c r="AU271" i="4"/>
  <c r="AR271" i="4"/>
  <c r="AW271" i="4" s="1"/>
  <c r="AX271" i="4" s="1"/>
  <c r="AM271" i="4"/>
  <c r="AJ271" i="4"/>
  <c r="AE271" i="4"/>
  <c r="AB271" i="4"/>
  <c r="AF271" i="4" s="1"/>
  <c r="AG271" i="4" s="1"/>
  <c r="BI271" i="4" s="1"/>
  <c r="X271" i="4"/>
  <c r="Y271" i="4" s="1"/>
  <c r="BH271" i="4" s="1"/>
  <c r="W271" i="4"/>
  <c r="T271" i="4"/>
  <c r="P271" i="4"/>
  <c r="Q271" i="4" s="1"/>
  <c r="BG271" i="4" s="1"/>
  <c r="L271" i="4"/>
  <c r="BF271" i="4" s="1"/>
  <c r="K271" i="4"/>
  <c r="E271" i="4"/>
  <c r="G271" i="4" s="1"/>
  <c r="BF270" i="4"/>
  <c r="BE270" i="4"/>
  <c r="AX270" i="4"/>
  <c r="AU270" i="4"/>
  <c r="AR270" i="4"/>
  <c r="AW270" i="4" s="1"/>
  <c r="AM270" i="4"/>
  <c r="AJ270" i="4"/>
  <c r="AE270" i="4"/>
  <c r="AB270" i="4"/>
  <c r="AF270" i="4" s="1"/>
  <c r="AG270" i="4" s="1"/>
  <c r="BI270" i="4" s="1"/>
  <c r="W270" i="4"/>
  <c r="T270" i="4"/>
  <c r="Q270" i="4"/>
  <c r="BG270" i="4" s="1"/>
  <c r="P270" i="4"/>
  <c r="L270" i="4"/>
  <c r="K270" i="4"/>
  <c r="H270" i="4"/>
  <c r="E270" i="4"/>
  <c r="G270" i="4" s="1"/>
  <c r="BG269" i="4"/>
  <c r="AX269" i="4"/>
  <c r="AW269" i="4"/>
  <c r="AU269" i="4"/>
  <c r="AR269" i="4"/>
  <c r="AO269" i="4"/>
  <c r="BJ269" i="4" s="1"/>
  <c r="AN269" i="4"/>
  <c r="AM269" i="4"/>
  <c r="AJ269" i="4"/>
  <c r="AG269" i="4"/>
  <c r="BI269" i="4" s="1"/>
  <c r="AF269" i="4"/>
  <c r="AE269" i="4"/>
  <c r="AB269" i="4"/>
  <c r="Y269" i="4"/>
  <c r="BH269" i="4" s="1"/>
  <c r="X269" i="4"/>
  <c r="W269" i="4"/>
  <c r="T269" i="4"/>
  <c r="Q269" i="4"/>
  <c r="P269" i="4"/>
  <c r="K269" i="4"/>
  <c r="L269" i="4" s="1"/>
  <c r="BF269" i="4" s="1"/>
  <c r="G269" i="4"/>
  <c r="E269" i="4"/>
  <c r="BF268" i="4"/>
  <c r="AX268" i="4"/>
  <c r="AW268" i="4"/>
  <c r="AU268" i="4"/>
  <c r="AR268" i="4"/>
  <c r="AO268" i="4"/>
  <c r="BJ268" i="4" s="1"/>
  <c r="AN268" i="4"/>
  <c r="AM268" i="4"/>
  <c r="AJ268" i="4"/>
  <c r="AG268" i="4"/>
  <c r="BI268" i="4" s="1"/>
  <c r="AF268" i="4"/>
  <c r="AE268" i="4"/>
  <c r="AB268" i="4"/>
  <c r="Y268" i="4"/>
  <c r="BH268" i="4" s="1"/>
  <c r="X268" i="4"/>
  <c r="W268" i="4"/>
  <c r="T268" i="4"/>
  <c r="Q268" i="4"/>
  <c r="BG268" i="4" s="1"/>
  <c r="P268" i="4"/>
  <c r="L268" i="4"/>
  <c r="K268" i="4"/>
  <c r="H268" i="4"/>
  <c r="G268" i="4"/>
  <c r="BL268" i="4" s="1"/>
  <c r="E268" i="4"/>
  <c r="AW267" i="4"/>
  <c r="AX267" i="4" s="1"/>
  <c r="AU267" i="4"/>
  <c r="AR267" i="4"/>
  <c r="AM267" i="4"/>
  <c r="AJ267" i="4"/>
  <c r="AE267" i="4"/>
  <c r="AB267" i="4"/>
  <c r="AF267" i="4" s="1"/>
  <c r="AG267" i="4" s="1"/>
  <c r="BI267" i="4" s="1"/>
  <c r="X267" i="4"/>
  <c r="Y267" i="4" s="1"/>
  <c r="BH267" i="4" s="1"/>
  <c r="W267" i="4"/>
  <c r="T267" i="4"/>
  <c r="P267" i="4"/>
  <c r="Q267" i="4" s="1"/>
  <c r="BG267" i="4" s="1"/>
  <c r="L267" i="4"/>
  <c r="BF267" i="4" s="1"/>
  <c r="K267" i="4"/>
  <c r="E267" i="4"/>
  <c r="G267" i="4" s="1"/>
  <c r="AU266" i="4"/>
  <c r="AR266" i="4"/>
  <c r="AW266" i="4" s="1"/>
  <c r="AX266" i="4" s="1"/>
  <c r="AM266" i="4"/>
  <c r="AJ266" i="4"/>
  <c r="AE266" i="4"/>
  <c r="AB266" i="4"/>
  <c r="W266" i="4"/>
  <c r="T266" i="4"/>
  <c r="Q266" i="4"/>
  <c r="BG266" i="4" s="1"/>
  <c r="P266" i="4"/>
  <c r="L266" i="4"/>
  <c r="BF266" i="4" s="1"/>
  <c r="K266" i="4"/>
  <c r="H266" i="4"/>
  <c r="BE266" i="4" s="1"/>
  <c r="E266" i="4"/>
  <c r="G266" i="4" s="1"/>
  <c r="BG265" i="4"/>
  <c r="AU265" i="4"/>
  <c r="AR265" i="4"/>
  <c r="AW265" i="4" s="1"/>
  <c r="AX265" i="4" s="1"/>
  <c r="BK265" i="4" s="1"/>
  <c r="AM265" i="4"/>
  <c r="AJ265" i="4"/>
  <c r="AN265" i="4" s="1"/>
  <c r="AO265" i="4" s="1"/>
  <c r="BJ265" i="4" s="1"/>
  <c r="AE265" i="4"/>
  <c r="AB265" i="4"/>
  <c r="AF265" i="4" s="1"/>
  <c r="AG265" i="4" s="1"/>
  <c r="BI265" i="4" s="1"/>
  <c r="W265" i="4"/>
  <c r="T265" i="4"/>
  <c r="X265" i="4" s="1"/>
  <c r="Y265" i="4" s="1"/>
  <c r="BH265" i="4" s="1"/>
  <c r="Q265" i="4"/>
  <c r="P265" i="4"/>
  <c r="K265" i="4"/>
  <c r="L265" i="4" s="1"/>
  <c r="BF265" i="4" s="1"/>
  <c r="H265" i="4"/>
  <c r="G265" i="4"/>
  <c r="E265" i="4"/>
  <c r="BF264" i="4"/>
  <c r="AX264" i="4"/>
  <c r="AW264" i="4"/>
  <c r="AU264" i="4"/>
  <c r="AR264" i="4"/>
  <c r="AO264" i="4"/>
  <c r="BJ264" i="4" s="1"/>
  <c r="AN264" i="4"/>
  <c r="AM264" i="4"/>
  <c r="AJ264" i="4"/>
  <c r="AG264" i="4"/>
  <c r="BI264" i="4" s="1"/>
  <c r="AF264" i="4"/>
  <c r="AE264" i="4"/>
  <c r="AB264" i="4"/>
  <c r="Y264" i="4"/>
  <c r="BH264" i="4" s="1"/>
  <c r="X264" i="4"/>
  <c r="W264" i="4"/>
  <c r="T264" i="4"/>
  <c r="Q264" i="4"/>
  <c r="BG264" i="4" s="1"/>
  <c r="P264" i="4"/>
  <c r="L264" i="4"/>
  <c r="K264" i="4"/>
  <c r="H264" i="4"/>
  <c r="G264" i="4"/>
  <c r="BL264" i="4" s="1"/>
  <c r="E264" i="4"/>
  <c r="AW263" i="4"/>
  <c r="AX263" i="4" s="1"/>
  <c r="AU263" i="4"/>
  <c r="AR263" i="4"/>
  <c r="AM263" i="4"/>
  <c r="AJ263" i="4"/>
  <c r="AE263" i="4"/>
  <c r="AB263" i="4"/>
  <c r="AF263" i="4" s="1"/>
  <c r="AG263" i="4" s="1"/>
  <c r="BI263" i="4" s="1"/>
  <c r="X263" i="4"/>
  <c r="Y263" i="4" s="1"/>
  <c r="BH263" i="4" s="1"/>
  <c r="W263" i="4"/>
  <c r="T263" i="4"/>
  <c r="P263" i="4"/>
  <c r="Q263" i="4" s="1"/>
  <c r="BG263" i="4" s="1"/>
  <c r="L263" i="4"/>
  <c r="BF263" i="4" s="1"/>
  <c r="K263" i="4"/>
  <c r="E263" i="4"/>
  <c r="G263" i="4" s="1"/>
  <c r="AU262" i="4"/>
  <c r="AR262" i="4"/>
  <c r="AW262" i="4" s="1"/>
  <c r="AX262" i="4" s="1"/>
  <c r="AM262" i="4"/>
  <c r="AJ262" i="4"/>
  <c r="AE262" i="4"/>
  <c r="AB262" i="4"/>
  <c r="W262" i="4"/>
  <c r="T262" i="4"/>
  <c r="Q262" i="4"/>
  <c r="BG262" i="4" s="1"/>
  <c r="P262" i="4"/>
  <c r="L262" i="4"/>
  <c r="BF262" i="4" s="1"/>
  <c r="K262" i="4"/>
  <c r="H262" i="4"/>
  <c r="BE262" i="4" s="1"/>
  <c r="E262" i="4"/>
  <c r="G262" i="4" s="1"/>
  <c r="BL261" i="4"/>
  <c r="BG261" i="4"/>
  <c r="AU261" i="4"/>
  <c r="AR261" i="4"/>
  <c r="AW261" i="4" s="1"/>
  <c r="AX261" i="4" s="1"/>
  <c r="AM261" i="4"/>
  <c r="AJ261" i="4"/>
  <c r="AN261" i="4" s="1"/>
  <c r="AO261" i="4" s="1"/>
  <c r="BJ261" i="4" s="1"/>
  <c r="AE261" i="4"/>
  <c r="AB261" i="4"/>
  <c r="AF261" i="4" s="1"/>
  <c r="AG261" i="4" s="1"/>
  <c r="BI261" i="4" s="1"/>
  <c r="W261" i="4"/>
  <c r="T261" i="4"/>
  <c r="X261" i="4" s="1"/>
  <c r="Y261" i="4" s="1"/>
  <c r="BH261" i="4" s="1"/>
  <c r="Q261" i="4"/>
  <c r="P261" i="4"/>
  <c r="K261" i="4"/>
  <c r="L261" i="4" s="1"/>
  <c r="BF261" i="4" s="1"/>
  <c r="H261" i="4"/>
  <c r="G261" i="4"/>
  <c r="E261" i="4"/>
  <c r="AW260" i="4"/>
  <c r="AX260" i="4" s="1"/>
  <c r="AU260" i="4"/>
  <c r="AR260" i="4"/>
  <c r="AN260" i="4"/>
  <c r="AO260" i="4" s="1"/>
  <c r="BJ260" i="4" s="1"/>
  <c r="AM260" i="4"/>
  <c r="AJ260" i="4"/>
  <c r="AF260" i="4"/>
  <c r="AG260" i="4" s="1"/>
  <c r="BI260" i="4" s="1"/>
  <c r="AE260" i="4"/>
  <c r="AB260" i="4"/>
  <c r="X260" i="4"/>
  <c r="Y260" i="4" s="1"/>
  <c r="BH260" i="4" s="1"/>
  <c r="W260" i="4"/>
  <c r="T260" i="4"/>
  <c r="P260" i="4"/>
  <c r="Q260" i="4" s="1"/>
  <c r="BG260" i="4" s="1"/>
  <c r="L260" i="4"/>
  <c r="BF260" i="4" s="1"/>
  <c r="K260" i="4"/>
  <c r="G260" i="4"/>
  <c r="E260" i="4"/>
  <c r="AU259" i="4"/>
  <c r="AR259" i="4"/>
  <c r="AM259" i="4"/>
  <c r="AJ259" i="4"/>
  <c r="AE259" i="4"/>
  <c r="AB259" i="4"/>
  <c r="W259" i="4"/>
  <c r="T259" i="4"/>
  <c r="Q259" i="4"/>
  <c r="BG259" i="4" s="1"/>
  <c r="P259" i="4"/>
  <c r="L259" i="4"/>
  <c r="BF259" i="4" s="1"/>
  <c r="K259" i="4"/>
  <c r="E259" i="4"/>
  <c r="G259" i="4" s="1"/>
  <c r="BE258" i="4"/>
  <c r="AU258" i="4"/>
  <c r="AR258" i="4"/>
  <c r="AW258" i="4" s="1"/>
  <c r="AX258" i="4" s="1"/>
  <c r="BK258" i="4" s="1"/>
  <c r="AM258" i="4"/>
  <c r="AJ258" i="4"/>
  <c r="AN258" i="4" s="1"/>
  <c r="AO258" i="4" s="1"/>
  <c r="BJ258" i="4" s="1"/>
  <c r="AE258" i="4"/>
  <c r="AB258" i="4"/>
  <c r="AF258" i="4" s="1"/>
  <c r="AG258" i="4" s="1"/>
  <c r="BI258" i="4" s="1"/>
  <c r="W258" i="4"/>
  <c r="T258" i="4"/>
  <c r="X258" i="4" s="1"/>
  <c r="Y258" i="4" s="1"/>
  <c r="BH258" i="4" s="1"/>
  <c r="Q258" i="4"/>
  <c r="BG258" i="4" s="1"/>
  <c r="P258" i="4"/>
  <c r="K258" i="4"/>
  <c r="H258" i="4"/>
  <c r="G258" i="4"/>
  <c r="E258" i="4"/>
  <c r="BL257" i="4"/>
  <c r="AX257" i="4"/>
  <c r="AW257" i="4"/>
  <c r="AU257" i="4"/>
  <c r="AR257" i="4"/>
  <c r="AO257" i="4"/>
  <c r="BJ257" i="4" s="1"/>
  <c r="AN257" i="4"/>
  <c r="AM257" i="4"/>
  <c r="AJ257" i="4"/>
  <c r="AG257" i="4"/>
  <c r="BI257" i="4" s="1"/>
  <c r="AF257" i="4"/>
  <c r="AE257" i="4"/>
  <c r="AB257" i="4"/>
  <c r="Y257" i="4"/>
  <c r="BH257" i="4" s="1"/>
  <c r="X257" i="4"/>
  <c r="W257" i="4"/>
  <c r="T257" i="4"/>
  <c r="Q257" i="4"/>
  <c r="BG257" i="4" s="1"/>
  <c r="P257" i="4"/>
  <c r="L257" i="4"/>
  <c r="BF257" i="4" s="1"/>
  <c r="K257" i="4"/>
  <c r="H257" i="4"/>
  <c r="G257" i="4"/>
  <c r="E257" i="4"/>
  <c r="BK256" i="4"/>
  <c r="BG256" i="4"/>
  <c r="AW256" i="4"/>
  <c r="AX256" i="4" s="1"/>
  <c r="AZ256" i="4" s="1"/>
  <c r="AU256" i="4"/>
  <c r="AR256" i="4"/>
  <c r="AN256" i="4"/>
  <c r="AO256" i="4" s="1"/>
  <c r="BJ256" i="4" s="1"/>
  <c r="AM256" i="4"/>
  <c r="AJ256" i="4"/>
  <c r="AF256" i="4"/>
  <c r="AG256" i="4" s="1"/>
  <c r="BI256" i="4" s="1"/>
  <c r="AE256" i="4"/>
  <c r="AB256" i="4"/>
  <c r="X256" i="4"/>
  <c r="Y256" i="4" s="1"/>
  <c r="BH256" i="4" s="1"/>
  <c r="W256" i="4"/>
  <c r="T256" i="4"/>
  <c r="P256" i="4"/>
  <c r="Q256" i="4" s="1"/>
  <c r="L256" i="4"/>
  <c r="BF256" i="4" s="1"/>
  <c r="K256" i="4"/>
  <c r="G256" i="4"/>
  <c r="E256" i="4"/>
  <c r="AU255" i="4"/>
  <c r="AR255" i="4"/>
  <c r="AW255" i="4" s="1"/>
  <c r="AX255" i="4" s="1"/>
  <c r="AM255" i="4"/>
  <c r="AJ255" i="4"/>
  <c r="AE255" i="4"/>
  <c r="AB255" i="4"/>
  <c r="AF255" i="4" s="1"/>
  <c r="AG255" i="4" s="1"/>
  <c r="BI255" i="4" s="1"/>
  <c r="W255" i="4"/>
  <c r="T255" i="4"/>
  <c r="Q255" i="4"/>
  <c r="BG255" i="4" s="1"/>
  <c r="P255" i="4"/>
  <c r="L255" i="4"/>
  <c r="BF255" i="4" s="1"/>
  <c r="K255" i="4"/>
  <c r="E255" i="4"/>
  <c r="G255" i="4" s="1"/>
  <c r="BE254" i="4"/>
  <c r="AU254" i="4"/>
  <c r="AR254" i="4"/>
  <c r="AW254" i="4" s="1"/>
  <c r="AX254" i="4" s="1"/>
  <c r="AM254" i="4"/>
  <c r="AJ254" i="4"/>
  <c r="AN254" i="4" s="1"/>
  <c r="AO254" i="4" s="1"/>
  <c r="BJ254" i="4" s="1"/>
  <c r="AE254" i="4"/>
  <c r="AB254" i="4"/>
  <c r="AF254" i="4" s="1"/>
  <c r="AG254" i="4" s="1"/>
  <c r="BI254" i="4" s="1"/>
  <c r="W254" i="4"/>
  <c r="T254" i="4"/>
  <c r="X254" i="4" s="1"/>
  <c r="Y254" i="4" s="1"/>
  <c r="BH254" i="4" s="1"/>
  <c r="Q254" i="4"/>
  <c r="BG254" i="4" s="1"/>
  <c r="P254" i="4"/>
  <c r="K254" i="4"/>
  <c r="H254" i="4"/>
  <c r="G254" i="4"/>
  <c r="E254" i="4"/>
  <c r="BL253" i="4"/>
  <c r="AX253" i="4"/>
  <c r="AW253" i="4"/>
  <c r="AU253" i="4"/>
  <c r="AR253" i="4"/>
  <c r="AO253" i="4"/>
  <c r="BJ253" i="4" s="1"/>
  <c r="AN253" i="4"/>
  <c r="AM253" i="4"/>
  <c r="AJ253" i="4"/>
  <c r="AG253" i="4"/>
  <c r="BI253" i="4" s="1"/>
  <c r="AF253" i="4"/>
  <c r="AE253" i="4"/>
  <c r="AB253" i="4"/>
  <c r="Y253" i="4"/>
  <c r="BH253" i="4" s="1"/>
  <c r="X253" i="4"/>
  <c r="W253" i="4"/>
  <c r="T253" i="4"/>
  <c r="Q253" i="4"/>
  <c r="BG253" i="4" s="1"/>
  <c r="P253" i="4"/>
  <c r="L253" i="4"/>
  <c r="BF253" i="4" s="1"/>
  <c r="K253" i="4"/>
  <c r="H253" i="4"/>
  <c r="G253" i="4"/>
  <c r="E253" i="4"/>
  <c r="BG252" i="4"/>
  <c r="AW252" i="4"/>
  <c r="AX252" i="4" s="1"/>
  <c r="AZ252" i="4" s="1"/>
  <c r="AU252" i="4"/>
  <c r="AR252" i="4"/>
  <c r="AN252" i="4"/>
  <c r="AO252" i="4" s="1"/>
  <c r="BJ252" i="4" s="1"/>
  <c r="AM252" i="4"/>
  <c r="AJ252" i="4"/>
  <c r="AF252" i="4"/>
  <c r="AG252" i="4" s="1"/>
  <c r="BI252" i="4" s="1"/>
  <c r="AE252" i="4"/>
  <c r="AB252" i="4"/>
  <c r="X252" i="4"/>
  <c r="Y252" i="4" s="1"/>
  <c r="BH252" i="4" s="1"/>
  <c r="W252" i="4"/>
  <c r="T252" i="4"/>
  <c r="P252" i="4"/>
  <c r="Q252" i="4" s="1"/>
  <c r="L252" i="4"/>
  <c r="BF252" i="4" s="1"/>
  <c r="K252" i="4"/>
  <c r="G252" i="4"/>
  <c r="E252" i="4"/>
  <c r="AU251" i="4"/>
  <c r="AR251" i="4"/>
  <c r="AM251" i="4"/>
  <c r="AJ251" i="4"/>
  <c r="AE251" i="4"/>
  <c r="AB251" i="4"/>
  <c r="W251" i="4"/>
  <c r="T251" i="4"/>
  <c r="Q251" i="4"/>
  <c r="BG251" i="4" s="1"/>
  <c r="P251" i="4"/>
  <c r="L251" i="4"/>
  <c r="BF251" i="4" s="1"/>
  <c r="K251" i="4"/>
  <c r="E251" i="4"/>
  <c r="G251" i="4" s="1"/>
  <c r="BH250" i="4"/>
  <c r="BE250" i="4"/>
  <c r="AX250" i="4"/>
  <c r="AU250" i="4"/>
  <c r="AR250" i="4"/>
  <c r="AW250" i="4" s="1"/>
  <c r="AM250" i="4"/>
  <c r="AJ250" i="4"/>
  <c r="AN250" i="4" s="1"/>
  <c r="AO250" i="4" s="1"/>
  <c r="BJ250" i="4" s="1"/>
  <c r="AE250" i="4"/>
  <c r="AB250" i="4"/>
  <c r="AF250" i="4" s="1"/>
  <c r="AG250" i="4" s="1"/>
  <c r="BI250" i="4" s="1"/>
  <c r="Y250" i="4"/>
  <c r="W250" i="4"/>
  <c r="T250" i="4"/>
  <c r="X250" i="4" s="1"/>
  <c r="Q250" i="4"/>
  <c r="BG250" i="4" s="1"/>
  <c r="P250" i="4"/>
  <c r="K250" i="4"/>
  <c r="H250" i="4"/>
  <c r="G250" i="4"/>
  <c r="E250" i="4"/>
  <c r="AX249" i="4"/>
  <c r="AW249" i="4"/>
  <c r="AU249" i="4"/>
  <c r="AR249" i="4"/>
  <c r="AO249" i="4"/>
  <c r="BJ249" i="4" s="1"/>
  <c r="AN249" i="4"/>
  <c r="AM249" i="4"/>
  <c r="AJ249" i="4"/>
  <c r="AG249" i="4"/>
  <c r="BI249" i="4" s="1"/>
  <c r="AF249" i="4"/>
  <c r="AE249" i="4"/>
  <c r="AB249" i="4"/>
  <c r="Y249" i="4"/>
  <c r="BH249" i="4" s="1"/>
  <c r="X249" i="4"/>
  <c r="W249" i="4"/>
  <c r="T249" i="4"/>
  <c r="Q249" i="4"/>
  <c r="BG249" i="4" s="1"/>
  <c r="P249" i="4"/>
  <c r="L249" i="4"/>
  <c r="BF249" i="4" s="1"/>
  <c r="K249" i="4"/>
  <c r="H249" i="4"/>
  <c r="G249" i="4"/>
  <c r="BL249" i="4" s="1"/>
  <c r="E249" i="4"/>
  <c r="AW248" i="4"/>
  <c r="AX248" i="4" s="1"/>
  <c r="AZ248" i="4" s="1"/>
  <c r="AU248" i="4"/>
  <c r="AR248" i="4"/>
  <c r="AN248" i="4"/>
  <c r="AO248" i="4" s="1"/>
  <c r="BJ248" i="4" s="1"/>
  <c r="AM248" i="4"/>
  <c r="AJ248" i="4"/>
  <c r="AE248" i="4"/>
  <c r="AF248" i="4" s="1"/>
  <c r="AG248" i="4" s="1"/>
  <c r="BI248" i="4" s="1"/>
  <c r="AB248" i="4"/>
  <c r="X248" i="4"/>
  <c r="Y248" i="4" s="1"/>
  <c r="BH248" i="4" s="1"/>
  <c r="W248" i="4"/>
  <c r="T248" i="4"/>
  <c r="P248" i="4"/>
  <c r="Q248" i="4" s="1"/>
  <c r="BG248" i="4" s="1"/>
  <c r="L248" i="4"/>
  <c r="BF248" i="4" s="1"/>
  <c r="K248" i="4"/>
  <c r="G248" i="4"/>
  <c r="E248" i="4"/>
  <c r="BF247" i="4"/>
  <c r="AU247" i="4"/>
  <c r="AR247" i="4"/>
  <c r="AM247" i="4"/>
  <c r="AJ247" i="4"/>
  <c r="AE247" i="4"/>
  <c r="AB247" i="4"/>
  <c r="W247" i="4"/>
  <c r="T247" i="4"/>
  <c r="Q247" i="4"/>
  <c r="BG247" i="4" s="1"/>
  <c r="P247" i="4"/>
  <c r="L247" i="4"/>
  <c r="K247" i="4"/>
  <c r="E247" i="4"/>
  <c r="G247" i="4" s="1"/>
  <c r="BE246" i="4"/>
  <c r="AU246" i="4"/>
  <c r="AR246" i="4"/>
  <c r="AW246" i="4" s="1"/>
  <c r="AX246" i="4" s="1"/>
  <c r="AM246" i="4"/>
  <c r="AJ246" i="4"/>
  <c r="AN246" i="4" s="1"/>
  <c r="AO246" i="4" s="1"/>
  <c r="BJ246" i="4" s="1"/>
  <c r="AG246" i="4"/>
  <c r="BI246" i="4" s="1"/>
  <c r="AE246" i="4"/>
  <c r="AB246" i="4"/>
  <c r="AF246" i="4" s="1"/>
  <c r="Y246" i="4"/>
  <c r="BH246" i="4" s="1"/>
  <c r="W246" i="4"/>
  <c r="T246" i="4"/>
  <c r="X246" i="4" s="1"/>
  <c r="Q246" i="4"/>
  <c r="BG246" i="4" s="1"/>
  <c r="P246" i="4"/>
  <c r="K246" i="4"/>
  <c r="L246" i="4" s="1"/>
  <c r="BF246" i="4" s="1"/>
  <c r="H246" i="4"/>
  <c r="G246" i="4"/>
  <c r="E246" i="4"/>
  <c r="BG245" i="4"/>
  <c r="AW245" i="4"/>
  <c r="AX245" i="4" s="1"/>
  <c r="AU245" i="4"/>
  <c r="AR245" i="4"/>
  <c r="AN245" i="4"/>
  <c r="AO245" i="4" s="1"/>
  <c r="BJ245" i="4" s="1"/>
  <c r="AM245" i="4"/>
  <c r="AJ245" i="4"/>
  <c r="AF245" i="4"/>
  <c r="AG245" i="4" s="1"/>
  <c r="BI245" i="4" s="1"/>
  <c r="AE245" i="4"/>
  <c r="AB245" i="4"/>
  <c r="X245" i="4"/>
  <c r="Y245" i="4" s="1"/>
  <c r="BH245" i="4" s="1"/>
  <c r="W245" i="4"/>
  <c r="T245" i="4"/>
  <c r="P245" i="4"/>
  <c r="Q245" i="4" s="1"/>
  <c r="L245" i="4"/>
  <c r="BF245" i="4" s="1"/>
  <c r="K245" i="4"/>
  <c r="G245" i="4"/>
  <c r="E245" i="4"/>
  <c r="AW244" i="4"/>
  <c r="AX244" i="4" s="1"/>
  <c r="AU244" i="4"/>
  <c r="AR244" i="4"/>
  <c r="AM244" i="4"/>
  <c r="AN244" i="4" s="1"/>
  <c r="AO244" i="4" s="1"/>
  <c r="BJ244" i="4" s="1"/>
  <c r="AJ244" i="4"/>
  <c r="AF244" i="4"/>
  <c r="AG244" i="4" s="1"/>
  <c r="BI244" i="4" s="1"/>
  <c r="AE244" i="4"/>
  <c r="AB244" i="4"/>
  <c r="X244" i="4"/>
  <c r="Y244" i="4" s="1"/>
  <c r="BH244" i="4" s="1"/>
  <c r="W244" i="4"/>
  <c r="T244" i="4"/>
  <c r="P244" i="4"/>
  <c r="Q244" i="4" s="1"/>
  <c r="BG244" i="4" s="1"/>
  <c r="L244" i="4"/>
  <c r="BF244" i="4" s="1"/>
  <c r="K244" i="4"/>
  <c r="E244" i="4"/>
  <c r="G244" i="4" s="1"/>
  <c r="AU243" i="4"/>
  <c r="AR243" i="4"/>
  <c r="AW243" i="4" s="1"/>
  <c r="AX243" i="4" s="1"/>
  <c r="AM243" i="4"/>
  <c r="AJ243" i="4"/>
  <c r="AE243" i="4"/>
  <c r="AB243" i="4"/>
  <c r="AF243" i="4" s="1"/>
  <c r="AG243" i="4" s="1"/>
  <c r="BI243" i="4" s="1"/>
  <c r="W243" i="4"/>
  <c r="T243" i="4"/>
  <c r="Q243" i="4"/>
  <c r="BG243" i="4" s="1"/>
  <c r="P243" i="4"/>
  <c r="L243" i="4"/>
  <c r="BF243" i="4" s="1"/>
  <c r="K243" i="4"/>
  <c r="E243" i="4"/>
  <c r="G243" i="4" s="1"/>
  <c r="BL242" i="4"/>
  <c r="AU242" i="4"/>
  <c r="AR242" i="4"/>
  <c r="AW242" i="4" s="1"/>
  <c r="AX242" i="4" s="1"/>
  <c r="AO242" i="4"/>
  <c r="BJ242" i="4" s="1"/>
  <c r="AM242" i="4"/>
  <c r="AJ242" i="4"/>
  <c r="AN242" i="4" s="1"/>
  <c r="AG242" i="4"/>
  <c r="BI242" i="4" s="1"/>
  <c r="AE242" i="4"/>
  <c r="AB242" i="4"/>
  <c r="AF242" i="4" s="1"/>
  <c r="W242" i="4"/>
  <c r="T242" i="4"/>
  <c r="X242" i="4" s="1"/>
  <c r="Y242" i="4" s="1"/>
  <c r="BH242" i="4" s="1"/>
  <c r="Q242" i="4"/>
  <c r="BG242" i="4" s="1"/>
  <c r="P242" i="4"/>
  <c r="K242" i="4"/>
  <c r="L242" i="4" s="1"/>
  <c r="BF242" i="4" s="1"/>
  <c r="H242" i="4"/>
  <c r="BE242" i="4" s="1"/>
  <c r="G242" i="4"/>
  <c r="E242" i="4"/>
  <c r="BL241" i="4"/>
  <c r="BK241" i="4"/>
  <c r="AX241" i="4"/>
  <c r="AZ241" i="4" s="1"/>
  <c r="AW241" i="4"/>
  <c r="AU241" i="4"/>
  <c r="AR241" i="4"/>
  <c r="AO241" i="4"/>
  <c r="BJ241" i="4" s="1"/>
  <c r="AN241" i="4"/>
  <c r="AM241" i="4"/>
  <c r="AJ241" i="4"/>
  <c r="AG241" i="4"/>
  <c r="BI241" i="4" s="1"/>
  <c r="AF241" i="4"/>
  <c r="AE241" i="4"/>
  <c r="AB241" i="4"/>
  <c r="Y241" i="4"/>
  <c r="BH241" i="4" s="1"/>
  <c r="X241" i="4"/>
  <c r="W241" i="4"/>
  <c r="T241" i="4"/>
  <c r="Q241" i="4"/>
  <c r="BG241" i="4" s="1"/>
  <c r="P241" i="4"/>
  <c r="L241" i="4"/>
  <c r="BF241" i="4" s="1"/>
  <c r="K241" i="4"/>
  <c r="H241" i="4"/>
  <c r="G241" i="4"/>
  <c r="E241" i="4"/>
  <c r="BF240" i="4"/>
  <c r="AU240" i="4"/>
  <c r="AW240" i="4" s="1"/>
  <c r="AX240" i="4" s="1"/>
  <c r="AR240" i="4"/>
  <c r="AN240" i="4"/>
  <c r="AO240" i="4" s="1"/>
  <c r="BJ240" i="4" s="1"/>
  <c r="AM240" i="4"/>
  <c r="AJ240" i="4"/>
  <c r="AF240" i="4"/>
  <c r="AG240" i="4" s="1"/>
  <c r="BI240" i="4" s="1"/>
  <c r="AE240" i="4"/>
  <c r="AB240" i="4"/>
  <c r="X240" i="4"/>
  <c r="Y240" i="4" s="1"/>
  <c r="BH240" i="4" s="1"/>
  <c r="W240" i="4"/>
  <c r="T240" i="4"/>
  <c r="P240" i="4"/>
  <c r="Q240" i="4" s="1"/>
  <c r="BG240" i="4" s="1"/>
  <c r="L240" i="4"/>
  <c r="K240" i="4"/>
  <c r="G240" i="4"/>
  <c r="E240" i="4"/>
  <c r="AU239" i="4"/>
  <c r="AR239" i="4"/>
  <c r="AM239" i="4"/>
  <c r="AJ239" i="4"/>
  <c r="AE239" i="4"/>
  <c r="AB239" i="4"/>
  <c r="W239" i="4"/>
  <c r="T239" i="4"/>
  <c r="Q239" i="4"/>
  <c r="BG239" i="4" s="1"/>
  <c r="P239" i="4"/>
  <c r="L239" i="4"/>
  <c r="BF239" i="4" s="1"/>
  <c r="K239" i="4"/>
  <c r="E239" i="4"/>
  <c r="G239" i="4" s="1"/>
  <c r="BI238" i="4"/>
  <c r="AZ238" i="4"/>
  <c r="AX238" i="4"/>
  <c r="BK238" i="4" s="1"/>
  <c r="AU238" i="4"/>
  <c r="AR238" i="4"/>
  <c r="AW238" i="4" s="1"/>
  <c r="AO238" i="4"/>
  <c r="BJ238" i="4" s="1"/>
  <c r="AM238" i="4"/>
  <c r="AJ238" i="4"/>
  <c r="AN238" i="4" s="1"/>
  <c r="AE238" i="4"/>
  <c r="AB238" i="4"/>
  <c r="AF238" i="4" s="1"/>
  <c r="AG238" i="4" s="1"/>
  <c r="W238" i="4"/>
  <c r="T238" i="4"/>
  <c r="X238" i="4" s="1"/>
  <c r="Y238" i="4" s="1"/>
  <c r="BH238" i="4" s="1"/>
  <c r="Q238" i="4"/>
  <c r="BG238" i="4" s="1"/>
  <c r="P238" i="4"/>
  <c r="K238" i="4"/>
  <c r="L238" i="4" s="1"/>
  <c r="BF238" i="4" s="1"/>
  <c r="H238" i="4"/>
  <c r="G238" i="4"/>
  <c r="E238" i="4"/>
  <c r="BK237" i="4"/>
  <c r="AX237" i="4"/>
  <c r="AZ237" i="4" s="1"/>
  <c r="AW237" i="4"/>
  <c r="AU237" i="4"/>
  <c r="AR237" i="4"/>
  <c r="AO237" i="4"/>
  <c r="BJ237" i="4" s="1"/>
  <c r="AN237" i="4"/>
  <c r="AM237" i="4"/>
  <c r="AJ237" i="4"/>
  <c r="AG237" i="4"/>
  <c r="BI237" i="4" s="1"/>
  <c r="AF237" i="4"/>
  <c r="AE237" i="4"/>
  <c r="AB237" i="4"/>
  <c r="Y237" i="4"/>
  <c r="BH237" i="4" s="1"/>
  <c r="X237" i="4"/>
  <c r="W237" i="4"/>
  <c r="T237" i="4"/>
  <c r="Q237" i="4"/>
  <c r="BG237" i="4" s="1"/>
  <c r="P237" i="4"/>
  <c r="L237" i="4"/>
  <c r="BF237" i="4" s="1"/>
  <c r="K237" i="4"/>
  <c r="H237" i="4"/>
  <c r="G237" i="4"/>
  <c r="BL237" i="4" s="1"/>
  <c r="E237" i="4"/>
  <c r="BK236" i="4"/>
  <c r="AW236" i="4"/>
  <c r="AX236" i="4" s="1"/>
  <c r="AZ236" i="4" s="1"/>
  <c r="AU236" i="4"/>
  <c r="AR236" i="4"/>
  <c r="AN236" i="4"/>
  <c r="AO236" i="4" s="1"/>
  <c r="BJ236" i="4" s="1"/>
  <c r="AM236" i="4"/>
  <c r="AJ236" i="4"/>
  <c r="AF236" i="4"/>
  <c r="AG236" i="4" s="1"/>
  <c r="BI236" i="4" s="1"/>
  <c r="AE236" i="4"/>
  <c r="AB236" i="4"/>
  <c r="W236" i="4"/>
  <c r="X236" i="4" s="1"/>
  <c r="Y236" i="4" s="1"/>
  <c r="BH236" i="4" s="1"/>
  <c r="T236" i="4"/>
  <c r="P236" i="4"/>
  <c r="Q236" i="4" s="1"/>
  <c r="BG236" i="4" s="1"/>
  <c r="L236" i="4"/>
  <c r="BF236" i="4" s="1"/>
  <c r="K236" i="4"/>
  <c r="G236" i="4"/>
  <c r="E236" i="4"/>
  <c r="AU235" i="4"/>
  <c r="AR235" i="4"/>
  <c r="AM235" i="4"/>
  <c r="AJ235" i="4"/>
  <c r="AN235" i="4" s="1"/>
  <c r="AO235" i="4" s="1"/>
  <c r="BJ235" i="4" s="1"/>
  <c r="AE235" i="4"/>
  <c r="AB235" i="4"/>
  <c r="W235" i="4"/>
  <c r="T235" i="4"/>
  <c r="X235" i="4" s="1"/>
  <c r="Y235" i="4" s="1"/>
  <c r="BH235" i="4" s="1"/>
  <c r="Q235" i="4"/>
  <c r="BG235" i="4" s="1"/>
  <c r="P235" i="4"/>
  <c r="K235" i="4"/>
  <c r="L235" i="4" s="1"/>
  <c r="BF235" i="4" s="1"/>
  <c r="E235" i="4"/>
  <c r="G235" i="4" s="1"/>
  <c r="AZ234" i="4"/>
  <c r="AU234" i="4"/>
  <c r="AR234" i="4"/>
  <c r="AW234" i="4" s="1"/>
  <c r="AX234" i="4" s="1"/>
  <c r="BK234" i="4" s="1"/>
  <c r="AM234" i="4"/>
  <c r="AJ234" i="4"/>
  <c r="AN234" i="4" s="1"/>
  <c r="AO234" i="4" s="1"/>
  <c r="BJ234" i="4" s="1"/>
  <c r="AE234" i="4"/>
  <c r="AB234" i="4"/>
  <c r="AF234" i="4" s="1"/>
  <c r="AG234" i="4" s="1"/>
  <c r="BI234" i="4" s="1"/>
  <c r="W234" i="4"/>
  <c r="T234" i="4"/>
  <c r="X234" i="4" s="1"/>
  <c r="Y234" i="4" s="1"/>
  <c r="BH234" i="4" s="1"/>
  <c r="Q234" i="4"/>
  <c r="BG234" i="4" s="1"/>
  <c r="P234" i="4"/>
  <c r="K234" i="4"/>
  <c r="L234" i="4" s="1"/>
  <c r="BF234" i="4" s="1"/>
  <c r="H234" i="4"/>
  <c r="G234" i="4"/>
  <c r="E234" i="4"/>
  <c r="BF233" i="4"/>
  <c r="AX233" i="4"/>
  <c r="AZ233" i="4" s="1"/>
  <c r="AW233" i="4"/>
  <c r="AU233" i="4"/>
  <c r="AR233" i="4"/>
  <c r="AO233" i="4"/>
  <c r="BJ233" i="4" s="1"/>
  <c r="AN233" i="4"/>
  <c r="AM233" i="4"/>
  <c r="AJ233" i="4"/>
  <c r="AG233" i="4"/>
  <c r="BI233" i="4" s="1"/>
  <c r="AF233" i="4"/>
  <c r="AE233" i="4"/>
  <c r="AB233" i="4"/>
  <c r="Y233" i="4"/>
  <c r="BH233" i="4" s="1"/>
  <c r="X233" i="4"/>
  <c r="W233" i="4"/>
  <c r="T233" i="4"/>
  <c r="Q233" i="4"/>
  <c r="BG233" i="4" s="1"/>
  <c r="P233" i="4"/>
  <c r="L233" i="4"/>
  <c r="K233" i="4"/>
  <c r="H233" i="4"/>
  <c r="G233" i="4"/>
  <c r="BL233" i="4" s="1"/>
  <c r="E233" i="4"/>
  <c r="BJ232" i="4"/>
  <c r="AW232" i="4"/>
  <c r="AX232" i="4" s="1"/>
  <c r="AU232" i="4"/>
  <c r="AR232" i="4"/>
  <c r="AM232" i="4"/>
  <c r="AJ232" i="4"/>
  <c r="AN232" i="4" s="1"/>
  <c r="AO232" i="4" s="1"/>
  <c r="AE232" i="4"/>
  <c r="AB232" i="4"/>
  <c r="AF232" i="4" s="1"/>
  <c r="AG232" i="4" s="1"/>
  <c r="BI232" i="4" s="1"/>
  <c r="X232" i="4"/>
  <c r="Y232" i="4" s="1"/>
  <c r="BH232" i="4" s="1"/>
  <c r="W232" i="4"/>
  <c r="T232" i="4"/>
  <c r="P232" i="4"/>
  <c r="Q232" i="4" s="1"/>
  <c r="BG232" i="4" s="1"/>
  <c r="L232" i="4"/>
  <c r="BF232" i="4" s="1"/>
  <c r="K232" i="4"/>
  <c r="E232" i="4"/>
  <c r="G232" i="4" s="1"/>
  <c r="AU231" i="4"/>
  <c r="AR231" i="4"/>
  <c r="AW231" i="4" s="1"/>
  <c r="AX231" i="4" s="1"/>
  <c r="AM231" i="4"/>
  <c r="AJ231" i="4"/>
  <c r="AE231" i="4"/>
  <c r="AB231" i="4"/>
  <c r="W231" i="4"/>
  <c r="T231" i="4"/>
  <c r="Q231" i="4"/>
  <c r="BG231" i="4" s="1"/>
  <c r="P231" i="4"/>
  <c r="L231" i="4"/>
  <c r="BF231" i="4" s="1"/>
  <c r="K231" i="4"/>
  <c r="H231" i="4"/>
  <c r="BE231" i="4" s="1"/>
  <c r="E231" i="4"/>
  <c r="G231" i="4" s="1"/>
  <c r="BG230" i="4"/>
  <c r="AU230" i="4"/>
  <c r="AR230" i="4"/>
  <c r="AW230" i="4" s="1"/>
  <c r="AX230" i="4" s="1"/>
  <c r="BK230" i="4" s="1"/>
  <c r="AM230" i="4"/>
  <c r="AJ230" i="4"/>
  <c r="AN230" i="4" s="1"/>
  <c r="AO230" i="4" s="1"/>
  <c r="BJ230" i="4" s="1"/>
  <c r="AE230" i="4"/>
  <c r="AB230" i="4"/>
  <c r="AF230" i="4" s="1"/>
  <c r="AG230" i="4" s="1"/>
  <c r="BI230" i="4" s="1"/>
  <c r="W230" i="4"/>
  <c r="T230" i="4"/>
  <c r="X230" i="4" s="1"/>
  <c r="Y230" i="4" s="1"/>
  <c r="BH230" i="4" s="1"/>
  <c r="Q230" i="4"/>
  <c r="P230" i="4"/>
  <c r="K230" i="4"/>
  <c r="L230" i="4" s="1"/>
  <c r="BF230" i="4" s="1"/>
  <c r="H230" i="4"/>
  <c r="G230" i="4"/>
  <c r="E230" i="4"/>
  <c r="BF229" i="4"/>
  <c r="AX229" i="4"/>
  <c r="AW229" i="4"/>
  <c r="AU229" i="4"/>
  <c r="AR229" i="4"/>
  <c r="AO229" i="4"/>
  <c r="BJ229" i="4" s="1"/>
  <c r="AN229" i="4"/>
  <c r="AM229" i="4"/>
  <c r="AJ229" i="4"/>
  <c r="AG229" i="4"/>
  <c r="BI229" i="4" s="1"/>
  <c r="AF229" i="4"/>
  <c r="AE229" i="4"/>
  <c r="AB229" i="4"/>
  <c r="Y229" i="4"/>
  <c r="BH229" i="4" s="1"/>
  <c r="X229" i="4"/>
  <c r="W229" i="4"/>
  <c r="T229" i="4"/>
  <c r="Q229" i="4"/>
  <c r="BG229" i="4" s="1"/>
  <c r="P229" i="4"/>
  <c r="L229" i="4"/>
  <c r="K229" i="4"/>
  <c r="H229" i="4"/>
  <c r="G229" i="4"/>
  <c r="BL229" i="4" s="1"/>
  <c r="E229" i="4"/>
  <c r="AW228" i="4"/>
  <c r="AX228" i="4" s="1"/>
  <c r="AU228" i="4"/>
  <c r="AR228" i="4"/>
  <c r="AM228" i="4"/>
  <c r="AJ228" i="4"/>
  <c r="AE228" i="4"/>
  <c r="AB228" i="4"/>
  <c r="AF228" i="4" s="1"/>
  <c r="AG228" i="4" s="1"/>
  <c r="BI228" i="4" s="1"/>
  <c r="X228" i="4"/>
  <c r="Y228" i="4" s="1"/>
  <c r="BH228" i="4" s="1"/>
  <c r="W228" i="4"/>
  <c r="T228" i="4"/>
  <c r="P228" i="4"/>
  <c r="Q228" i="4" s="1"/>
  <c r="BG228" i="4" s="1"/>
  <c r="L228" i="4"/>
  <c r="BF228" i="4" s="1"/>
  <c r="K228" i="4"/>
  <c r="E228" i="4"/>
  <c r="G228" i="4" s="1"/>
  <c r="AU227" i="4"/>
  <c r="AR227" i="4"/>
  <c r="AW227" i="4" s="1"/>
  <c r="AX227" i="4" s="1"/>
  <c r="AM227" i="4"/>
  <c r="AJ227" i="4"/>
  <c r="AE227" i="4"/>
  <c r="AB227" i="4"/>
  <c r="W227" i="4"/>
  <c r="T227" i="4"/>
  <c r="Q227" i="4"/>
  <c r="BG227" i="4" s="1"/>
  <c r="P227" i="4"/>
  <c r="L227" i="4"/>
  <c r="BF227" i="4" s="1"/>
  <c r="K227" i="4"/>
  <c r="H227" i="4"/>
  <c r="BE227" i="4" s="1"/>
  <c r="E227" i="4"/>
  <c r="G227" i="4" s="1"/>
  <c r="BG226" i="4"/>
  <c r="AU226" i="4"/>
  <c r="AR226" i="4"/>
  <c r="AW226" i="4" s="1"/>
  <c r="AX226" i="4" s="1"/>
  <c r="AM226" i="4"/>
  <c r="AJ226" i="4"/>
  <c r="AN226" i="4" s="1"/>
  <c r="AO226" i="4" s="1"/>
  <c r="BJ226" i="4" s="1"/>
  <c r="AE226" i="4"/>
  <c r="AB226" i="4"/>
  <c r="AF226" i="4" s="1"/>
  <c r="AG226" i="4" s="1"/>
  <c r="BI226" i="4" s="1"/>
  <c r="W226" i="4"/>
  <c r="T226" i="4"/>
  <c r="X226" i="4" s="1"/>
  <c r="Y226" i="4" s="1"/>
  <c r="BH226" i="4" s="1"/>
  <c r="Q226" i="4"/>
  <c r="P226" i="4"/>
  <c r="K226" i="4"/>
  <c r="L226" i="4" s="1"/>
  <c r="BF226" i="4" s="1"/>
  <c r="H226" i="4"/>
  <c r="G226" i="4"/>
  <c r="E226" i="4"/>
  <c r="BK225" i="4"/>
  <c r="BF225" i="4"/>
  <c r="AX225" i="4"/>
  <c r="AZ225" i="4" s="1"/>
  <c r="AW225" i="4"/>
  <c r="AU225" i="4"/>
  <c r="AR225" i="4"/>
  <c r="AO225" i="4"/>
  <c r="BJ225" i="4" s="1"/>
  <c r="AN225" i="4"/>
  <c r="AM225" i="4"/>
  <c r="AJ225" i="4"/>
  <c r="AG225" i="4"/>
  <c r="BI225" i="4" s="1"/>
  <c r="AF225" i="4"/>
  <c r="AE225" i="4"/>
  <c r="AB225" i="4"/>
  <c r="Y225" i="4"/>
  <c r="BH225" i="4" s="1"/>
  <c r="X225" i="4"/>
  <c r="W225" i="4"/>
  <c r="T225" i="4"/>
  <c r="Q225" i="4"/>
  <c r="BG225" i="4" s="1"/>
  <c r="P225" i="4"/>
  <c r="L225" i="4"/>
  <c r="K225" i="4"/>
  <c r="H225" i="4"/>
  <c r="G225" i="4"/>
  <c r="BL225" i="4" s="1"/>
  <c r="E225" i="4"/>
  <c r="AW224" i="4"/>
  <c r="AX224" i="4" s="1"/>
  <c r="AU224" i="4"/>
  <c r="AR224" i="4"/>
  <c r="AM224" i="4"/>
  <c r="AJ224" i="4"/>
  <c r="AN224" i="4" s="1"/>
  <c r="AO224" i="4" s="1"/>
  <c r="BJ224" i="4" s="1"/>
  <c r="AE224" i="4"/>
  <c r="AB224" i="4"/>
  <c r="AF224" i="4" s="1"/>
  <c r="AG224" i="4" s="1"/>
  <c r="BI224" i="4" s="1"/>
  <c r="X224" i="4"/>
  <c r="Y224" i="4" s="1"/>
  <c r="BH224" i="4" s="1"/>
  <c r="W224" i="4"/>
  <c r="T224" i="4"/>
  <c r="P224" i="4"/>
  <c r="Q224" i="4" s="1"/>
  <c r="BG224" i="4" s="1"/>
  <c r="L224" i="4"/>
  <c r="BF224" i="4" s="1"/>
  <c r="K224" i="4"/>
  <c r="E224" i="4"/>
  <c r="G224" i="4" s="1"/>
  <c r="AU223" i="4"/>
  <c r="AR223" i="4"/>
  <c r="AW223" i="4" s="1"/>
  <c r="AX223" i="4" s="1"/>
  <c r="AM223" i="4"/>
  <c r="AJ223" i="4"/>
  <c r="AE223" i="4"/>
  <c r="AB223" i="4"/>
  <c r="W223" i="4"/>
  <c r="T223" i="4"/>
  <c r="Q223" i="4"/>
  <c r="BG223" i="4" s="1"/>
  <c r="P223" i="4"/>
  <c r="L223" i="4"/>
  <c r="BF223" i="4" s="1"/>
  <c r="K223" i="4"/>
  <c r="H223" i="4"/>
  <c r="BE223" i="4" s="1"/>
  <c r="E223" i="4"/>
  <c r="G223" i="4" s="1"/>
  <c r="BG222" i="4"/>
  <c r="AZ222" i="4"/>
  <c r="AU222" i="4"/>
  <c r="AR222" i="4"/>
  <c r="AW222" i="4" s="1"/>
  <c r="AX222" i="4" s="1"/>
  <c r="BK222" i="4" s="1"/>
  <c r="AM222" i="4"/>
  <c r="AJ222" i="4"/>
  <c r="AN222" i="4" s="1"/>
  <c r="AO222" i="4" s="1"/>
  <c r="BJ222" i="4" s="1"/>
  <c r="AE222" i="4"/>
  <c r="AB222" i="4"/>
  <c r="AF222" i="4" s="1"/>
  <c r="AG222" i="4" s="1"/>
  <c r="BI222" i="4" s="1"/>
  <c r="W222" i="4"/>
  <c r="T222" i="4"/>
  <c r="X222" i="4" s="1"/>
  <c r="Y222" i="4" s="1"/>
  <c r="BH222" i="4" s="1"/>
  <c r="Q222" i="4"/>
  <c r="P222" i="4"/>
  <c r="K222" i="4"/>
  <c r="L222" i="4" s="1"/>
  <c r="BF222" i="4" s="1"/>
  <c r="H222" i="4"/>
  <c r="G222" i="4"/>
  <c r="E222" i="4"/>
  <c r="BK221" i="4"/>
  <c r="BF221" i="4"/>
  <c r="AX221" i="4"/>
  <c r="AZ221" i="4" s="1"/>
  <c r="AW221" i="4"/>
  <c r="AU221" i="4"/>
  <c r="AR221" i="4"/>
  <c r="AO221" i="4"/>
  <c r="BJ221" i="4" s="1"/>
  <c r="AN221" i="4"/>
  <c r="AM221" i="4"/>
  <c r="AJ221" i="4"/>
  <c r="AG221" i="4"/>
  <c r="BI221" i="4" s="1"/>
  <c r="AF221" i="4"/>
  <c r="AE221" i="4"/>
  <c r="AB221" i="4"/>
  <c r="Y221" i="4"/>
  <c r="BH221" i="4" s="1"/>
  <c r="X221" i="4"/>
  <c r="W221" i="4"/>
  <c r="T221" i="4"/>
  <c r="Q221" i="4"/>
  <c r="BG221" i="4" s="1"/>
  <c r="P221" i="4"/>
  <c r="L221" i="4"/>
  <c r="K221" i="4"/>
  <c r="H221" i="4"/>
  <c r="G221" i="4"/>
  <c r="BL221" i="4" s="1"/>
  <c r="E221" i="4"/>
  <c r="AW220" i="4"/>
  <c r="AX220" i="4" s="1"/>
  <c r="AU220" i="4"/>
  <c r="AR220" i="4"/>
  <c r="AM220" i="4"/>
  <c r="AJ220" i="4"/>
  <c r="AE220" i="4"/>
  <c r="AB220" i="4"/>
  <c r="AF220" i="4" s="1"/>
  <c r="AG220" i="4" s="1"/>
  <c r="BI220" i="4" s="1"/>
  <c r="X220" i="4"/>
  <c r="Y220" i="4" s="1"/>
  <c r="BH220" i="4" s="1"/>
  <c r="W220" i="4"/>
  <c r="T220" i="4"/>
  <c r="P220" i="4"/>
  <c r="Q220" i="4" s="1"/>
  <c r="BG220" i="4" s="1"/>
  <c r="L220" i="4"/>
  <c r="BF220" i="4" s="1"/>
  <c r="K220" i="4"/>
  <c r="E220" i="4"/>
  <c r="G220" i="4" s="1"/>
  <c r="AU219" i="4"/>
  <c r="AR219" i="4"/>
  <c r="AW219" i="4" s="1"/>
  <c r="AX219" i="4" s="1"/>
  <c r="AM219" i="4"/>
  <c r="AJ219" i="4"/>
  <c r="AE219" i="4"/>
  <c r="AB219" i="4"/>
  <c r="W219" i="4"/>
  <c r="T219" i="4"/>
  <c r="Q219" i="4"/>
  <c r="BG219" i="4" s="1"/>
  <c r="P219" i="4"/>
  <c r="L219" i="4"/>
  <c r="BF219" i="4" s="1"/>
  <c r="K219" i="4"/>
  <c r="H219" i="4"/>
  <c r="BE219" i="4" s="1"/>
  <c r="E219" i="4"/>
  <c r="G219" i="4" s="1"/>
  <c r="BG218" i="4"/>
  <c r="AZ218" i="4"/>
  <c r="AU218" i="4"/>
  <c r="AR218" i="4"/>
  <c r="AW218" i="4" s="1"/>
  <c r="AX218" i="4" s="1"/>
  <c r="BK218" i="4" s="1"/>
  <c r="AM218" i="4"/>
  <c r="AJ218" i="4"/>
  <c r="AN218" i="4" s="1"/>
  <c r="AO218" i="4" s="1"/>
  <c r="BJ218" i="4" s="1"/>
  <c r="AE218" i="4"/>
  <c r="AB218" i="4"/>
  <c r="AF218" i="4" s="1"/>
  <c r="AG218" i="4" s="1"/>
  <c r="BI218" i="4" s="1"/>
  <c r="W218" i="4"/>
  <c r="T218" i="4"/>
  <c r="X218" i="4" s="1"/>
  <c r="Q218" i="4"/>
  <c r="P218" i="4"/>
  <c r="K218" i="4"/>
  <c r="L218" i="4" s="1"/>
  <c r="BF218" i="4" s="1"/>
  <c r="H218" i="4"/>
  <c r="G218" i="4"/>
  <c r="E218" i="4"/>
  <c r="BF217" i="4"/>
  <c r="AX217" i="4"/>
  <c r="AZ217" i="4" s="1"/>
  <c r="AW217" i="4"/>
  <c r="AU217" i="4"/>
  <c r="AR217" i="4"/>
  <c r="AO217" i="4"/>
  <c r="BJ217" i="4" s="1"/>
  <c r="AN217" i="4"/>
  <c r="AM217" i="4"/>
  <c r="AJ217" i="4"/>
  <c r="AG217" i="4"/>
  <c r="BI217" i="4" s="1"/>
  <c r="AF217" i="4"/>
  <c r="AE217" i="4"/>
  <c r="AB217" i="4"/>
  <c r="Y217" i="4"/>
  <c r="BH217" i="4" s="1"/>
  <c r="X217" i="4"/>
  <c r="W217" i="4"/>
  <c r="T217" i="4"/>
  <c r="Q217" i="4"/>
  <c r="BG217" i="4" s="1"/>
  <c r="P217" i="4"/>
  <c r="L217" i="4"/>
  <c r="K217" i="4"/>
  <c r="H217" i="4"/>
  <c r="G217" i="4"/>
  <c r="BL217" i="4" s="1"/>
  <c r="E217" i="4"/>
  <c r="BJ216" i="4"/>
  <c r="AW216" i="4"/>
  <c r="AX216" i="4" s="1"/>
  <c r="AU216" i="4"/>
  <c r="AR216" i="4"/>
  <c r="AM216" i="4"/>
  <c r="AJ216" i="4"/>
  <c r="AN216" i="4" s="1"/>
  <c r="AO216" i="4" s="1"/>
  <c r="AE216" i="4"/>
  <c r="AB216" i="4"/>
  <c r="AF216" i="4" s="1"/>
  <c r="AG216" i="4" s="1"/>
  <c r="BI216" i="4" s="1"/>
  <c r="W216" i="4"/>
  <c r="T216" i="4"/>
  <c r="X216" i="4" s="1"/>
  <c r="Y216" i="4" s="1"/>
  <c r="BH216" i="4" s="1"/>
  <c r="Q216" i="4"/>
  <c r="BG216" i="4" s="1"/>
  <c r="P216" i="4"/>
  <c r="L216" i="4"/>
  <c r="BF216" i="4" s="1"/>
  <c r="K216" i="4"/>
  <c r="E216" i="4"/>
  <c r="G216" i="4" s="1"/>
  <c r="BE215" i="4"/>
  <c r="AU215" i="4"/>
  <c r="AR215" i="4"/>
  <c r="AW215" i="4" s="1"/>
  <c r="AX215" i="4" s="1"/>
  <c r="AM215" i="4"/>
  <c r="AJ215" i="4"/>
  <c r="AN215" i="4" s="1"/>
  <c r="AO215" i="4" s="1"/>
  <c r="BJ215" i="4" s="1"/>
  <c r="AE215" i="4"/>
  <c r="AB215" i="4"/>
  <c r="AF215" i="4" s="1"/>
  <c r="AG215" i="4" s="1"/>
  <c r="BI215" i="4" s="1"/>
  <c r="W215" i="4"/>
  <c r="T215" i="4"/>
  <c r="X215" i="4" s="1"/>
  <c r="Y215" i="4" s="1"/>
  <c r="BH215" i="4" s="1"/>
  <c r="Q215" i="4"/>
  <c r="BG215" i="4" s="1"/>
  <c r="P215" i="4"/>
  <c r="K215" i="4"/>
  <c r="H215" i="4"/>
  <c r="G215" i="4"/>
  <c r="E215" i="4"/>
  <c r="BL214" i="4"/>
  <c r="AX214" i="4"/>
  <c r="AW214" i="4"/>
  <c r="AU214" i="4"/>
  <c r="AR214" i="4"/>
  <c r="AO214" i="4"/>
  <c r="BJ214" i="4" s="1"/>
  <c r="AN214" i="4"/>
  <c r="AM214" i="4"/>
  <c r="AJ214" i="4"/>
  <c r="AG214" i="4"/>
  <c r="BI214" i="4" s="1"/>
  <c r="AF214" i="4"/>
  <c r="AE214" i="4"/>
  <c r="AB214" i="4"/>
  <c r="Y214" i="4"/>
  <c r="BH214" i="4" s="1"/>
  <c r="X214" i="4"/>
  <c r="W214" i="4"/>
  <c r="T214" i="4"/>
  <c r="Q214" i="4"/>
  <c r="BG214" i="4" s="1"/>
  <c r="P214" i="4"/>
  <c r="L214" i="4"/>
  <c r="BF214" i="4" s="1"/>
  <c r="K214" i="4"/>
  <c r="H214" i="4"/>
  <c r="G214" i="4"/>
  <c r="E214" i="4"/>
  <c r="BG213" i="4"/>
  <c r="AW213" i="4"/>
  <c r="AX213" i="4" s="1"/>
  <c r="AZ213" i="4" s="1"/>
  <c r="AU213" i="4"/>
  <c r="AR213" i="4"/>
  <c r="AN213" i="4"/>
  <c r="AO213" i="4" s="1"/>
  <c r="BJ213" i="4" s="1"/>
  <c r="AM213" i="4"/>
  <c r="AJ213" i="4"/>
  <c r="AF213" i="4"/>
  <c r="AG213" i="4" s="1"/>
  <c r="BI213" i="4" s="1"/>
  <c r="AE213" i="4"/>
  <c r="AB213" i="4"/>
  <c r="X213" i="4"/>
  <c r="Y213" i="4" s="1"/>
  <c r="BH213" i="4" s="1"/>
  <c r="W213" i="4"/>
  <c r="T213" i="4"/>
  <c r="P213" i="4"/>
  <c r="Q213" i="4" s="1"/>
  <c r="L213" i="4"/>
  <c r="BF213" i="4" s="1"/>
  <c r="K213" i="4"/>
  <c r="G213" i="4"/>
  <c r="E213" i="4"/>
  <c r="AU212" i="4"/>
  <c r="AR212" i="4"/>
  <c r="AM212" i="4"/>
  <c r="AJ212" i="4"/>
  <c r="AE212" i="4"/>
  <c r="AB212" i="4"/>
  <c r="W212" i="4"/>
  <c r="T212" i="4"/>
  <c r="Q212" i="4"/>
  <c r="BG212" i="4" s="1"/>
  <c r="P212" i="4"/>
  <c r="L212" i="4"/>
  <c r="BF212" i="4" s="1"/>
  <c r="K212" i="4"/>
  <c r="E212" i="4"/>
  <c r="G212" i="4" s="1"/>
  <c r="BE211" i="4"/>
  <c r="AZ211" i="4"/>
  <c r="AU211" i="4"/>
  <c r="AR211" i="4"/>
  <c r="AW211" i="4" s="1"/>
  <c r="AX211" i="4" s="1"/>
  <c r="BK211" i="4" s="1"/>
  <c r="AM211" i="4"/>
  <c r="AJ211" i="4"/>
  <c r="AN211" i="4" s="1"/>
  <c r="AO211" i="4" s="1"/>
  <c r="BJ211" i="4" s="1"/>
  <c r="AE211" i="4"/>
  <c r="AB211" i="4"/>
  <c r="AF211" i="4" s="1"/>
  <c r="AG211" i="4" s="1"/>
  <c r="BI211" i="4" s="1"/>
  <c r="W211" i="4"/>
  <c r="T211" i="4"/>
  <c r="X211" i="4" s="1"/>
  <c r="Y211" i="4" s="1"/>
  <c r="BH211" i="4" s="1"/>
  <c r="Q211" i="4"/>
  <c r="BG211" i="4" s="1"/>
  <c r="P211" i="4"/>
  <c r="K211" i="4"/>
  <c r="H211" i="4"/>
  <c r="G211" i="4"/>
  <c r="E211" i="4"/>
  <c r="BL210" i="4"/>
  <c r="BH210" i="4"/>
  <c r="AX210" i="4"/>
  <c r="AW210" i="4"/>
  <c r="AU210" i="4"/>
  <c r="AR210" i="4"/>
  <c r="AO210" i="4"/>
  <c r="BJ210" i="4" s="1"/>
  <c r="AN210" i="4"/>
  <c r="AM210" i="4"/>
  <c r="AJ210" i="4"/>
  <c r="AG210" i="4"/>
  <c r="BI210" i="4" s="1"/>
  <c r="AF210" i="4"/>
  <c r="AE210" i="4"/>
  <c r="AB210" i="4"/>
  <c r="Y210" i="4"/>
  <c r="X210" i="4"/>
  <c r="W210" i="4"/>
  <c r="T210" i="4"/>
  <c r="Q210" i="4"/>
  <c r="BG210" i="4" s="1"/>
  <c r="P210" i="4"/>
  <c r="L210" i="4"/>
  <c r="BF210" i="4" s="1"/>
  <c r="K210" i="4"/>
  <c r="H210" i="4"/>
  <c r="G210" i="4"/>
  <c r="E210" i="4"/>
  <c r="BK209" i="4"/>
  <c r="AW209" i="4"/>
  <c r="AX209" i="4" s="1"/>
  <c r="AZ209" i="4" s="1"/>
  <c r="AU209" i="4"/>
  <c r="AR209" i="4"/>
  <c r="AN209" i="4"/>
  <c r="AO209" i="4" s="1"/>
  <c r="BJ209" i="4" s="1"/>
  <c r="AM209" i="4"/>
  <c r="AJ209" i="4"/>
  <c r="AF209" i="4"/>
  <c r="AG209" i="4" s="1"/>
  <c r="BI209" i="4" s="1"/>
  <c r="AE209" i="4"/>
  <c r="AB209" i="4"/>
  <c r="X209" i="4"/>
  <c r="Y209" i="4" s="1"/>
  <c r="BH209" i="4" s="1"/>
  <c r="W209" i="4"/>
  <c r="T209" i="4"/>
  <c r="P209" i="4"/>
  <c r="Q209" i="4" s="1"/>
  <c r="BG209" i="4" s="1"/>
  <c r="L209" i="4"/>
  <c r="BF209" i="4" s="1"/>
  <c r="K209" i="4"/>
  <c r="G209" i="4"/>
  <c r="E209" i="4"/>
  <c r="AU208" i="4"/>
  <c r="AR208" i="4"/>
  <c r="AW208" i="4" s="1"/>
  <c r="AX208" i="4" s="1"/>
  <c r="AM208" i="4"/>
  <c r="AJ208" i="4"/>
  <c r="AN208" i="4" s="1"/>
  <c r="AO208" i="4" s="1"/>
  <c r="BJ208" i="4" s="1"/>
  <c r="AE208" i="4"/>
  <c r="AB208" i="4"/>
  <c r="AF208" i="4" s="1"/>
  <c r="AG208" i="4" s="1"/>
  <c r="BI208" i="4" s="1"/>
  <c r="W208" i="4"/>
  <c r="T208" i="4"/>
  <c r="X208" i="4" s="1"/>
  <c r="Y208" i="4" s="1"/>
  <c r="BH208" i="4" s="1"/>
  <c r="Q208" i="4"/>
  <c r="BG208" i="4" s="1"/>
  <c r="P208" i="4"/>
  <c r="L208" i="4"/>
  <c r="BF208" i="4" s="1"/>
  <c r="K208" i="4"/>
  <c r="E208" i="4"/>
  <c r="G208" i="4" s="1"/>
  <c r="BE207" i="4"/>
  <c r="AZ207" i="4"/>
  <c r="AU207" i="4"/>
  <c r="AR207" i="4"/>
  <c r="AW207" i="4" s="1"/>
  <c r="AX207" i="4" s="1"/>
  <c r="BK207" i="4" s="1"/>
  <c r="AM207" i="4"/>
  <c r="AJ207" i="4"/>
  <c r="AN207" i="4" s="1"/>
  <c r="AO207" i="4" s="1"/>
  <c r="BJ207" i="4" s="1"/>
  <c r="AE207" i="4"/>
  <c r="AB207" i="4"/>
  <c r="AF207" i="4" s="1"/>
  <c r="AG207" i="4" s="1"/>
  <c r="BI207" i="4" s="1"/>
  <c r="W207" i="4"/>
  <c r="T207" i="4"/>
  <c r="X207" i="4" s="1"/>
  <c r="Y207" i="4" s="1"/>
  <c r="BH207" i="4" s="1"/>
  <c r="Q207" i="4"/>
  <c r="BG207" i="4" s="1"/>
  <c r="P207" i="4"/>
  <c r="K207" i="4"/>
  <c r="H207" i="4"/>
  <c r="G207" i="4"/>
  <c r="E207" i="4"/>
  <c r="BL206" i="4"/>
  <c r="BH206" i="4"/>
  <c r="AX206" i="4"/>
  <c r="AW206" i="4"/>
  <c r="AU206" i="4"/>
  <c r="AR206" i="4"/>
  <c r="AO206" i="4"/>
  <c r="BJ206" i="4" s="1"/>
  <c r="AN206" i="4"/>
  <c r="AM206" i="4"/>
  <c r="AJ206" i="4"/>
  <c r="AG206" i="4"/>
  <c r="BI206" i="4" s="1"/>
  <c r="AF206" i="4"/>
  <c r="AE206" i="4"/>
  <c r="AB206" i="4"/>
  <c r="Y206" i="4"/>
  <c r="X206" i="4"/>
  <c r="W206" i="4"/>
  <c r="T206" i="4"/>
  <c r="Q206" i="4"/>
  <c r="BG206" i="4" s="1"/>
  <c r="P206" i="4"/>
  <c r="L206" i="4"/>
  <c r="BF206" i="4" s="1"/>
  <c r="K206" i="4"/>
  <c r="H206" i="4"/>
  <c r="G206" i="4"/>
  <c r="E206" i="4"/>
  <c r="AW205" i="4"/>
  <c r="AX205" i="4" s="1"/>
  <c r="AU205" i="4"/>
  <c r="AR205" i="4"/>
  <c r="AN205" i="4"/>
  <c r="AO205" i="4" s="1"/>
  <c r="BJ205" i="4" s="1"/>
  <c r="AM205" i="4"/>
  <c r="AJ205" i="4"/>
  <c r="AF205" i="4"/>
  <c r="AG205" i="4" s="1"/>
  <c r="BI205" i="4" s="1"/>
  <c r="AE205" i="4"/>
  <c r="AB205" i="4"/>
  <c r="X205" i="4"/>
  <c r="Y205" i="4" s="1"/>
  <c r="BH205" i="4" s="1"/>
  <c r="W205" i="4"/>
  <c r="T205" i="4"/>
  <c r="P205" i="4"/>
  <c r="Q205" i="4" s="1"/>
  <c r="BG205" i="4" s="1"/>
  <c r="L205" i="4"/>
  <c r="BF205" i="4" s="1"/>
  <c r="K205" i="4"/>
  <c r="G205" i="4"/>
  <c r="E205" i="4"/>
  <c r="AU204" i="4"/>
  <c r="AR204" i="4"/>
  <c r="AM204" i="4"/>
  <c r="AJ204" i="4"/>
  <c r="AE204" i="4"/>
  <c r="AB204" i="4"/>
  <c r="W204" i="4"/>
  <c r="T204" i="4"/>
  <c r="Q204" i="4"/>
  <c r="BG204" i="4" s="1"/>
  <c r="P204" i="4"/>
  <c r="L204" i="4"/>
  <c r="BF204" i="4" s="1"/>
  <c r="K204" i="4"/>
  <c r="E204" i="4"/>
  <c r="G204" i="4" s="1"/>
  <c r="BI203" i="4"/>
  <c r="BE203" i="4"/>
  <c r="AU203" i="4"/>
  <c r="AR203" i="4"/>
  <c r="AW203" i="4" s="1"/>
  <c r="AX203" i="4" s="1"/>
  <c r="AM203" i="4"/>
  <c r="AJ203" i="4"/>
  <c r="AN203" i="4" s="1"/>
  <c r="AO203" i="4" s="1"/>
  <c r="BJ203" i="4" s="1"/>
  <c r="AG203" i="4"/>
  <c r="AE203" i="4"/>
  <c r="AB203" i="4"/>
  <c r="AF203" i="4" s="1"/>
  <c r="Y203" i="4"/>
  <c r="BH203" i="4" s="1"/>
  <c r="W203" i="4"/>
  <c r="T203" i="4"/>
  <c r="X203" i="4" s="1"/>
  <c r="Q203" i="4"/>
  <c r="BG203" i="4" s="1"/>
  <c r="P203" i="4"/>
  <c r="K203" i="4"/>
  <c r="L203" i="4" s="1"/>
  <c r="BF203" i="4" s="1"/>
  <c r="H203" i="4"/>
  <c r="G203" i="4"/>
  <c r="E203" i="4"/>
  <c r="BG202" i="4"/>
  <c r="AW202" i="4"/>
  <c r="AX202" i="4" s="1"/>
  <c r="AU202" i="4"/>
  <c r="AR202" i="4"/>
  <c r="AN202" i="4"/>
  <c r="AO202" i="4" s="1"/>
  <c r="BJ202" i="4" s="1"/>
  <c r="AM202" i="4"/>
  <c r="AJ202" i="4"/>
  <c r="AF202" i="4"/>
  <c r="AG202" i="4" s="1"/>
  <c r="BI202" i="4" s="1"/>
  <c r="AE202" i="4"/>
  <c r="AB202" i="4"/>
  <c r="X202" i="4"/>
  <c r="Y202" i="4" s="1"/>
  <c r="BH202" i="4" s="1"/>
  <c r="W202" i="4"/>
  <c r="T202" i="4"/>
  <c r="P202" i="4"/>
  <c r="Q202" i="4" s="1"/>
  <c r="L202" i="4"/>
  <c r="BF202" i="4" s="1"/>
  <c r="K202" i="4"/>
  <c r="G202" i="4"/>
  <c r="E202" i="4"/>
  <c r="BG201" i="4"/>
  <c r="AW201" i="4"/>
  <c r="AX201" i="4" s="1"/>
  <c r="AU201" i="4"/>
  <c r="AR201" i="4"/>
  <c r="AM201" i="4"/>
  <c r="AN201" i="4" s="1"/>
  <c r="AO201" i="4" s="1"/>
  <c r="BJ201" i="4" s="1"/>
  <c r="AJ201" i="4"/>
  <c r="AF201" i="4"/>
  <c r="AG201" i="4" s="1"/>
  <c r="BI201" i="4" s="1"/>
  <c r="AE201" i="4"/>
  <c r="AB201" i="4"/>
  <c r="W201" i="4"/>
  <c r="X201" i="4" s="1"/>
  <c r="Y201" i="4" s="1"/>
  <c r="BH201" i="4" s="1"/>
  <c r="T201" i="4"/>
  <c r="P201" i="4"/>
  <c r="Q201" i="4" s="1"/>
  <c r="L201" i="4"/>
  <c r="BF201" i="4" s="1"/>
  <c r="K201" i="4"/>
  <c r="E201" i="4"/>
  <c r="G201" i="4" s="1"/>
  <c r="AU200" i="4"/>
  <c r="AR200" i="4"/>
  <c r="AW200" i="4" s="1"/>
  <c r="AX200" i="4" s="1"/>
  <c r="AM200" i="4"/>
  <c r="AJ200" i="4"/>
  <c r="AN200" i="4" s="1"/>
  <c r="AO200" i="4" s="1"/>
  <c r="BJ200" i="4" s="1"/>
  <c r="AE200" i="4"/>
  <c r="AB200" i="4"/>
  <c r="AF200" i="4" s="1"/>
  <c r="AG200" i="4" s="1"/>
  <c r="BI200" i="4" s="1"/>
  <c r="W200" i="4"/>
  <c r="T200" i="4"/>
  <c r="X200" i="4" s="1"/>
  <c r="Y200" i="4" s="1"/>
  <c r="BH200" i="4" s="1"/>
  <c r="Q200" i="4"/>
  <c r="BG200" i="4" s="1"/>
  <c r="P200" i="4"/>
  <c r="K200" i="4"/>
  <c r="L200" i="4" s="1"/>
  <c r="BF200" i="4" s="1"/>
  <c r="E200" i="4"/>
  <c r="G200" i="4" s="1"/>
  <c r="AU199" i="4"/>
  <c r="AR199" i="4"/>
  <c r="AW199" i="4" s="1"/>
  <c r="AX199" i="4" s="1"/>
  <c r="AO199" i="4"/>
  <c r="BJ199" i="4" s="1"/>
  <c r="AM199" i="4"/>
  <c r="AJ199" i="4"/>
  <c r="AN199" i="4" s="1"/>
  <c r="AG199" i="4"/>
  <c r="BI199" i="4" s="1"/>
  <c r="AE199" i="4"/>
  <c r="AB199" i="4"/>
  <c r="AF199" i="4" s="1"/>
  <c r="W199" i="4"/>
  <c r="T199" i="4"/>
  <c r="X199" i="4" s="1"/>
  <c r="Y199" i="4" s="1"/>
  <c r="BH199" i="4" s="1"/>
  <c r="Q199" i="4"/>
  <c r="BG199" i="4" s="1"/>
  <c r="P199" i="4"/>
  <c r="K199" i="4"/>
  <c r="H199" i="4"/>
  <c r="BE199" i="4" s="1"/>
  <c r="G199" i="4"/>
  <c r="E199" i="4"/>
  <c r="BL198" i="4"/>
  <c r="AX198" i="4"/>
  <c r="AZ198" i="4" s="1"/>
  <c r="AW198" i="4"/>
  <c r="AU198" i="4"/>
  <c r="AR198" i="4"/>
  <c r="AO198" i="4"/>
  <c r="BJ198" i="4" s="1"/>
  <c r="AN198" i="4"/>
  <c r="AM198" i="4"/>
  <c r="AJ198" i="4"/>
  <c r="AG198" i="4"/>
  <c r="BI198" i="4" s="1"/>
  <c r="AF198" i="4"/>
  <c r="AE198" i="4"/>
  <c r="AB198" i="4"/>
  <c r="Y198" i="4"/>
  <c r="BH198" i="4" s="1"/>
  <c r="X198" i="4"/>
  <c r="W198" i="4"/>
  <c r="T198" i="4"/>
  <c r="Q198" i="4"/>
  <c r="BG198" i="4" s="1"/>
  <c r="P198" i="4"/>
  <c r="L198" i="4"/>
  <c r="BF198" i="4" s="1"/>
  <c r="K198" i="4"/>
  <c r="H198" i="4"/>
  <c r="G198" i="4"/>
  <c r="E198" i="4"/>
  <c r="AU197" i="4"/>
  <c r="AW197" i="4" s="1"/>
  <c r="AX197" i="4" s="1"/>
  <c r="AR197" i="4"/>
  <c r="AN197" i="4"/>
  <c r="AO197" i="4" s="1"/>
  <c r="BJ197" i="4" s="1"/>
  <c r="AM197" i="4"/>
  <c r="AJ197" i="4"/>
  <c r="AE197" i="4"/>
  <c r="AF197" i="4" s="1"/>
  <c r="AG197" i="4" s="1"/>
  <c r="BI197" i="4" s="1"/>
  <c r="AB197" i="4"/>
  <c r="X197" i="4"/>
  <c r="Y197" i="4" s="1"/>
  <c r="BH197" i="4" s="1"/>
  <c r="W197" i="4"/>
  <c r="T197" i="4"/>
  <c r="P197" i="4"/>
  <c r="Q197" i="4" s="1"/>
  <c r="BG197" i="4" s="1"/>
  <c r="L197" i="4"/>
  <c r="BF197" i="4" s="1"/>
  <c r="K197" i="4"/>
  <c r="G197" i="4"/>
  <c r="E197" i="4"/>
  <c r="AU196" i="4"/>
  <c r="AR196" i="4"/>
  <c r="AM196" i="4"/>
  <c r="AJ196" i="4"/>
  <c r="AE196" i="4"/>
  <c r="AB196" i="4"/>
  <c r="W196" i="4"/>
  <c r="T196" i="4"/>
  <c r="Q196" i="4"/>
  <c r="BG196" i="4" s="1"/>
  <c r="P196" i="4"/>
  <c r="L196" i="4"/>
  <c r="BF196" i="4" s="1"/>
  <c r="K196" i="4"/>
  <c r="E196" i="4"/>
  <c r="G196" i="4" s="1"/>
  <c r="BI195" i="4"/>
  <c r="AZ195" i="4"/>
  <c r="AX195" i="4"/>
  <c r="BK195" i="4" s="1"/>
  <c r="AU195" i="4"/>
  <c r="AR195" i="4"/>
  <c r="AW195" i="4" s="1"/>
  <c r="AO195" i="4"/>
  <c r="BJ195" i="4" s="1"/>
  <c r="AM195" i="4"/>
  <c r="AJ195" i="4"/>
  <c r="AN195" i="4" s="1"/>
  <c r="AE195" i="4"/>
  <c r="AB195" i="4"/>
  <c r="AF195" i="4" s="1"/>
  <c r="AG195" i="4" s="1"/>
  <c r="W195" i="4"/>
  <c r="T195" i="4"/>
  <c r="X195" i="4" s="1"/>
  <c r="Y195" i="4" s="1"/>
  <c r="BH195" i="4" s="1"/>
  <c r="Q195" i="4"/>
  <c r="BG195" i="4" s="1"/>
  <c r="P195" i="4"/>
  <c r="K195" i="4"/>
  <c r="L195" i="4" s="1"/>
  <c r="BF195" i="4" s="1"/>
  <c r="H195" i="4"/>
  <c r="G195" i="4"/>
  <c r="E195" i="4"/>
  <c r="AW194" i="4"/>
  <c r="AX194" i="4" s="1"/>
  <c r="AU194" i="4"/>
  <c r="AR194" i="4"/>
  <c r="AN194" i="4"/>
  <c r="AO194" i="4" s="1"/>
  <c r="BJ194" i="4" s="1"/>
  <c r="AM194" i="4"/>
  <c r="AJ194" i="4"/>
  <c r="AF194" i="4"/>
  <c r="AG194" i="4" s="1"/>
  <c r="BI194" i="4" s="1"/>
  <c r="AE194" i="4"/>
  <c r="AB194" i="4"/>
  <c r="X194" i="4"/>
  <c r="Y194" i="4" s="1"/>
  <c r="BH194" i="4" s="1"/>
  <c r="W194" i="4"/>
  <c r="T194" i="4"/>
  <c r="P194" i="4"/>
  <c r="Q194" i="4" s="1"/>
  <c r="BG194" i="4" s="1"/>
  <c r="L194" i="4"/>
  <c r="BF194" i="4" s="1"/>
  <c r="K194" i="4"/>
  <c r="G194" i="4"/>
  <c r="H194" i="4" s="1"/>
  <c r="E194" i="4"/>
  <c r="BK193" i="4"/>
  <c r="AW193" i="4"/>
  <c r="AX193" i="4" s="1"/>
  <c r="AZ193" i="4" s="1"/>
  <c r="AU193" i="4"/>
  <c r="AR193" i="4"/>
  <c r="AM193" i="4"/>
  <c r="AN193" i="4" s="1"/>
  <c r="AO193" i="4" s="1"/>
  <c r="BJ193" i="4" s="1"/>
  <c r="AJ193" i="4"/>
  <c r="AF193" i="4"/>
  <c r="AG193" i="4" s="1"/>
  <c r="BI193" i="4" s="1"/>
  <c r="AE193" i="4"/>
  <c r="AB193" i="4"/>
  <c r="W193" i="4"/>
  <c r="X193" i="4" s="1"/>
  <c r="Y193" i="4" s="1"/>
  <c r="BH193" i="4" s="1"/>
  <c r="T193" i="4"/>
  <c r="P193" i="4"/>
  <c r="Q193" i="4" s="1"/>
  <c r="BG193" i="4" s="1"/>
  <c r="L193" i="4"/>
  <c r="BF193" i="4" s="1"/>
  <c r="K193" i="4"/>
  <c r="E193" i="4"/>
  <c r="G193" i="4" s="1"/>
  <c r="BI192" i="4"/>
  <c r="AZ192" i="4"/>
  <c r="AU192" i="4"/>
  <c r="AR192" i="4"/>
  <c r="AW192" i="4" s="1"/>
  <c r="AX192" i="4" s="1"/>
  <c r="BK192" i="4" s="1"/>
  <c r="AM192" i="4"/>
  <c r="AJ192" i="4"/>
  <c r="AN192" i="4" s="1"/>
  <c r="AO192" i="4" s="1"/>
  <c r="BJ192" i="4" s="1"/>
  <c r="AE192" i="4"/>
  <c r="AB192" i="4"/>
  <c r="AF192" i="4" s="1"/>
  <c r="AG192" i="4" s="1"/>
  <c r="W192" i="4"/>
  <c r="T192" i="4"/>
  <c r="X192" i="4" s="1"/>
  <c r="Y192" i="4" s="1"/>
  <c r="BH192" i="4" s="1"/>
  <c r="Q192" i="4"/>
  <c r="BG192" i="4" s="1"/>
  <c r="P192" i="4"/>
  <c r="K192" i="4"/>
  <c r="L192" i="4" s="1"/>
  <c r="BF192" i="4" s="1"/>
  <c r="E192" i="4"/>
  <c r="G192" i="4" s="1"/>
  <c r="BH191" i="4"/>
  <c r="BE191" i="4"/>
  <c r="AX191" i="4"/>
  <c r="AU191" i="4"/>
  <c r="AR191" i="4"/>
  <c r="AW191" i="4" s="1"/>
  <c r="AM191" i="4"/>
  <c r="AJ191" i="4"/>
  <c r="AN191" i="4" s="1"/>
  <c r="AO191" i="4" s="1"/>
  <c r="BJ191" i="4" s="1"/>
  <c r="AE191" i="4"/>
  <c r="AB191" i="4"/>
  <c r="AF191" i="4" s="1"/>
  <c r="AG191" i="4" s="1"/>
  <c r="BI191" i="4" s="1"/>
  <c r="Y191" i="4"/>
  <c r="W191" i="4"/>
  <c r="T191" i="4"/>
  <c r="X191" i="4" s="1"/>
  <c r="Q191" i="4"/>
  <c r="BG191" i="4" s="1"/>
  <c r="P191" i="4"/>
  <c r="K191" i="4"/>
  <c r="L191" i="4" s="1"/>
  <c r="BF191" i="4" s="1"/>
  <c r="H191" i="4"/>
  <c r="G191" i="4"/>
  <c r="E191" i="4"/>
  <c r="BL190" i="4"/>
  <c r="AX190" i="4"/>
  <c r="AW190" i="4"/>
  <c r="AU190" i="4"/>
  <c r="AR190" i="4"/>
  <c r="AO190" i="4"/>
  <c r="BJ190" i="4" s="1"/>
  <c r="AN190" i="4"/>
  <c r="AM190" i="4"/>
  <c r="AJ190" i="4"/>
  <c r="AG190" i="4"/>
  <c r="BI190" i="4" s="1"/>
  <c r="AF190" i="4"/>
  <c r="AE190" i="4"/>
  <c r="AB190" i="4"/>
  <c r="Y190" i="4"/>
  <c r="BH190" i="4" s="1"/>
  <c r="X190" i="4"/>
  <c r="W190" i="4"/>
  <c r="T190" i="4"/>
  <c r="Q190" i="4"/>
  <c r="BG190" i="4" s="1"/>
  <c r="P190" i="4"/>
  <c r="L190" i="4"/>
  <c r="BF190" i="4" s="1"/>
  <c r="K190" i="4"/>
  <c r="H190" i="4"/>
  <c r="G190" i="4"/>
  <c r="E190" i="4"/>
  <c r="AU189" i="4"/>
  <c r="AW189" i="4" s="1"/>
  <c r="AX189" i="4" s="1"/>
  <c r="AR189" i="4"/>
  <c r="AN189" i="4"/>
  <c r="AO189" i="4" s="1"/>
  <c r="BJ189" i="4" s="1"/>
  <c r="AM189" i="4"/>
  <c r="AJ189" i="4"/>
  <c r="AE189" i="4"/>
  <c r="AF189" i="4" s="1"/>
  <c r="AG189" i="4" s="1"/>
  <c r="BI189" i="4" s="1"/>
  <c r="AB189" i="4"/>
  <c r="X189" i="4"/>
  <c r="Y189" i="4" s="1"/>
  <c r="BH189" i="4" s="1"/>
  <c r="W189" i="4"/>
  <c r="T189" i="4"/>
  <c r="P189" i="4"/>
  <c r="Q189" i="4" s="1"/>
  <c r="BG189" i="4" s="1"/>
  <c r="L189" i="4"/>
  <c r="BF189" i="4" s="1"/>
  <c r="K189" i="4"/>
  <c r="G189" i="4"/>
  <c r="E189" i="4"/>
  <c r="BF188" i="4"/>
  <c r="AU188" i="4"/>
  <c r="AR188" i="4"/>
  <c r="AM188" i="4"/>
  <c r="AJ188" i="4"/>
  <c r="AE188" i="4"/>
  <c r="AB188" i="4"/>
  <c r="W188" i="4"/>
  <c r="T188" i="4"/>
  <c r="Q188" i="4"/>
  <c r="BG188" i="4" s="1"/>
  <c r="P188" i="4"/>
  <c r="L188" i="4"/>
  <c r="K188" i="4"/>
  <c r="E188" i="4"/>
  <c r="G188" i="4" s="1"/>
  <c r="BI187" i="4"/>
  <c r="BE187" i="4"/>
  <c r="AU187" i="4"/>
  <c r="AR187" i="4"/>
  <c r="AW187" i="4" s="1"/>
  <c r="AX187" i="4" s="1"/>
  <c r="AM187" i="4"/>
  <c r="AJ187" i="4"/>
  <c r="AN187" i="4" s="1"/>
  <c r="AO187" i="4" s="1"/>
  <c r="BJ187" i="4" s="1"/>
  <c r="AG187" i="4"/>
  <c r="AE187" i="4"/>
  <c r="AB187" i="4"/>
  <c r="AF187" i="4" s="1"/>
  <c r="Y187" i="4"/>
  <c r="BH187" i="4" s="1"/>
  <c r="W187" i="4"/>
  <c r="T187" i="4"/>
  <c r="X187" i="4" s="1"/>
  <c r="Q187" i="4"/>
  <c r="BG187" i="4" s="1"/>
  <c r="P187" i="4"/>
  <c r="K187" i="4"/>
  <c r="L187" i="4" s="1"/>
  <c r="BF187" i="4" s="1"/>
  <c r="H187" i="4"/>
  <c r="G187" i="4"/>
  <c r="E187" i="4"/>
  <c r="AW186" i="4"/>
  <c r="AX186" i="4" s="1"/>
  <c r="AU186" i="4"/>
  <c r="AR186" i="4"/>
  <c r="AN186" i="4"/>
  <c r="AO186" i="4" s="1"/>
  <c r="BJ186" i="4" s="1"/>
  <c r="AM186" i="4"/>
  <c r="AJ186" i="4"/>
  <c r="AF186" i="4"/>
  <c r="AG186" i="4" s="1"/>
  <c r="BI186" i="4" s="1"/>
  <c r="AE186" i="4"/>
  <c r="AB186" i="4"/>
  <c r="X186" i="4"/>
  <c r="Y186" i="4" s="1"/>
  <c r="BH186" i="4" s="1"/>
  <c r="W186" i="4"/>
  <c r="T186" i="4"/>
  <c r="P186" i="4"/>
  <c r="Q186" i="4" s="1"/>
  <c r="BG186" i="4" s="1"/>
  <c r="L186" i="4"/>
  <c r="BF186" i="4" s="1"/>
  <c r="K186" i="4"/>
  <c r="G186" i="4"/>
  <c r="E186" i="4"/>
  <c r="BG185" i="4"/>
  <c r="AU185" i="4"/>
  <c r="AR185" i="4"/>
  <c r="AM185" i="4"/>
  <c r="AJ185" i="4"/>
  <c r="AN185" i="4" s="1"/>
  <c r="AO185" i="4" s="1"/>
  <c r="BJ185" i="4" s="1"/>
  <c r="AE185" i="4"/>
  <c r="AF185" i="4" s="1"/>
  <c r="AG185" i="4" s="1"/>
  <c r="BI185" i="4" s="1"/>
  <c r="AB185" i="4"/>
  <c r="X185" i="4"/>
  <c r="Y185" i="4" s="1"/>
  <c r="BH185" i="4" s="1"/>
  <c r="W185" i="4"/>
  <c r="T185" i="4"/>
  <c r="P185" i="4"/>
  <c r="Q185" i="4" s="1"/>
  <c r="L185" i="4"/>
  <c r="BF185" i="4" s="1"/>
  <c r="K185" i="4"/>
  <c r="G185" i="4"/>
  <c r="E185" i="4"/>
  <c r="AU184" i="4"/>
  <c r="AR184" i="4"/>
  <c r="AO184" i="4"/>
  <c r="BJ184" i="4" s="1"/>
  <c r="AM184" i="4"/>
  <c r="AJ184" i="4"/>
  <c r="AN184" i="4" s="1"/>
  <c r="AE184" i="4"/>
  <c r="AB184" i="4"/>
  <c r="W184" i="4"/>
  <c r="T184" i="4"/>
  <c r="X184" i="4" s="1"/>
  <c r="Y184" i="4" s="1"/>
  <c r="BH184" i="4" s="1"/>
  <c r="Q184" i="4"/>
  <c r="BG184" i="4" s="1"/>
  <c r="P184" i="4"/>
  <c r="K184" i="4"/>
  <c r="E184" i="4"/>
  <c r="G184" i="4" s="1"/>
  <c r="H184" i="4" s="1"/>
  <c r="AX183" i="4"/>
  <c r="AW183" i="4"/>
  <c r="AU183" i="4"/>
  <c r="AR183" i="4"/>
  <c r="AO183" i="4"/>
  <c r="BJ183" i="4" s="1"/>
  <c r="AN183" i="4"/>
  <c r="AM183" i="4"/>
  <c r="AJ183" i="4"/>
  <c r="AG183" i="4"/>
  <c r="BI183" i="4" s="1"/>
  <c r="AF183" i="4"/>
  <c r="AE183" i="4"/>
  <c r="AB183" i="4"/>
  <c r="Y183" i="4"/>
  <c r="BH183" i="4" s="1"/>
  <c r="X183" i="4"/>
  <c r="W183" i="4"/>
  <c r="T183" i="4"/>
  <c r="Q183" i="4"/>
  <c r="BG183" i="4" s="1"/>
  <c r="P183" i="4"/>
  <c r="K183" i="4"/>
  <c r="L183" i="4" s="1"/>
  <c r="BF183" i="4" s="1"/>
  <c r="G183" i="4"/>
  <c r="E183" i="4"/>
  <c r="AW182" i="4"/>
  <c r="AX182" i="4" s="1"/>
  <c r="AU182" i="4"/>
  <c r="AR182" i="4"/>
  <c r="AN182" i="4"/>
  <c r="AO182" i="4" s="1"/>
  <c r="BJ182" i="4" s="1"/>
  <c r="AM182" i="4"/>
  <c r="AJ182" i="4"/>
  <c r="AF182" i="4"/>
  <c r="AG182" i="4" s="1"/>
  <c r="BI182" i="4" s="1"/>
  <c r="AE182" i="4"/>
  <c r="AB182" i="4"/>
  <c r="X182" i="4"/>
  <c r="Y182" i="4" s="1"/>
  <c r="BH182" i="4" s="1"/>
  <c r="W182" i="4"/>
  <c r="T182" i="4"/>
  <c r="P182" i="4"/>
  <c r="Q182" i="4" s="1"/>
  <c r="BG182" i="4" s="1"/>
  <c r="L182" i="4"/>
  <c r="BF182" i="4" s="1"/>
  <c r="K182" i="4"/>
  <c r="G182" i="4"/>
  <c r="E182" i="4"/>
  <c r="BI181" i="4"/>
  <c r="BG181" i="4"/>
  <c r="AU181" i="4"/>
  <c r="AR181" i="4"/>
  <c r="AW181" i="4" s="1"/>
  <c r="AX181" i="4" s="1"/>
  <c r="AM181" i="4"/>
  <c r="AJ181" i="4"/>
  <c r="AN181" i="4" s="1"/>
  <c r="AO181" i="4" s="1"/>
  <c r="BJ181" i="4" s="1"/>
  <c r="AE181" i="4"/>
  <c r="AF181" i="4" s="1"/>
  <c r="AG181" i="4" s="1"/>
  <c r="AB181" i="4"/>
  <c r="X181" i="4"/>
  <c r="Y181" i="4" s="1"/>
  <c r="BH181" i="4" s="1"/>
  <c r="W181" i="4"/>
  <c r="T181" i="4"/>
  <c r="P181" i="4"/>
  <c r="Q181" i="4" s="1"/>
  <c r="L181" i="4"/>
  <c r="BF181" i="4" s="1"/>
  <c r="K181" i="4"/>
  <c r="G181" i="4"/>
  <c r="E181" i="4"/>
  <c r="AU180" i="4"/>
  <c r="AR180" i="4"/>
  <c r="AO180" i="4"/>
  <c r="BJ180" i="4" s="1"/>
  <c r="AM180" i="4"/>
  <c r="AJ180" i="4"/>
  <c r="AN180" i="4" s="1"/>
  <c r="AE180" i="4"/>
  <c r="AB180" i="4"/>
  <c r="W180" i="4"/>
  <c r="T180" i="4"/>
  <c r="X180" i="4" s="1"/>
  <c r="Y180" i="4" s="1"/>
  <c r="BH180" i="4" s="1"/>
  <c r="Q180" i="4"/>
  <c r="BG180" i="4" s="1"/>
  <c r="P180" i="4"/>
  <c r="K180" i="4"/>
  <c r="L180" i="4" s="1"/>
  <c r="BF180" i="4" s="1"/>
  <c r="E180" i="4"/>
  <c r="G180" i="4" s="1"/>
  <c r="H180" i="4" s="1"/>
  <c r="AX179" i="4"/>
  <c r="AZ179" i="4" s="1"/>
  <c r="AW179" i="4"/>
  <c r="AU179" i="4"/>
  <c r="AR179" i="4"/>
  <c r="AO179" i="4"/>
  <c r="BJ179" i="4" s="1"/>
  <c r="AN179" i="4"/>
  <c r="AM179" i="4"/>
  <c r="AJ179" i="4"/>
  <c r="AG179" i="4"/>
  <c r="BI179" i="4" s="1"/>
  <c r="AF179" i="4"/>
  <c r="AE179" i="4"/>
  <c r="AB179" i="4"/>
  <c r="Y179" i="4"/>
  <c r="BH179" i="4" s="1"/>
  <c r="X179" i="4"/>
  <c r="W179" i="4"/>
  <c r="T179" i="4"/>
  <c r="Q179" i="4"/>
  <c r="BG179" i="4" s="1"/>
  <c r="P179" i="4"/>
  <c r="K179" i="4"/>
  <c r="L179" i="4" s="1"/>
  <c r="BF179" i="4" s="1"/>
  <c r="G179" i="4"/>
  <c r="E179" i="4"/>
  <c r="BJ178" i="4"/>
  <c r="AW178" i="4"/>
  <c r="AX178" i="4" s="1"/>
  <c r="AU178" i="4"/>
  <c r="AR178" i="4"/>
  <c r="AN178" i="4"/>
  <c r="AO178" i="4" s="1"/>
  <c r="AM178" i="4"/>
  <c r="AJ178" i="4"/>
  <c r="AF178" i="4"/>
  <c r="AG178" i="4" s="1"/>
  <c r="BI178" i="4" s="1"/>
  <c r="AE178" i="4"/>
  <c r="AB178" i="4"/>
  <c r="X178" i="4"/>
  <c r="Y178" i="4" s="1"/>
  <c r="BH178" i="4" s="1"/>
  <c r="W178" i="4"/>
  <c r="T178" i="4"/>
  <c r="P178" i="4"/>
  <c r="Q178" i="4" s="1"/>
  <c r="BG178" i="4" s="1"/>
  <c r="L178" i="4"/>
  <c r="BF178" i="4" s="1"/>
  <c r="K178" i="4"/>
  <c r="G178" i="4"/>
  <c r="E178" i="4"/>
  <c r="BI177" i="4"/>
  <c r="BG177" i="4"/>
  <c r="AU177" i="4"/>
  <c r="AR177" i="4"/>
  <c r="AW177" i="4" s="1"/>
  <c r="AX177" i="4" s="1"/>
  <c r="AM177" i="4"/>
  <c r="AJ177" i="4"/>
  <c r="AN177" i="4" s="1"/>
  <c r="AO177" i="4" s="1"/>
  <c r="BJ177" i="4" s="1"/>
  <c r="AE177" i="4"/>
  <c r="AF177" i="4" s="1"/>
  <c r="AG177" i="4" s="1"/>
  <c r="AB177" i="4"/>
  <c r="X177" i="4"/>
  <c r="Y177" i="4" s="1"/>
  <c r="BH177" i="4" s="1"/>
  <c r="W177" i="4"/>
  <c r="T177" i="4"/>
  <c r="P177" i="4"/>
  <c r="Q177" i="4" s="1"/>
  <c r="L177" i="4"/>
  <c r="BF177" i="4" s="1"/>
  <c r="K177" i="4"/>
  <c r="G177" i="4"/>
  <c r="E177" i="4"/>
  <c r="AU176" i="4"/>
  <c r="AR176" i="4"/>
  <c r="AO176" i="4"/>
  <c r="BJ176" i="4" s="1"/>
  <c r="AM176" i="4"/>
  <c r="AJ176" i="4"/>
  <c r="AN176" i="4" s="1"/>
  <c r="AE176" i="4"/>
  <c r="AB176" i="4"/>
  <c r="W176" i="4"/>
  <c r="T176" i="4"/>
  <c r="X176" i="4" s="1"/>
  <c r="Y176" i="4" s="1"/>
  <c r="BH176" i="4" s="1"/>
  <c r="Q176" i="4"/>
  <c r="BG176" i="4" s="1"/>
  <c r="P176" i="4"/>
  <c r="K176" i="4"/>
  <c r="L176" i="4" s="1"/>
  <c r="BF176" i="4" s="1"/>
  <c r="E176" i="4"/>
  <c r="G176" i="4" s="1"/>
  <c r="H176" i="4" s="1"/>
  <c r="BK175" i="4"/>
  <c r="AX175" i="4"/>
  <c r="AZ175" i="4" s="1"/>
  <c r="AW175" i="4"/>
  <c r="AU175" i="4"/>
  <c r="AR175" i="4"/>
  <c r="AO175" i="4"/>
  <c r="BJ175" i="4" s="1"/>
  <c r="AN175" i="4"/>
  <c r="AM175" i="4"/>
  <c r="AJ175" i="4"/>
  <c r="AG175" i="4"/>
  <c r="BI175" i="4" s="1"/>
  <c r="AF175" i="4"/>
  <c r="AE175" i="4"/>
  <c r="AB175" i="4"/>
  <c r="Y175" i="4"/>
  <c r="BH175" i="4" s="1"/>
  <c r="X175" i="4"/>
  <c r="W175" i="4"/>
  <c r="T175" i="4"/>
  <c r="Q175" i="4"/>
  <c r="BG175" i="4" s="1"/>
  <c r="P175" i="4"/>
  <c r="K175" i="4"/>
  <c r="L175" i="4" s="1"/>
  <c r="BF175" i="4" s="1"/>
  <c r="G175" i="4"/>
  <c r="E175" i="4"/>
  <c r="AW174" i="4"/>
  <c r="AX174" i="4" s="1"/>
  <c r="AU174" i="4"/>
  <c r="AR174" i="4"/>
  <c r="AN174" i="4"/>
  <c r="AO174" i="4" s="1"/>
  <c r="BJ174" i="4" s="1"/>
  <c r="AM174" i="4"/>
  <c r="AJ174" i="4"/>
  <c r="AF174" i="4"/>
  <c r="AG174" i="4" s="1"/>
  <c r="BI174" i="4" s="1"/>
  <c r="AE174" i="4"/>
  <c r="AB174" i="4"/>
  <c r="X174" i="4"/>
  <c r="Y174" i="4" s="1"/>
  <c r="BH174" i="4" s="1"/>
  <c r="W174" i="4"/>
  <c r="T174" i="4"/>
  <c r="P174" i="4"/>
  <c r="Q174" i="4" s="1"/>
  <c r="BG174" i="4" s="1"/>
  <c r="L174" i="4"/>
  <c r="BF174" i="4" s="1"/>
  <c r="K174" i="4"/>
  <c r="G174" i="4"/>
  <c r="E174" i="4"/>
  <c r="BI173" i="4"/>
  <c r="BG173" i="4"/>
  <c r="AU173" i="4"/>
  <c r="AR173" i="4"/>
  <c r="AW173" i="4" s="1"/>
  <c r="AX173" i="4" s="1"/>
  <c r="AM173" i="4"/>
  <c r="AJ173" i="4"/>
  <c r="AN173" i="4" s="1"/>
  <c r="AO173" i="4" s="1"/>
  <c r="BJ173" i="4" s="1"/>
  <c r="AF173" i="4"/>
  <c r="AG173" i="4" s="1"/>
  <c r="AE173" i="4"/>
  <c r="AB173" i="4"/>
  <c r="X173" i="4"/>
  <c r="Y173" i="4" s="1"/>
  <c r="BH173" i="4" s="1"/>
  <c r="W173" i="4"/>
  <c r="T173" i="4"/>
  <c r="P173" i="4"/>
  <c r="Q173" i="4" s="1"/>
  <c r="L173" i="4"/>
  <c r="BF173" i="4" s="1"/>
  <c r="K173" i="4"/>
  <c r="G173" i="4"/>
  <c r="E173" i="4"/>
  <c r="AU172" i="4"/>
  <c r="AR172" i="4"/>
  <c r="AM172" i="4"/>
  <c r="AJ172" i="4"/>
  <c r="AE172" i="4"/>
  <c r="AB172" i="4"/>
  <c r="W172" i="4"/>
  <c r="T172" i="4"/>
  <c r="X172" i="4" s="1"/>
  <c r="Y172" i="4" s="1"/>
  <c r="BH172" i="4" s="1"/>
  <c r="Q172" i="4"/>
  <c r="BG172" i="4" s="1"/>
  <c r="P172" i="4"/>
  <c r="K172" i="4"/>
  <c r="L172" i="4" s="1"/>
  <c r="BF172" i="4" s="1"/>
  <c r="H172" i="4"/>
  <c r="BE172" i="4" s="1"/>
  <c r="E172" i="4"/>
  <c r="G172" i="4" s="1"/>
  <c r="AX171" i="4"/>
  <c r="AZ171" i="4" s="1"/>
  <c r="AW171" i="4"/>
  <c r="AU171" i="4"/>
  <c r="AR171" i="4"/>
  <c r="AO171" i="4"/>
  <c r="BJ171" i="4" s="1"/>
  <c r="AN171" i="4"/>
  <c r="AM171" i="4"/>
  <c r="AJ171" i="4"/>
  <c r="AG171" i="4"/>
  <c r="BI171" i="4" s="1"/>
  <c r="AF171" i="4"/>
  <c r="AE171" i="4"/>
  <c r="AB171" i="4"/>
  <c r="Y171" i="4"/>
  <c r="BH171" i="4" s="1"/>
  <c r="X171" i="4"/>
  <c r="W171" i="4"/>
  <c r="T171" i="4"/>
  <c r="Q171" i="4"/>
  <c r="BG171" i="4" s="1"/>
  <c r="P171" i="4"/>
  <c r="K171" i="4"/>
  <c r="L171" i="4" s="1"/>
  <c r="BF171" i="4" s="1"/>
  <c r="G171" i="4"/>
  <c r="E171" i="4"/>
  <c r="BJ170" i="4"/>
  <c r="AW170" i="4"/>
  <c r="AX170" i="4" s="1"/>
  <c r="AU170" i="4"/>
  <c r="AR170" i="4"/>
  <c r="AN170" i="4"/>
  <c r="AO170" i="4" s="1"/>
  <c r="AM170" i="4"/>
  <c r="AJ170" i="4"/>
  <c r="AF170" i="4"/>
  <c r="AG170" i="4" s="1"/>
  <c r="BI170" i="4" s="1"/>
  <c r="AE170" i="4"/>
  <c r="AB170" i="4"/>
  <c r="X170" i="4"/>
  <c r="Y170" i="4" s="1"/>
  <c r="BH170" i="4" s="1"/>
  <c r="W170" i="4"/>
  <c r="T170" i="4"/>
  <c r="P170" i="4"/>
  <c r="Q170" i="4" s="1"/>
  <c r="BG170" i="4" s="1"/>
  <c r="L170" i="4"/>
  <c r="BF170" i="4" s="1"/>
  <c r="K170" i="4"/>
  <c r="G170" i="4"/>
  <c r="E170" i="4"/>
  <c r="BI169" i="4"/>
  <c r="BG169" i="4"/>
  <c r="AU169" i="4"/>
  <c r="AR169" i="4"/>
  <c r="AW169" i="4" s="1"/>
  <c r="AX169" i="4" s="1"/>
  <c r="AM169" i="4"/>
  <c r="AJ169" i="4"/>
  <c r="AN169" i="4" s="1"/>
  <c r="AO169" i="4" s="1"/>
  <c r="BJ169" i="4" s="1"/>
  <c r="AF169" i="4"/>
  <c r="AG169" i="4" s="1"/>
  <c r="AE169" i="4"/>
  <c r="AB169" i="4"/>
  <c r="X169" i="4"/>
  <c r="Y169" i="4" s="1"/>
  <c r="BH169" i="4" s="1"/>
  <c r="W169" i="4"/>
  <c r="T169" i="4"/>
  <c r="P169" i="4"/>
  <c r="Q169" i="4" s="1"/>
  <c r="L169" i="4"/>
  <c r="BF169" i="4" s="1"/>
  <c r="K169" i="4"/>
  <c r="G169" i="4"/>
  <c r="E169" i="4"/>
  <c r="AU168" i="4"/>
  <c r="AR168" i="4"/>
  <c r="AM168" i="4"/>
  <c r="AJ168" i="4"/>
  <c r="AE168" i="4"/>
  <c r="AB168" i="4"/>
  <c r="W168" i="4"/>
  <c r="T168" i="4"/>
  <c r="X168" i="4" s="1"/>
  <c r="Y168" i="4" s="1"/>
  <c r="BH168" i="4" s="1"/>
  <c r="Q168" i="4"/>
  <c r="BG168" i="4" s="1"/>
  <c r="P168" i="4"/>
  <c r="K168" i="4"/>
  <c r="L168" i="4" s="1"/>
  <c r="BF168" i="4" s="1"/>
  <c r="H168" i="4"/>
  <c r="BE168" i="4" s="1"/>
  <c r="E168" i="4"/>
  <c r="G168" i="4" s="1"/>
  <c r="AX167" i="4"/>
  <c r="AW167" i="4"/>
  <c r="AU167" i="4"/>
  <c r="AR167" i="4"/>
  <c r="AO167" i="4"/>
  <c r="BJ167" i="4" s="1"/>
  <c r="AN167" i="4"/>
  <c r="AM167" i="4"/>
  <c r="AJ167" i="4"/>
  <c r="AG167" i="4"/>
  <c r="BI167" i="4" s="1"/>
  <c r="AF167" i="4"/>
  <c r="AE167" i="4"/>
  <c r="AB167" i="4"/>
  <c r="Y167" i="4"/>
  <c r="BH167" i="4" s="1"/>
  <c r="X167" i="4"/>
  <c r="W167" i="4"/>
  <c r="T167" i="4"/>
  <c r="Q167" i="4"/>
  <c r="BG167" i="4" s="1"/>
  <c r="P167" i="4"/>
  <c r="K167" i="4"/>
  <c r="L167" i="4" s="1"/>
  <c r="BF167" i="4" s="1"/>
  <c r="G167" i="4"/>
  <c r="E167" i="4"/>
  <c r="AW166" i="4"/>
  <c r="AX166" i="4" s="1"/>
  <c r="AU166" i="4"/>
  <c r="AR166" i="4"/>
  <c r="AN166" i="4"/>
  <c r="AO166" i="4" s="1"/>
  <c r="BJ166" i="4" s="1"/>
  <c r="AM166" i="4"/>
  <c r="AJ166" i="4"/>
  <c r="AF166" i="4"/>
  <c r="AG166" i="4" s="1"/>
  <c r="BI166" i="4" s="1"/>
  <c r="AE166" i="4"/>
  <c r="AB166" i="4"/>
  <c r="X166" i="4"/>
  <c r="Y166" i="4" s="1"/>
  <c r="BH166" i="4" s="1"/>
  <c r="W166" i="4"/>
  <c r="T166" i="4"/>
  <c r="P166" i="4"/>
  <c r="Q166" i="4" s="1"/>
  <c r="BG166" i="4" s="1"/>
  <c r="L166" i="4"/>
  <c r="BF166" i="4" s="1"/>
  <c r="K166" i="4"/>
  <c r="G166" i="4"/>
  <c r="E166" i="4"/>
  <c r="BI165" i="4"/>
  <c r="BG165" i="4"/>
  <c r="AU165" i="4"/>
  <c r="AR165" i="4"/>
  <c r="AW165" i="4" s="1"/>
  <c r="AX165" i="4" s="1"/>
  <c r="AM165" i="4"/>
  <c r="AJ165" i="4"/>
  <c r="AN165" i="4" s="1"/>
  <c r="AO165" i="4" s="1"/>
  <c r="BJ165" i="4" s="1"/>
  <c r="AF165" i="4"/>
  <c r="AG165" i="4" s="1"/>
  <c r="AE165" i="4"/>
  <c r="AB165" i="4"/>
  <c r="X165" i="4"/>
  <c r="Y165" i="4" s="1"/>
  <c r="BH165" i="4" s="1"/>
  <c r="W165" i="4"/>
  <c r="T165" i="4"/>
  <c r="P165" i="4"/>
  <c r="Q165" i="4" s="1"/>
  <c r="L165" i="4"/>
  <c r="BF165" i="4" s="1"/>
  <c r="K165" i="4"/>
  <c r="G165" i="4"/>
  <c r="E165" i="4"/>
  <c r="AU164" i="4"/>
  <c r="AR164" i="4"/>
  <c r="AM164" i="4"/>
  <c r="AJ164" i="4"/>
  <c r="AE164" i="4"/>
  <c r="AB164" i="4"/>
  <c r="W164" i="4"/>
  <c r="T164" i="4"/>
  <c r="X164" i="4" s="1"/>
  <c r="Y164" i="4" s="1"/>
  <c r="BH164" i="4" s="1"/>
  <c r="Q164" i="4"/>
  <c r="BG164" i="4" s="1"/>
  <c r="P164" i="4"/>
  <c r="K164" i="4"/>
  <c r="H164" i="4"/>
  <c r="BE164" i="4" s="1"/>
  <c r="E164" i="4"/>
  <c r="G164" i="4" s="1"/>
  <c r="BK163" i="4"/>
  <c r="AX163" i="4"/>
  <c r="AZ163" i="4" s="1"/>
  <c r="AW163" i="4"/>
  <c r="AU163" i="4"/>
  <c r="AR163" i="4"/>
  <c r="AO163" i="4"/>
  <c r="BJ163" i="4" s="1"/>
  <c r="AN163" i="4"/>
  <c r="AM163" i="4"/>
  <c r="AJ163" i="4"/>
  <c r="AG163" i="4"/>
  <c r="BI163" i="4" s="1"/>
  <c r="AF163" i="4"/>
  <c r="AE163" i="4"/>
  <c r="AB163" i="4"/>
  <c r="Y163" i="4"/>
  <c r="BH163" i="4" s="1"/>
  <c r="X163" i="4"/>
  <c r="W163" i="4"/>
  <c r="T163" i="4"/>
  <c r="Q163" i="4"/>
  <c r="BG163" i="4" s="1"/>
  <c r="P163" i="4"/>
  <c r="K163" i="4"/>
  <c r="L163" i="4" s="1"/>
  <c r="BF163" i="4" s="1"/>
  <c r="G163" i="4"/>
  <c r="E163" i="4"/>
  <c r="AW162" i="4"/>
  <c r="AX162" i="4" s="1"/>
  <c r="AU162" i="4"/>
  <c r="AR162" i="4"/>
  <c r="AN162" i="4"/>
  <c r="AO162" i="4" s="1"/>
  <c r="BJ162" i="4" s="1"/>
  <c r="AM162" i="4"/>
  <c r="AJ162" i="4"/>
  <c r="AF162" i="4"/>
  <c r="AG162" i="4" s="1"/>
  <c r="BI162" i="4" s="1"/>
  <c r="AE162" i="4"/>
  <c r="AB162" i="4"/>
  <c r="X162" i="4"/>
  <c r="Y162" i="4" s="1"/>
  <c r="BH162" i="4" s="1"/>
  <c r="W162" i="4"/>
  <c r="T162" i="4"/>
  <c r="P162" i="4"/>
  <c r="Q162" i="4" s="1"/>
  <c r="BG162" i="4" s="1"/>
  <c r="L162" i="4"/>
  <c r="BF162" i="4" s="1"/>
  <c r="K162" i="4"/>
  <c r="G162" i="4"/>
  <c r="E162" i="4"/>
  <c r="BI161" i="4"/>
  <c r="BG161" i="4"/>
  <c r="AU161" i="4"/>
  <c r="AR161" i="4"/>
  <c r="AM161" i="4"/>
  <c r="AJ161" i="4"/>
  <c r="AN161" i="4" s="1"/>
  <c r="AO161" i="4" s="1"/>
  <c r="BJ161" i="4" s="1"/>
  <c r="AF161" i="4"/>
  <c r="AG161" i="4" s="1"/>
  <c r="AE161" i="4"/>
  <c r="AB161" i="4"/>
  <c r="X161" i="4"/>
  <c r="Y161" i="4" s="1"/>
  <c r="BH161" i="4" s="1"/>
  <c r="W161" i="4"/>
  <c r="T161" i="4"/>
  <c r="P161" i="4"/>
  <c r="Q161" i="4" s="1"/>
  <c r="L161" i="4"/>
  <c r="BF161" i="4" s="1"/>
  <c r="K161" i="4"/>
  <c r="G161" i="4"/>
  <c r="E161" i="4"/>
  <c r="BF160" i="4"/>
  <c r="AU160" i="4"/>
  <c r="AR160" i="4"/>
  <c r="AM160" i="4"/>
  <c r="AJ160" i="4"/>
  <c r="AE160" i="4"/>
  <c r="AB160" i="4"/>
  <c r="W160" i="4"/>
  <c r="T160" i="4"/>
  <c r="X160" i="4" s="1"/>
  <c r="Y160" i="4" s="1"/>
  <c r="BH160" i="4" s="1"/>
  <c r="Q160" i="4"/>
  <c r="BG160" i="4" s="1"/>
  <c r="P160" i="4"/>
  <c r="K160" i="4"/>
  <c r="L160" i="4" s="1"/>
  <c r="H160" i="4"/>
  <c r="BE160" i="4" s="1"/>
  <c r="E160" i="4"/>
  <c r="G160" i="4" s="1"/>
  <c r="BK159" i="4"/>
  <c r="AX159" i="4"/>
  <c r="AZ159" i="4" s="1"/>
  <c r="AW159" i="4"/>
  <c r="AU159" i="4"/>
  <c r="AR159" i="4"/>
  <c r="AO159" i="4"/>
  <c r="BJ159" i="4" s="1"/>
  <c r="AN159" i="4"/>
  <c r="AM159" i="4"/>
  <c r="AJ159" i="4"/>
  <c r="AG159" i="4"/>
  <c r="BI159" i="4" s="1"/>
  <c r="AF159" i="4"/>
  <c r="AE159" i="4"/>
  <c r="AB159" i="4"/>
  <c r="Y159" i="4"/>
  <c r="BH159" i="4" s="1"/>
  <c r="X159" i="4"/>
  <c r="W159" i="4"/>
  <c r="T159" i="4"/>
  <c r="Q159" i="4"/>
  <c r="BG159" i="4" s="1"/>
  <c r="P159" i="4"/>
  <c r="K159" i="4"/>
  <c r="L159" i="4" s="1"/>
  <c r="BF159" i="4" s="1"/>
  <c r="G159" i="4"/>
  <c r="E159" i="4"/>
  <c r="AW158" i="4"/>
  <c r="AX158" i="4" s="1"/>
  <c r="AU158" i="4"/>
  <c r="AR158" i="4"/>
  <c r="AN158" i="4"/>
  <c r="AO158" i="4" s="1"/>
  <c r="BJ158" i="4" s="1"/>
  <c r="AM158" i="4"/>
  <c r="AJ158" i="4"/>
  <c r="AF158" i="4"/>
  <c r="AG158" i="4" s="1"/>
  <c r="BI158" i="4" s="1"/>
  <c r="AE158" i="4"/>
  <c r="AB158" i="4"/>
  <c r="X158" i="4"/>
  <c r="Y158" i="4" s="1"/>
  <c r="BH158" i="4" s="1"/>
  <c r="W158" i="4"/>
  <c r="T158" i="4"/>
  <c r="P158" i="4"/>
  <c r="Q158" i="4" s="1"/>
  <c r="BG158" i="4" s="1"/>
  <c r="L158" i="4"/>
  <c r="BF158" i="4" s="1"/>
  <c r="K158" i="4"/>
  <c r="G158" i="4"/>
  <c r="E158" i="4"/>
  <c r="BI157" i="4"/>
  <c r="BG157" i="4"/>
  <c r="AU157" i="4"/>
  <c r="AR157" i="4"/>
  <c r="AW157" i="4" s="1"/>
  <c r="AX157" i="4" s="1"/>
  <c r="AM157" i="4"/>
  <c r="AJ157" i="4"/>
  <c r="AN157" i="4" s="1"/>
  <c r="AO157" i="4" s="1"/>
  <c r="BJ157" i="4" s="1"/>
  <c r="AF157" i="4"/>
  <c r="AG157" i="4" s="1"/>
  <c r="AE157" i="4"/>
  <c r="AB157" i="4"/>
  <c r="X157" i="4"/>
  <c r="Y157" i="4" s="1"/>
  <c r="BH157" i="4" s="1"/>
  <c r="W157" i="4"/>
  <c r="T157" i="4"/>
  <c r="P157" i="4"/>
  <c r="Q157" i="4" s="1"/>
  <c r="L157" i="4"/>
  <c r="BF157" i="4" s="1"/>
  <c r="K157" i="4"/>
  <c r="G157" i="4"/>
  <c r="E157" i="4"/>
  <c r="AU156" i="4"/>
  <c r="AR156" i="4"/>
  <c r="AM156" i="4"/>
  <c r="AJ156" i="4"/>
  <c r="AE156" i="4"/>
  <c r="AB156" i="4"/>
  <c r="W156" i="4"/>
  <c r="T156" i="4"/>
  <c r="X156" i="4" s="1"/>
  <c r="Y156" i="4" s="1"/>
  <c r="BH156" i="4" s="1"/>
  <c r="Q156" i="4"/>
  <c r="BG156" i="4" s="1"/>
  <c r="P156" i="4"/>
  <c r="K156" i="4"/>
  <c r="L156" i="4" s="1"/>
  <c r="BF156" i="4" s="1"/>
  <c r="H156" i="4"/>
  <c r="BE156" i="4" s="1"/>
  <c r="E156" i="4"/>
  <c r="G156" i="4" s="1"/>
  <c r="AX155" i="4"/>
  <c r="AZ155" i="4" s="1"/>
  <c r="AW155" i="4"/>
  <c r="AU155" i="4"/>
  <c r="AR155" i="4"/>
  <c r="AO155" i="4"/>
  <c r="BJ155" i="4" s="1"/>
  <c r="AN155" i="4"/>
  <c r="AM155" i="4"/>
  <c r="AJ155" i="4"/>
  <c r="AG155" i="4"/>
  <c r="BI155" i="4" s="1"/>
  <c r="AF155" i="4"/>
  <c r="AE155" i="4"/>
  <c r="AB155" i="4"/>
  <c r="Y155" i="4"/>
  <c r="BH155" i="4" s="1"/>
  <c r="X155" i="4"/>
  <c r="W155" i="4"/>
  <c r="T155" i="4"/>
  <c r="Q155" i="4"/>
  <c r="BG155" i="4" s="1"/>
  <c r="P155" i="4"/>
  <c r="K155" i="4"/>
  <c r="L155" i="4" s="1"/>
  <c r="BF155" i="4" s="1"/>
  <c r="G155" i="4"/>
  <c r="E155" i="4"/>
  <c r="BJ154" i="4"/>
  <c r="AW154" i="4"/>
  <c r="AX154" i="4" s="1"/>
  <c r="AU154" i="4"/>
  <c r="AR154" i="4"/>
  <c r="AN154" i="4"/>
  <c r="AO154" i="4" s="1"/>
  <c r="AM154" i="4"/>
  <c r="AJ154" i="4"/>
  <c r="AF154" i="4"/>
  <c r="AG154" i="4" s="1"/>
  <c r="BI154" i="4" s="1"/>
  <c r="AE154" i="4"/>
  <c r="AB154" i="4"/>
  <c r="X154" i="4"/>
  <c r="Y154" i="4" s="1"/>
  <c r="BH154" i="4" s="1"/>
  <c r="W154" i="4"/>
  <c r="T154" i="4"/>
  <c r="P154" i="4"/>
  <c r="Q154" i="4" s="1"/>
  <c r="BG154" i="4" s="1"/>
  <c r="L154" i="4"/>
  <c r="BF154" i="4" s="1"/>
  <c r="K154" i="4"/>
  <c r="G154" i="4"/>
  <c r="E154" i="4"/>
  <c r="BG153" i="4"/>
  <c r="AU153" i="4"/>
  <c r="AR153" i="4"/>
  <c r="AW153" i="4" s="1"/>
  <c r="AX153" i="4" s="1"/>
  <c r="AM153" i="4"/>
  <c r="AJ153" i="4"/>
  <c r="AE153" i="4"/>
  <c r="AB153" i="4"/>
  <c r="AF153" i="4" s="1"/>
  <c r="AG153" i="4" s="1"/>
  <c r="BI153" i="4" s="1"/>
  <c r="W153" i="4"/>
  <c r="T153" i="4"/>
  <c r="Q153" i="4"/>
  <c r="P153" i="4"/>
  <c r="L153" i="4"/>
  <c r="BF153" i="4" s="1"/>
  <c r="K153" i="4"/>
  <c r="E153" i="4"/>
  <c r="G153" i="4" s="1"/>
  <c r="BI152" i="4"/>
  <c r="AZ152" i="4"/>
  <c r="AU152" i="4"/>
  <c r="AR152" i="4"/>
  <c r="AW152" i="4" s="1"/>
  <c r="AX152" i="4" s="1"/>
  <c r="BK152" i="4" s="1"/>
  <c r="AO152" i="4"/>
  <c r="BJ152" i="4" s="1"/>
  <c r="AM152" i="4"/>
  <c r="AJ152" i="4"/>
  <c r="AN152" i="4" s="1"/>
  <c r="AG152" i="4"/>
  <c r="AE152" i="4"/>
  <c r="AB152" i="4"/>
  <c r="AF152" i="4" s="1"/>
  <c r="W152" i="4"/>
  <c r="T152" i="4"/>
  <c r="X152" i="4" s="1"/>
  <c r="Y152" i="4" s="1"/>
  <c r="BH152" i="4" s="1"/>
  <c r="Q152" i="4"/>
  <c r="BG152" i="4" s="1"/>
  <c r="P152" i="4"/>
  <c r="K152" i="4"/>
  <c r="L152" i="4" s="1"/>
  <c r="BF152" i="4" s="1"/>
  <c r="H152" i="4"/>
  <c r="G152" i="4"/>
  <c r="E152" i="4"/>
  <c r="BL151" i="4"/>
  <c r="AW151" i="4"/>
  <c r="AX151" i="4" s="1"/>
  <c r="AZ151" i="4" s="1"/>
  <c r="AU151" i="4"/>
  <c r="AR151" i="4"/>
  <c r="AN151" i="4"/>
  <c r="AO151" i="4" s="1"/>
  <c r="BJ151" i="4" s="1"/>
  <c r="AM151" i="4"/>
  <c r="AJ151" i="4"/>
  <c r="AF151" i="4"/>
  <c r="AG151" i="4" s="1"/>
  <c r="BI151" i="4" s="1"/>
  <c r="AE151" i="4"/>
  <c r="AB151" i="4"/>
  <c r="X151" i="4"/>
  <c r="Y151" i="4" s="1"/>
  <c r="BH151" i="4" s="1"/>
  <c r="W151" i="4"/>
  <c r="T151" i="4"/>
  <c r="P151" i="4"/>
  <c r="Q151" i="4" s="1"/>
  <c r="BG151" i="4" s="1"/>
  <c r="L151" i="4"/>
  <c r="BF151" i="4" s="1"/>
  <c r="K151" i="4"/>
  <c r="G151" i="4"/>
  <c r="H151" i="4" s="1"/>
  <c r="E151" i="4"/>
  <c r="AU150" i="4"/>
  <c r="AW150" i="4" s="1"/>
  <c r="AX150" i="4" s="1"/>
  <c r="AR150" i="4"/>
  <c r="AM150" i="4"/>
  <c r="AN150" i="4" s="1"/>
  <c r="AO150" i="4" s="1"/>
  <c r="BJ150" i="4" s="1"/>
  <c r="AJ150" i="4"/>
  <c r="AF150" i="4"/>
  <c r="AG150" i="4" s="1"/>
  <c r="BI150" i="4" s="1"/>
  <c r="AE150" i="4"/>
  <c r="AB150" i="4"/>
  <c r="W150" i="4"/>
  <c r="X150" i="4" s="1"/>
  <c r="Y150" i="4" s="1"/>
  <c r="BH150" i="4" s="1"/>
  <c r="T150" i="4"/>
  <c r="P150" i="4"/>
  <c r="Q150" i="4" s="1"/>
  <c r="BG150" i="4" s="1"/>
  <c r="L150" i="4"/>
  <c r="BF150" i="4" s="1"/>
  <c r="K150" i="4"/>
  <c r="E150" i="4"/>
  <c r="G150" i="4" s="1"/>
  <c r="BI149" i="4"/>
  <c r="AZ149" i="4"/>
  <c r="AU149" i="4"/>
  <c r="AR149" i="4"/>
  <c r="AW149" i="4" s="1"/>
  <c r="AX149" i="4" s="1"/>
  <c r="BK149" i="4" s="1"/>
  <c r="AM149" i="4"/>
  <c r="AJ149" i="4"/>
  <c r="AN149" i="4" s="1"/>
  <c r="AO149" i="4" s="1"/>
  <c r="BJ149" i="4" s="1"/>
  <c r="AE149" i="4"/>
  <c r="AB149" i="4"/>
  <c r="AF149" i="4" s="1"/>
  <c r="AG149" i="4" s="1"/>
  <c r="W149" i="4"/>
  <c r="T149" i="4"/>
  <c r="X149" i="4" s="1"/>
  <c r="Y149" i="4" s="1"/>
  <c r="BH149" i="4" s="1"/>
  <c r="Q149" i="4"/>
  <c r="BG149" i="4" s="1"/>
  <c r="P149" i="4"/>
  <c r="K149" i="4"/>
  <c r="L149" i="4" s="1"/>
  <c r="BF149" i="4" s="1"/>
  <c r="E149" i="4"/>
  <c r="G149" i="4" s="1"/>
  <c r="AX148" i="4"/>
  <c r="AU148" i="4"/>
  <c r="AR148" i="4"/>
  <c r="AW148" i="4" s="1"/>
  <c r="AO148" i="4"/>
  <c r="BJ148" i="4" s="1"/>
  <c r="AM148" i="4"/>
  <c r="AJ148" i="4"/>
  <c r="AN148" i="4" s="1"/>
  <c r="AE148" i="4"/>
  <c r="AB148" i="4"/>
  <c r="AF148" i="4" s="1"/>
  <c r="AG148" i="4" s="1"/>
  <c r="BI148" i="4" s="1"/>
  <c r="W148" i="4"/>
  <c r="T148" i="4"/>
  <c r="X148" i="4" s="1"/>
  <c r="Y148" i="4" s="1"/>
  <c r="BH148" i="4" s="1"/>
  <c r="Q148" i="4"/>
  <c r="BG148" i="4" s="1"/>
  <c r="P148" i="4"/>
  <c r="K148" i="4"/>
  <c r="L148" i="4" s="1"/>
  <c r="BF148" i="4" s="1"/>
  <c r="H148" i="4"/>
  <c r="G148" i="4"/>
  <c r="E148" i="4"/>
  <c r="BL147" i="4"/>
  <c r="BH147" i="4"/>
  <c r="AX147" i="4"/>
  <c r="AW147" i="4"/>
  <c r="AU147" i="4"/>
  <c r="AR147" i="4"/>
  <c r="AO147" i="4"/>
  <c r="BJ147" i="4" s="1"/>
  <c r="AN147" i="4"/>
  <c r="AM147" i="4"/>
  <c r="AJ147" i="4"/>
  <c r="AG147" i="4"/>
  <c r="BI147" i="4" s="1"/>
  <c r="AF147" i="4"/>
  <c r="AE147" i="4"/>
  <c r="AB147" i="4"/>
  <c r="Y147" i="4"/>
  <c r="X147" i="4"/>
  <c r="W147" i="4"/>
  <c r="T147" i="4"/>
  <c r="Q147" i="4"/>
  <c r="BG147" i="4" s="1"/>
  <c r="P147" i="4"/>
  <c r="L147" i="4"/>
  <c r="BF147" i="4" s="1"/>
  <c r="K147" i="4"/>
  <c r="H147" i="4"/>
  <c r="G147" i="4"/>
  <c r="E147" i="4"/>
  <c r="AU146" i="4"/>
  <c r="AW146" i="4" s="1"/>
  <c r="AX146" i="4" s="1"/>
  <c r="AR146" i="4"/>
  <c r="AN146" i="4"/>
  <c r="AO146" i="4" s="1"/>
  <c r="BJ146" i="4" s="1"/>
  <c r="AM146" i="4"/>
  <c r="AJ146" i="4"/>
  <c r="AE146" i="4"/>
  <c r="AF146" i="4" s="1"/>
  <c r="AG146" i="4" s="1"/>
  <c r="BI146" i="4" s="1"/>
  <c r="AB146" i="4"/>
  <c r="W146" i="4"/>
  <c r="X146" i="4" s="1"/>
  <c r="Y146" i="4" s="1"/>
  <c r="BH146" i="4" s="1"/>
  <c r="T146" i="4"/>
  <c r="P146" i="4"/>
  <c r="Q146" i="4" s="1"/>
  <c r="BG146" i="4" s="1"/>
  <c r="L146" i="4"/>
  <c r="BF146" i="4" s="1"/>
  <c r="K146" i="4"/>
  <c r="G146" i="4"/>
  <c r="E146" i="4"/>
  <c r="AU145" i="4"/>
  <c r="AR145" i="4"/>
  <c r="AM145" i="4"/>
  <c r="AJ145" i="4"/>
  <c r="AN145" i="4" s="1"/>
  <c r="AO145" i="4" s="1"/>
  <c r="BJ145" i="4" s="1"/>
  <c r="AE145" i="4"/>
  <c r="AB145" i="4"/>
  <c r="W145" i="4"/>
  <c r="T145" i="4"/>
  <c r="X145" i="4" s="1"/>
  <c r="Y145" i="4" s="1"/>
  <c r="BH145" i="4" s="1"/>
  <c r="Q145" i="4"/>
  <c r="BG145" i="4" s="1"/>
  <c r="P145" i="4"/>
  <c r="K145" i="4"/>
  <c r="L145" i="4" s="1"/>
  <c r="BF145" i="4" s="1"/>
  <c r="E145" i="4"/>
  <c r="G145" i="4" s="1"/>
  <c r="BE144" i="4"/>
  <c r="AX144" i="4"/>
  <c r="BK144" i="4" s="1"/>
  <c r="AU144" i="4"/>
  <c r="AR144" i="4"/>
  <c r="AW144" i="4" s="1"/>
  <c r="AM144" i="4"/>
  <c r="AJ144" i="4"/>
  <c r="AN144" i="4" s="1"/>
  <c r="AO144" i="4" s="1"/>
  <c r="BJ144" i="4" s="1"/>
  <c r="AE144" i="4"/>
  <c r="AB144" i="4"/>
  <c r="AF144" i="4" s="1"/>
  <c r="AG144" i="4" s="1"/>
  <c r="BI144" i="4" s="1"/>
  <c r="Y144" i="4"/>
  <c r="BH144" i="4" s="1"/>
  <c r="W144" i="4"/>
  <c r="T144" i="4"/>
  <c r="X144" i="4" s="1"/>
  <c r="Q144" i="4"/>
  <c r="BG144" i="4" s="1"/>
  <c r="P144" i="4"/>
  <c r="K144" i="4"/>
  <c r="L144" i="4" s="1"/>
  <c r="BF144" i="4" s="1"/>
  <c r="H144" i="4"/>
  <c r="G144" i="4"/>
  <c r="E144" i="4"/>
  <c r="AW143" i="4"/>
  <c r="AX143" i="4" s="1"/>
  <c r="AU143" i="4"/>
  <c r="AR143" i="4"/>
  <c r="AN143" i="4"/>
  <c r="AO143" i="4" s="1"/>
  <c r="BJ143" i="4" s="1"/>
  <c r="AM143" i="4"/>
  <c r="AJ143" i="4"/>
  <c r="AF143" i="4"/>
  <c r="AG143" i="4" s="1"/>
  <c r="BI143" i="4" s="1"/>
  <c r="AE143" i="4"/>
  <c r="AB143" i="4"/>
  <c r="X143" i="4"/>
  <c r="Y143" i="4" s="1"/>
  <c r="BH143" i="4" s="1"/>
  <c r="W143" i="4"/>
  <c r="T143" i="4"/>
  <c r="P143" i="4"/>
  <c r="Q143" i="4" s="1"/>
  <c r="BG143" i="4" s="1"/>
  <c r="L143" i="4"/>
  <c r="BF143" i="4" s="1"/>
  <c r="K143" i="4"/>
  <c r="G143" i="4"/>
  <c r="E143" i="4"/>
  <c r="BG142" i="4"/>
  <c r="AW142" i="4"/>
  <c r="AX142" i="4" s="1"/>
  <c r="AU142" i="4"/>
  <c r="AR142" i="4"/>
  <c r="AM142" i="4"/>
  <c r="AN142" i="4" s="1"/>
  <c r="AO142" i="4" s="1"/>
  <c r="BJ142" i="4" s="1"/>
  <c r="AJ142" i="4"/>
  <c r="AE142" i="4"/>
  <c r="AF142" i="4" s="1"/>
  <c r="AG142" i="4" s="1"/>
  <c r="BI142" i="4" s="1"/>
  <c r="AB142" i="4"/>
  <c r="W142" i="4"/>
  <c r="X142" i="4" s="1"/>
  <c r="Y142" i="4" s="1"/>
  <c r="BH142" i="4" s="1"/>
  <c r="T142" i="4"/>
  <c r="P142" i="4"/>
  <c r="Q142" i="4" s="1"/>
  <c r="L142" i="4"/>
  <c r="BF142" i="4" s="1"/>
  <c r="K142" i="4"/>
  <c r="E142" i="4"/>
  <c r="G142" i="4" s="1"/>
  <c r="AU141" i="4"/>
  <c r="AR141" i="4"/>
  <c r="AW141" i="4" s="1"/>
  <c r="AX141" i="4" s="1"/>
  <c r="AM141" i="4"/>
  <c r="AJ141" i="4"/>
  <c r="AN141" i="4" s="1"/>
  <c r="AO141" i="4" s="1"/>
  <c r="BJ141" i="4" s="1"/>
  <c r="AE141" i="4"/>
  <c r="AB141" i="4"/>
  <c r="AF141" i="4" s="1"/>
  <c r="AG141" i="4" s="1"/>
  <c r="BI141" i="4" s="1"/>
  <c r="W141" i="4"/>
  <c r="T141" i="4"/>
  <c r="X141" i="4" s="1"/>
  <c r="Y141" i="4" s="1"/>
  <c r="BH141" i="4" s="1"/>
  <c r="Q141" i="4"/>
  <c r="BG141" i="4" s="1"/>
  <c r="P141" i="4"/>
  <c r="K141" i="4"/>
  <c r="L141" i="4" s="1"/>
  <c r="BF141" i="4" s="1"/>
  <c r="E141" i="4"/>
  <c r="G141" i="4" s="1"/>
  <c r="BL140" i="4"/>
  <c r="AU140" i="4"/>
  <c r="AR140" i="4"/>
  <c r="AW140" i="4" s="1"/>
  <c r="AX140" i="4" s="1"/>
  <c r="AM140" i="4"/>
  <c r="AJ140" i="4"/>
  <c r="AN140" i="4" s="1"/>
  <c r="AO140" i="4" s="1"/>
  <c r="BJ140" i="4" s="1"/>
  <c r="AE140" i="4"/>
  <c r="AB140" i="4"/>
  <c r="AF140" i="4" s="1"/>
  <c r="AG140" i="4" s="1"/>
  <c r="BI140" i="4" s="1"/>
  <c r="W140" i="4"/>
  <c r="T140" i="4"/>
  <c r="X140" i="4" s="1"/>
  <c r="Y140" i="4" s="1"/>
  <c r="BH140" i="4" s="1"/>
  <c r="P140" i="4"/>
  <c r="Q140" i="4" s="1"/>
  <c r="BG140" i="4" s="1"/>
  <c r="K140" i="4"/>
  <c r="L140" i="4" s="1"/>
  <c r="BF140" i="4" s="1"/>
  <c r="H140" i="4"/>
  <c r="G140" i="4"/>
  <c r="E140" i="4"/>
  <c r="BF139" i="4"/>
  <c r="AX139" i="4"/>
  <c r="AZ139" i="4" s="1"/>
  <c r="AU139" i="4"/>
  <c r="AW139" i="4" s="1"/>
  <c r="AR139" i="4"/>
  <c r="AO139" i="4"/>
  <c r="BJ139" i="4" s="1"/>
  <c r="AM139" i="4"/>
  <c r="AN139" i="4" s="1"/>
  <c r="AJ139" i="4"/>
  <c r="AE139" i="4"/>
  <c r="AF139" i="4" s="1"/>
  <c r="AG139" i="4" s="1"/>
  <c r="BI139" i="4" s="1"/>
  <c r="AB139" i="4"/>
  <c r="Y139" i="4"/>
  <c r="BH139" i="4" s="1"/>
  <c r="W139" i="4"/>
  <c r="X139" i="4" s="1"/>
  <c r="T139" i="4"/>
  <c r="Q139" i="4"/>
  <c r="BG139" i="4" s="1"/>
  <c r="P139" i="4"/>
  <c r="L139" i="4"/>
  <c r="K139" i="4"/>
  <c r="H139" i="4"/>
  <c r="E139" i="4"/>
  <c r="G139" i="4" s="1"/>
  <c r="AW138" i="4"/>
  <c r="AX138" i="4" s="1"/>
  <c r="AU138" i="4"/>
  <c r="AR138" i="4"/>
  <c r="AM138" i="4"/>
  <c r="AN138" i="4" s="1"/>
  <c r="AO138" i="4" s="1"/>
  <c r="BJ138" i="4" s="1"/>
  <c r="AJ138" i="4"/>
  <c r="AE138" i="4"/>
  <c r="AB138" i="4"/>
  <c r="AF138" i="4" s="1"/>
  <c r="AG138" i="4" s="1"/>
  <c r="BI138" i="4" s="1"/>
  <c r="W138" i="4"/>
  <c r="T138" i="4"/>
  <c r="X138" i="4" s="1"/>
  <c r="Y138" i="4" s="1"/>
  <c r="BH138" i="4" s="1"/>
  <c r="P138" i="4"/>
  <c r="Q138" i="4" s="1"/>
  <c r="BG138" i="4" s="1"/>
  <c r="K138" i="4"/>
  <c r="L138" i="4" s="1"/>
  <c r="BF138" i="4" s="1"/>
  <c r="E138" i="4"/>
  <c r="G138" i="4" s="1"/>
  <c r="AU137" i="4"/>
  <c r="AR137" i="4"/>
  <c r="AW137" i="4" s="1"/>
  <c r="AX137" i="4" s="1"/>
  <c r="AM137" i="4"/>
  <c r="AJ137" i="4"/>
  <c r="AN137" i="4" s="1"/>
  <c r="AO137" i="4" s="1"/>
  <c r="BJ137" i="4" s="1"/>
  <c r="AG137" i="4"/>
  <c r="BI137" i="4" s="1"/>
  <c r="AE137" i="4"/>
  <c r="AB137" i="4"/>
  <c r="AF137" i="4" s="1"/>
  <c r="W137" i="4"/>
  <c r="T137" i="4"/>
  <c r="Q137" i="4"/>
  <c r="BG137" i="4" s="1"/>
  <c r="P137" i="4"/>
  <c r="L137" i="4"/>
  <c r="BF137" i="4" s="1"/>
  <c r="K137" i="4"/>
  <c r="E137" i="4"/>
  <c r="G137" i="4" s="1"/>
  <c r="AZ136" i="4"/>
  <c r="AU136" i="4"/>
  <c r="AR136" i="4"/>
  <c r="AW136" i="4" s="1"/>
  <c r="AX136" i="4" s="1"/>
  <c r="BK136" i="4" s="1"/>
  <c r="AM136" i="4"/>
  <c r="AJ136" i="4"/>
  <c r="AN136" i="4" s="1"/>
  <c r="AO136" i="4" s="1"/>
  <c r="BJ136" i="4" s="1"/>
  <c r="AE136" i="4"/>
  <c r="AB136" i="4"/>
  <c r="AF136" i="4" s="1"/>
  <c r="AG136" i="4" s="1"/>
  <c r="BI136" i="4" s="1"/>
  <c r="W136" i="4"/>
  <c r="T136" i="4"/>
  <c r="X136" i="4" s="1"/>
  <c r="P136" i="4"/>
  <c r="Q136" i="4" s="1"/>
  <c r="BG136" i="4" s="1"/>
  <c r="K136" i="4"/>
  <c r="L136" i="4" s="1"/>
  <c r="BF136" i="4" s="1"/>
  <c r="H136" i="4"/>
  <c r="G136" i="4"/>
  <c r="E136" i="4"/>
  <c r="BG135" i="4"/>
  <c r="BF135" i="4"/>
  <c r="AU135" i="4"/>
  <c r="AW135" i="4" s="1"/>
  <c r="AX135" i="4" s="1"/>
  <c r="AR135" i="4"/>
  <c r="AO135" i="4"/>
  <c r="BJ135" i="4" s="1"/>
  <c r="AM135" i="4"/>
  <c r="AN135" i="4" s="1"/>
  <c r="AJ135" i="4"/>
  <c r="AG135" i="4"/>
  <c r="BI135" i="4" s="1"/>
  <c r="AE135" i="4"/>
  <c r="AF135" i="4" s="1"/>
  <c r="AB135" i="4"/>
  <c r="Y135" i="4"/>
  <c r="BH135" i="4" s="1"/>
  <c r="W135" i="4"/>
  <c r="X135" i="4" s="1"/>
  <c r="T135" i="4"/>
  <c r="Q135" i="4"/>
  <c r="P135" i="4"/>
  <c r="L135" i="4"/>
  <c r="K135" i="4"/>
  <c r="E135" i="4"/>
  <c r="G135" i="4" s="1"/>
  <c r="BK134" i="4"/>
  <c r="AZ134" i="4"/>
  <c r="AW134" i="4"/>
  <c r="AX134" i="4" s="1"/>
  <c r="AU134" i="4"/>
  <c r="AR134" i="4"/>
  <c r="AN134" i="4"/>
  <c r="AO134" i="4" s="1"/>
  <c r="BJ134" i="4" s="1"/>
  <c r="AM134" i="4"/>
  <c r="AJ134" i="4"/>
  <c r="AE134" i="4"/>
  <c r="AB134" i="4"/>
  <c r="W134" i="4"/>
  <c r="T134" i="4"/>
  <c r="X134" i="4" s="1"/>
  <c r="Y134" i="4" s="1"/>
  <c r="BH134" i="4" s="1"/>
  <c r="P134" i="4"/>
  <c r="Q134" i="4" s="1"/>
  <c r="BG134" i="4" s="1"/>
  <c r="K134" i="4"/>
  <c r="L134" i="4" s="1"/>
  <c r="BF134" i="4" s="1"/>
  <c r="G134" i="4"/>
  <c r="E134" i="4"/>
  <c r="AU133" i="4"/>
  <c r="AR133" i="4"/>
  <c r="AM133" i="4"/>
  <c r="AJ133" i="4"/>
  <c r="AN133" i="4" s="1"/>
  <c r="AO133" i="4" s="1"/>
  <c r="BJ133" i="4" s="1"/>
  <c r="AG133" i="4"/>
  <c r="BI133" i="4" s="1"/>
  <c r="AE133" i="4"/>
  <c r="AB133" i="4"/>
  <c r="AF133" i="4" s="1"/>
  <c r="W133" i="4"/>
  <c r="T133" i="4"/>
  <c r="Q133" i="4"/>
  <c r="BG133" i="4" s="1"/>
  <c r="P133" i="4"/>
  <c r="L133" i="4"/>
  <c r="BF133" i="4" s="1"/>
  <c r="K133" i="4"/>
  <c r="E133" i="4"/>
  <c r="G133" i="4" s="1"/>
  <c r="BH132" i="4"/>
  <c r="AU132" i="4"/>
  <c r="AR132" i="4"/>
  <c r="AW132" i="4" s="1"/>
  <c r="AX132" i="4" s="1"/>
  <c r="BK132" i="4" s="1"/>
  <c r="AM132" i="4"/>
  <c r="AJ132" i="4"/>
  <c r="AN132" i="4" s="1"/>
  <c r="AO132" i="4" s="1"/>
  <c r="BJ132" i="4" s="1"/>
  <c r="AE132" i="4"/>
  <c r="AB132" i="4"/>
  <c r="AF132" i="4" s="1"/>
  <c r="AG132" i="4" s="1"/>
  <c r="BI132" i="4" s="1"/>
  <c r="W132" i="4"/>
  <c r="T132" i="4"/>
  <c r="X132" i="4" s="1"/>
  <c r="Y132" i="4" s="1"/>
  <c r="P132" i="4"/>
  <c r="Q132" i="4" s="1"/>
  <c r="BG132" i="4" s="1"/>
  <c r="K132" i="4"/>
  <c r="L132" i="4" s="1"/>
  <c r="BF132" i="4" s="1"/>
  <c r="H132" i="4"/>
  <c r="G132" i="4"/>
  <c r="E132" i="4"/>
  <c r="BF131" i="4"/>
  <c r="AX131" i="4"/>
  <c r="AZ131" i="4" s="1"/>
  <c r="AU131" i="4"/>
  <c r="AW131" i="4" s="1"/>
  <c r="AR131" i="4"/>
  <c r="AO131" i="4"/>
  <c r="BJ131" i="4" s="1"/>
  <c r="AM131" i="4"/>
  <c r="AN131" i="4" s="1"/>
  <c r="AJ131" i="4"/>
  <c r="AG131" i="4"/>
  <c r="BI131" i="4" s="1"/>
  <c r="AE131" i="4"/>
  <c r="AF131" i="4" s="1"/>
  <c r="AB131" i="4"/>
  <c r="W131" i="4"/>
  <c r="X131" i="4" s="1"/>
  <c r="T131" i="4"/>
  <c r="Q131" i="4"/>
  <c r="BG131" i="4" s="1"/>
  <c r="P131" i="4"/>
  <c r="L131" i="4"/>
  <c r="K131" i="4"/>
  <c r="H131" i="4"/>
  <c r="BE131" i="4" s="1"/>
  <c r="E131" i="4"/>
  <c r="G131" i="4" s="1"/>
  <c r="BJ130" i="4"/>
  <c r="AU130" i="4"/>
  <c r="AR130" i="4"/>
  <c r="AW130" i="4" s="1"/>
  <c r="AX130" i="4" s="1"/>
  <c r="AZ130" i="4" s="1"/>
  <c r="AN130" i="4"/>
  <c r="AO130" i="4" s="1"/>
  <c r="AM130" i="4"/>
  <c r="AJ130" i="4"/>
  <c r="AF130" i="4"/>
  <c r="AG130" i="4" s="1"/>
  <c r="BI130" i="4" s="1"/>
  <c r="AE130" i="4"/>
  <c r="AB130" i="4"/>
  <c r="W130" i="4"/>
  <c r="T130" i="4"/>
  <c r="P130" i="4"/>
  <c r="Q130" i="4" s="1"/>
  <c r="BG130" i="4" s="1"/>
  <c r="K130" i="4"/>
  <c r="L130" i="4" s="1"/>
  <c r="BF130" i="4" s="1"/>
  <c r="G130" i="4"/>
  <c r="E130" i="4"/>
  <c r="AU129" i="4"/>
  <c r="AR129" i="4"/>
  <c r="AM129" i="4"/>
  <c r="AJ129" i="4"/>
  <c r="AN129" i="4" s="1"/>
  <c r="AO129" i="4" s="1"/>
  <c r="BJ129" i="4" s="1"/>
  <c r="AG129" i="4"/>
  <c r="BI129" i="4" s="1"/>
  <c r="AE129" i="4"/>
  <c r="AB129" i="4"/>
  <c r="AF129" i="4" s="1"/>
  <c r="W129" i="4"/>
  <c r="T129" i="4"/>
  <c r="Q129" i="4"/>
  <c r="BG129" i="4" s="1"/>
  <c r="P129" i="4"/>
  <c r="L129" i="4"/>
  <c r="BF129" i="4" s="1"/>
  <c r="K129" i="4"/>
  <c r="E129" i="4"/>
  <c r="G129" i="4" s="1"/>
  <c r="BG128" i="4"/>
  <c r="AW128" i="4"/>
  <c r="AX128" i="4" s="1"/>
  <c r="AU128" i="4"/>
  <c r="AR128" i="4"/>
  <c r="AM128" i="4"/>
  <c r="AJ128" i="4"/>
  <c r="AN128" i="4" s="1"/>
  <c r="AO128" i="4" s="1"/>
  <c r="BJ128" i="4" s="1"/>
  <c r="AE128" i="4"/>
  <c r="AB128" i="4"/>
  <c r="AF128" i="4" s="1"/>
  <c r="AG128" i="4" s="1"/>
  <c r="BI128" i="4" s="1"/>
  <c r="X128" i="4"/>
  <c r="Y128" i="4" s="1"/>
  <c r="BH128" i="4" s="1"/>
  <c r="W128" i="4"/>
  <c r="T128" i="4"/>
  <c r="P128" i="4"/>
  <c r="Q128" i="4" s="1"/>
  <c r="K128" i="4"/>
  <c r="L128" i="4" s="1"/>
  <c r="BF128" i="4" s="1"/>
  <c r="H128" i="4"/>
  <c r="G128" i="4"/>
  <c r="E128" i="4"/>
  <c r="BG127" i="4"/>
  <c r="BF127" i="4"/>
  <c r="AX127" i="4"/>
  <c r="AU127" i="4"/>
  <c r="AW127" i="4" s="1"/>
  <c r="AR127" i="4"/>
  <c r="AM127" i="4"/>
  <c r="AN127" i="4" s="1"/>
  <c r="AO127" i="4" s="1"/>
  <c r="BJ127" i="4" s="1"/>
  <c r="AJ127" i="4"/>
  <c r="AG127" i="4"/>
  <c r="BI127" i="4" s="1"/>
  <c r="AE127" i="4"/>
  <c r="AF127" i="4" s="1"/>
  <c r="AB127" i="4"/>
  <c r="Y127" i="4"/>
  <c r="BH127" i="4" s="1"/>
  <c r="W127" i="4"/>
  <c r="X127" i="4" s="1"/>
  <c r="T127" i="4"/>
  <c r="Q127" i="4"/>
  <c r="P127" i="4"/>
  <c r="L127" i="4"/>
  <c r="K127" i="4"/>
  <c r="H127" i="4"/>
  <c r="E127" i="4"/>
  <c r="G127" i="4" s="1"/>
  <c r="AZ126" i="4"/>
  <c r="AW126" i="4"/>
  <c r="AX126" i="4" s="1"/>
  <c r="BK126" i="4" s="1"/>
  <c r="AU126" i="4"/>
  <c r="AR126" i="4"/>
  <c r="AN126" i="4"/>
  <c r="AO126" i="4" s="1"/>
  <c r="BJ126" i="4" s="1"/>
  <c r="AM126" i="4"/>
  <c r="AJ126" i="4"/>
  <c r="AE126" i="4"/>
  <c r="AB126" i="4"/>
  <c r="AF126" i="4" s="1"/>
  <c r="AG126" i="4" s="1"/>
  <c r="BI126" i="4" s="1"/>
  <c r="W126" i="4"/>
  <c r="T126" i="4"/>
  <c r="P126" i="4"/>
  <c r="Q126" i="4" s="1"/>
  <c r="BG126" i="4" s="1"/>
  <c r="K126" i="4"/>
  <c r="L126" i="4" s="1"/>
  <c r="BF126" i="4" s="1"/>
  <c r="G126" i="4"/>
  <c r="E126" i="4"/>
  <c r="AU125" i="4"/>
  <c r="AR125" i="4"/>
  <c r="AW125" i="4" s="1"/>
  <c r="AX125" i="4" s="1"/>
  <c r="AM125" i="4"/>
  <c r="AJ125" i="4"/>
  <c r="AE125" i="4"/>
  <c r="AB125" i="4"/>
  <c r="AF125" i="4" s="1"/>
  <c r="AG125" i="4" s="1"/>
  <c r="BI125" i="4" s="1"/>
  <c r="W125" i="4"/>
  <c r="T125" i="4"/>
  <c r="Q125" i="4"/>
  <c r="BG125" i="4" s="1"/>
  <c r="P125" i="4"/>
  <c r="L125" i="4"/>
  <c r="BF125" i="4" s="1"/>
  <c r="K125" i="4"/>
  <c r="H125" i="4"/>
  <c r="E125" i="4"/>
  <c r="G125" i="4" s="1"/>
  <c r="AU124" i="4"/>
  <c r="AR124" i="4"/>
  <c r="AW124" i="4" s="1"/>
  <c r="AX124" i="4" s="1"/>
  <c r="AN124" i="4"/>
  <c r="AO124" i="4" s="1"/>
  <c r="BJ124" i="4" s="1"/>
  <c r="AM124" i="4"/>
  <c r="AJ124" i="4"/>
  <c r="AF124" i="4"/>
  <c r="AG124" i="4" s="1"/>
  <c r="BI124" i="4" s="1"/>
  <c r="AE124" i="4"/>
  <c r="AB124" i="4"/>
  <c r="W124" i="4"/>
  <c r="T124" i="4"/>
  <c r="X124" i="4" s="1"/>
  <c r="Y124" i="4" s="1"/>
  <c r="BH124" i="4" s="1"/>
  <c r="P124" i="4"/>
  <c r="Q124" i="4" s="1"/>
  <c r="BG124" i="4" s="1"/>
  <c r="K124" i="4"/>
  <c r="L124" i="4" s="1"/>
  <c r="BF124" i="4" s="1"/>
  <c r="H124" i="4"/>
  <c r="G124" i="4"/>
  <c r="E124" i="4"/>
  <c r="BK123" i="4"/>
  <c r="AX123" i="4"/>
  <c r="AZ123" i="4" s="1"/>
  <c r="AU123" i="4"/>
  <c r="AW123" i="4" s="1"/>
  <c r="AR123" i="4"/>
  <c r="AO123" i="4"/>
  <c r="BJ123" i="4" s="1"/>
  <c r="AM123" i="4"/>
  <c r="AN123" i="4" s="1"/>
  <c r="AJ123" i="4"/>
  <c r="AG123" i="4"/>
  <c r="BI123" i="4" s="1"/>
  <c r="AE123" i="4"/>
  <c r="AF123" i="4" s="1"/>
  <c r="AB123" i="4"/>
  <c r="W123" i="4"/>
  <c r="X123" i="4" s="1"/>
  <c r="Y123" i="4" s="1"/>
  <c r="BH123" i="4" s="1"/>
  <c r="T123" i="4"/>
  <c r="Q123" i="4"/>
  <c r="BG123" i="4" s="1"/>
  <c r="P123" i="4"/>
  <c r="L123" i="4"/>
  <c r="K123" i="4"/>
  <c r="H123" i="4"/>
  <c r="BE123" i="4" s="1"/>
  <c r="E123" i="4"/>
  <c r="G123" i="4" s="1"/>
  <c r="BL123" i="4" s="1"/>
  <c r="BJ122" i="4"/>
  <c r="AU122" i="4"/>
  <c r="AR122" i="4"/>
  <c r="AW122" i="4" s="1"/>
  <c r="AX122" i="4" s="1"/>
  <c r="AZ122" i="4" s="1"/>
  <c r="AN122" i="4"/>
  <c r="AO122" i="4" s="1"/>
  <c r="AM122" i="4"/>
  <c r="AJ122" i="4"/>
  <c r="AF122" i="4"/>
  <c r="AG122" i="4" s="1"/>
  <c r="BI122" i="4" s="1"/>
  <c r="AE122" i="4"/>
  <c r="AB122" i="4"/>
  <c r="W122" i="4"/>
  <c r="T122" i="4"/>
  <c r="P122" i="4"/>
  <c r="Q122" i="4" s="1"/>
  <c r="BG122" i="4" s="1"/>
  <c r="K122" i="4"/>
  <c r="L122" i="4" s="1"/>
  <c r="BF122" i="4" s="1"/>
  <c r="G122" i="4"/>
  <c r="E122" i="4"/>
  <c r="AU121" i="4"/>
  <c r="AR121" i="4"/>
  <c r="AM121" i="4"/>
  <c r="AJ121" i="4"/>
  <c r="AN121" i="4" s="1"/>
  <c r="AO121" i="4" s="1"/>
  <c r="BJ121" i="4" s="1"/>
  <c r="AG121" i="4"/>
  <c r="BI121" i="4" s="1"/>
  <c r="AE121" i="4"/>
  <c r="AB121" i="4"/>
  <c r="AF121" i="4" s="1"/>
  <c r="W121" i="4"/>
  <c r="T121" i="4"/>
  <c r="Q121" i="4"/>
  <c r="BG121" i="4" s="1"/>
  <c r="P121" i="4"/>
  <c r="L121" i="4"/>
  <c r="BF121" i="4" s="1"/>
  <c r="K121" i="4"/>
  <c r="E121" i="4"/>
  <c r="G121" i="4" s="1"/>
  <c r="AW120" i="4"/>
  <c r="AX120" i="4" s="1"/>
  <c r="AU120" i="4"/>
  <c r="AR120" i="4"/>
  <c r="AM120" i="4"/>
  <c r="AJ120" i="4"/>
  <c r="AN120" i="4" s="1"/>
  <c r="AO120" i="4" s="1"/>
  <c r="BJ120" i="4" s="1"/>
  <c r="AE120" i="4"/>
  <c r="AB120" i="4"/>
  <c r="AF120" i="4" s="1"/>
  <c r="AG120" i="4" s="1"/>
  <c r="BI120" i="4" s="1"/>
  <c r="X120" i="4"/>
  <c r="Y120" i="4" s="1"/>
  <c r="BH120" i="4" s="1"/>
  <c r="W120" i="4"/>
  <c r="T120" i="4"/>
  <c r="P120" i="4"/>
  <c r="Q120" i="4" s="1"/>
  <c r="BG120" i="4" s="1"/>
  <c r="K120" i="4"/>
  <c r="L120" i="4" s="1"/>
  <c r="BF120" i="4" s="1"/>
  <c r="H120" i="4"/>
  <c r="G120" i="4"/>
  <c r="E120" i="4"/>
  <c r="BG119" i="4"/>
  <c r="BF119" i="4"/>
  <c r="AX119" i="4"/>
  <c r="AU119" i="4"/>
  <c r="AW119" i="4" s="1"/>
  <c r="AR119" i="4"/>
  <c r="AM119" i="4"/>
  <c r="AN119" i="4" s="1"/>
  <c r="AO119" i="4" s="1"/>
  <c r="BJ119" i="4" s="1"/>
  <c r="AJ119" i="4"/>
  <c r="AG119" i="4"/>
  <c r="BI119" i="4" s="1"/>
  <c r="AE119" i="4"/>
  <c r="AF119" i="4" s="1"/>
  <c r="AB119" i="4"/>
  <c r="Y119" i="4"/>
  <c r="BH119" i="4" s="1"/>
  <c r="W119" i="4"/>
  <c r="X119" i="4" s="1"/>
  <c r="T119" i="4"/>
  <c r="Q119" i="4"/>
  <c r="P119" i="4"/>
  <c r="L119" i="4"/>
  <c r="K119" i="4"/>
  <c r="H119" i="4"/>
  <c r="E119" i="4"/>
  <c r="G119" i="4" s="1"/>
  <c r="AZ118" i="4"/>
  <c r="AW118" i="4"/>
  <c r="AX118" i="4" s="1"/>
  <c r="BK118" i="4" s="1"/>
  <c r="AU118" i="4"/>
  <c r="AR118" i="4"/>
  <c r="AN118" i="4"/>
  <c r="AO118" i="4" s="1"/>
  <c r="BJ118" i="4" s="1"/>
  <c r="AM118" i="4"/>
  <c r="AJ118" i="4"/>
  <c r="AE118" i="4"/>
  <c r="AB118" i="4"/>
  <c r="W118" i="4"/>
  <c r="T118" i="4"/>
  <c r="P118" i="4"/>
  <c r="Q118" i="4" s="1"/>
  <c r="BG118" i="4" s="1"/>
  <c r="K118" i="4"/>
  <c r="L118" i="4" s="1"/>
  <c r="BF118" i="4" s="1"/>
  <c r="G118" i="4"/>
  <c r="E118" i="4"/>
  <c r="AU117" i="4"/>
  <c r="AR117" i="4"/>
  <c r="AW117" i="4" s="1"/>
  <c r="AX117" i="4" s="1"/>
  <c r="AM117" i="4"/>
  <c r="AJ117" i="4"/>
  <c r="AE117" i="4"/>
  <c r="AB117" i="4"/>
  <c r="AF117" i="4" s="1"/>
  <c r="AG117" i="4" s="1"/>
  <c r="BI117" i="4" s="1"/>
  <c r="W117" i="4"/>
  <c r="T117" i="4"/>
  <c r="Q117" i="4"/>
  <c r="BG117" i="4" s="1"/>
  <c r="P117" i="4"/>
  <c r="L117" i="4"/>
  <c r="BF117" i="4" s="1"/>
  <c r="K117" i="4"/>
  <c r="H117" i="4"/>
  <c r="E117" i="4"/>
  <c r="G117" i="4" s="1"/>
  <c r="BI116" i="4"/>
  <c r="AU116" i="4"/>
  <c r="AR116" i="4"/>
  <c r="AW116" i="4" s="1"/>
  <c r="AX116" i="4" s="1"/>
  <c r="AN116" i="4"/>
  <c r="AO116" i="4" s="1"/>
  <c r="BJ116" i="4" s="1"/>
  <c r="AM116" i="4"/>
  <c r="AJ116" i="4"/>
  <c r="AF116" i="4"/>
  <c r="AG116" i="4" s="1"/>
  <c r="AE116" i="4"/>
  <c r="AB116" i="4"/>
  <c r="W116" i="4"/>
  <c r="T116" i="4"/>
  <c r="X116" i="4" s="1"/>
  <c r="Y116" i="4" s="1"/>
  <c r="BH116" i="4" s="1"/>
  <c r="P116" i="4"/>
  <c r="Q116" i="4" s="1"/>
  <c r="BG116" i="4" s="1"/>
  <c r="K116" i="4"/>
  <c r="L116" i="4" s="1"/>
  <c r="BF116" i="4" s="1"/>
  <c r="H116" i="4"/>
  <c r="G116" i="4"/>
  <c r="E116" i="4"/>
  <c r="BK115" i="4"/>
  <c r="AX115" i="4"/>
  <c r="AZ115" i="4" s="1"/>
  <c r="AU115" i="4"/>
  <c r="AW115" i="4" s="1"/>
  <c r="AR115" i="4"/>
  <c r="AO115" i="4"/>
  <c r="BJ115" i="4" s="1"/>
  <c r="AM115" i="4"/>
  <c r="AN115" i="4" s="1"/>
  <c r="AJ115" i="4"/>
  <c r="AG115" i="4"/>
  <c r="BI115" i="4" s="1"/>
  <c r="AE115" i="4"/>
  <c r="AF115" i="4" s="1"/>
  <c r="AB115" i="4"/>
  <c r="W115" i="4"/>
  <c r="X115" i="4" s="1"/>
  <c r="Y115" i="4" s="1"/>
  <c r="BH115" i="4" s="1"/>
  <c r="T115" i="4"/>
  <c r="Q115" i="4"/>
  <c r="BG115" i="4" s="1"/>
  <c r="P115" i="4"/>
  <c r="L115" i="4"/>
  <c r="K115" i="4"/>
  <c r="H115" i="4"/>
  <c r="BE115" i="4" s="1"/>
  <c r="E115" i="4"/>
  <c r="G115" i="4" s="1"/>
  <c r="BJ114" i="4"/>
  <c r="AU114" i="4"/>
  <c r="AR114" i="4"/>
  <c r="AW114" i="4" s="1"/>
  <c r="AX114" i="4" s="1"/>
  <c r="AZ114" i="4" s="1"/>
  <c r="AN114" i="4"/>
  <c r="AO114" i="4" s="1"/>
  <c r="AM114" i="4"/>
  <c r="AJ114" i="4"/>
  <c r="AF114" i="4"/>
  <c r="AG114" i="4" s="1"/>
  <c r="BI114" i="4" s="1"/>
  <c r="AE114" i="4"/>
  <c r="AB114" i="4"/>
  <c r="W114" i="4"/>
  <c r="T114" i="4"/>
  <c r="P114" i="4"/>
  <c r="Q114" i="4" s="1"/>
  <c r="BG114" i="4" s="1"/>
  <c r="K114" i="4"/>
  <c r="L114" i="4" s="1"/>
  <c r="BF114" i="4" s="1"/>
  <c r="G114" i="4"/>
  <c r="E114" i="4"/>
  <c r="AU113" i="4"/>
  <c r="AR113" i="4"/>
  <c r="AM113" i="4"/>
  <c r="AJ113" i="4"/>
  <c r="AN113" i="4" s="1"/>
  <c r="AO113" i="4" s="1"/>
  <c r="BJ113" i="4" s="1"/>
  <c r="AG113" i="4"/>
  <c r="BI113" i="4" s="1"/>
  <c r="AE113" i="4"/>
  <c r="AB113" i="4"/>
  <c r="AF113" i="4" s="1"/>
  <c r="W113" i="4"/>
  <c r="T113" i="4"/>
  <c r="Q113" i="4"/>
  <c r="BG113" i="4" s="1"/>
  <c r="P113" i="4"/>
  <c r="L113" i="4"/>
  <c r="BF113" i="4" s="1"/>
  <c r="K113" i="4"/>
  <c r="E113" i="4"/>
  <c r="G113" i="4" s="1"/>
  <c r="AW112" i="4"/>
  <c r="AX112" i="4" s="1"/>
  <c r="AU112" i="4"/>
  <c r="AR112" i="4"/>
  <c r="AM112" i="4"/>
  <c r="AJ112" i="4"/>
  <c r="AN112" i="4" s="1"/>
  <c r="AO112" i="4" s="1"/>
  <c r="BJ112" i="4" s="1"/>
  <c r="AE112" i="4"/>
  <c r="AB112" i="4"/>
  <c r="AF112" i="4" s="1"/>
  <c r="AG112" i="4" s="1"/>
  <c r="BI112" i="4" s="1"/>
  <c r="X112" i="4"/>
  <c r="Y112" i="4" s="1"/>
  <c r="BH112" i="4" s="1"/>
  <c r="W112" i="4"/>
  <c r="T112" i="4"/>
  <c r="P112" i="4"/>
  <c r="Q112" i="4" s="1"/>
  <c r="BG112" i="4" s="1"/>
  <c r="K112" i="4"/>
  <c r="L112" i="4" s="1"/>
  <c r="BF112" i="4" s="1"/>
  <c r="H112" i="4"/>
  <c r="G112" i="4"/>
  <c r="E112" i="4"/>
  <c r="BG111" i="4"/>
  <c r="BF111" i="4"/>
  <c r="AX111" i="4"/>
  <c r="AU111" i="4"/>
  <c r="AW111" i="4" s="1"/>
  <c r="AR111" i="4"/>
  <c r="AM111" i="4"/>
  <c r="AN111" i="4" s="1"/>
  <c r="AO111" i="4" s="1"/>
  <c r="BJ111" i="4" s="1"/>
  <c r="AJ111" i="4"/>
  <c r="AG111" i="4"/>
  <c r="BI111" i="4" s="1"/>
  <c r="AE111" i="4"/>
  <c r="AF111" i="4" s="1"/>
  <c r="AB111" i="4"/>
  <c r="Y111" i="4"/>
  <c r="BH111" i="4" s="1"/>
  <c r="W111" i="4"/>
  <c r="X111" i="4" s="1"/>
  <c r="T111" i="4"/>
  <c r="Q111" i="4"/>
  <c r="P111" i="4"/>
  <c r="L111" i="4"/>
  <c r="K111" i="4"/>
  <c r="H111" i="4"/>
  <c r="E111" i="4"/>
  <c r="G111" i="4" s="1"/>
  <c r="BL111" i="4" s="1"/>
  <c r="AZ110" i="4"/>
  <c r="AW110" i="4"/>
  <c r="AX110" i="4" s="1"/>
  <c r="BK110" i="4" s="1"/>
  <c r="AU110" i="4"/>
  <c r="AR110" i="4"/>
  <c r="AN110" i="4"/>
  <c r="AO110" i="4" s="1"/>
  <c r="BJ110" i="4" s="1"/>
  <c r="AM110" i="4"/>
  <c r="AJ110" i="4"/>
  <c r="AE110" i="4"/>
  <c r="AB110" i="4"/>
  <c r="W110" i="4"/>
  <c r="T110" i="4"/>
  <c r="P110" i="4"/>
  <c r="Q110" i="4" s="1"/>
  <c r="BG110" i="4" s="1"/>
  <c r="K110" i="4"/>
  <c r="L110" i="4" s="1"/>
  <c r="BF110" i="4" s="1"/>
  <c r="G110" i="4"/>
  <c r="E110" i="4"/>
  <c r="AU109" i="4"/>
  <c r="AR109" i="4"/>
  <c r="AW109" i="4" s="1"/>
  <c r="AX109" i="4" s="1"/>
  <c r="AM109" i="4"/>
  <c r="AJ109" i="4"/>
  <c r="AE109" i="4"/>
  <c r="AB109" i="4"/>
  <c r="AF109" i="4" s="1"/>
  <c r="AG109" i="4" s="1"/>
  <c r="BI109" i="4" s="1"/>
  <c r="W109" i="4"/>
  <c r="T109" i="4"/>
  <c r="Q109" i="4"/>
  <c r="BG109" i="4" s="1"/>
  <c r="P109" i="4"/>
  <c r="L109" i="4"/>
  <c r="BF109" i="4" s="1"/>
  <c r="K109" i="4"/>
  <c r="H109" i="4"/>
  <c r="E109" i="4"/>
  <c r="G109" i="4" s="1"/>
  <c r="AU108" i="4"/>
  <c r="AR108" i="4"/>
  <c r="AW108" i="4" s="1"/>
  <c r="AX108" i="4" s="1"/>
  <c r="AN108" i="4"/>
  <c r="AO108" i="4" s="1"/>
  <c r="BJ108" i="4" s="1"/>
  <c r="AM108" i="4"/>
  <c r="AJ108" i="4"/>
  <c r="AF108" i="4"/>
  <c r="AG108" i="4" s="1"/>
  <c r="BI108" i="4" s="1"/>
  <c r="AE108" i="4"/>
  <c r="AB108" i="4"/>
  <c r="W108" i="4"/>
  <c r="T108" i="4"/>
  <c r="X108" i="4" s="1"/>
  <c r="Y108" i="4" s="1"/>
  <c r="BH108" i="4" s="1"/>
  <c r="P108" i="4"/>
  <c r="Q108" i="4" s="1"/>
  <c r="BG108" i="4" s="1"/>
  <c r="K108" i="4"/>
  <c r="L108" i="4" s="1"/>
  <c r="BF108" i="4" s="1"/>
  <c r="H108" i="4"/>
  <c r="G108" i="4"/>
  <c r="E108" i="4"/>
  <c r="BK107" i="4"/>
  <c r="AX107" i="4"/>
  <c r="AZ107" i="4" s="1"/>
  <c r="AU107" i="4"/>
  <c r="AW107" i="4" s="1"/>
  <c r="AR107" i="4"/>
  <c r="AO107" i="4"/>
  <c r="BJ107" i="4" s="1"/>
  <c r="AM107" i="4"/>
  <c r="AN107" i="4" s="1"/>
  <c r="AJ107" i="4"/>
  <c r="AG107" i="4"/>
  <c r="BI107" i="4" s="1"/>
  <c r="AE107" i="4"/>
  <c r="AF107" i="4" s="1"/>
  <c r="AB107" i="4"/>
  <c r="W107" i="4"/>
  <c r="X107" i="4" s="1"/>
  <c r="Y107" i="4" s="1"/>
  <c r="BH107" i="4" s="1"/>
  <c r="T107" i="4"/>
  <c r="Q107" i="4"/>
  <c r="BG107" i="4" s="1"/>
  <c r="P107" i="4"/>
  <c r="L107" i="4"/>
  <c r="K107" i="4"/>
  <c r="H107" i="4"/>
  <c r="BE107" i="4" s="1"/>
  <c r="E107" i="4"/>
  <c r="G107" i="4" s="1"/>
  <c r="BL107" i="4" s="1"/>
  <c r="BJ106" i="4"/>
  <c r="AU106" i="4"/>
  <c r="AR106" i="4"/>
  <c r="AW106" i="4" s="1"/>
  <c r="AX106" i="4" s="1"/>
  <c r="AZ106" i="4" s="1"/>
  <c r="AN106" i="4"/>
  <c r="AO106" i="4" s="1"/>
  <c r="AM106" i="4"/>
  <c r="AJ106" i="4"/>
  <c r="AF106" i="4"/>
  <c r="AG106" i="4" s="1"/>
  <c r="BI106" i="4" s="1"/>
  <c r="AE106" i="4"/>
  <c r="AB106" i="4"/>
  <c r="W106" i="4"/>
  <c r="T106" i="4"/>
  <c r="P106" i="4"/>
  <c r="Q106" i="4" s="1"/>
  <c r="BG106" i="4" s="1"/>
  <c r="K106" i="4"/>
  <c r="L106" i="4" s="1"/>
  <c r="BF106" i="4" s="1"/>
  <c r="G106" i="4"/>
  <c r="E106" i="4"/>
  <c r="AU105" i="4"/>
  <c r="AR105" i="4"/>
  <c r="AM105" i="4"/>
  <c r="AJ105" i="4"/>
  <c r="AN105" i="4" s="1"/>
  <c r="AO105" i="4" s="1"/>
  <c r="BJ105" i="4" s="1"/>
  <c r="AG105" i="4"/>
  <c r="BI105" i="4" s="1"/>
  <c r="AE105" i="4"/>
  <c r="AB105" i="4"/>
  <c r="AF105" i="4" s="1"/>
  <c r="W105" i="4"/>
  <c r="T105" i="4"/>
  <c r="Q105" i="4"/>
  <c r="BG105" i="4" s="1"/>
  <c r="P105" i="4"/>
  <c r="L105" i="4"/>
  <c r="BF105" i="4" s="1"/>
  <c r="K105" i="4"/>
  <c r="E105" i="4"/>
  <c r="G105" i="4" s="1"/>
  <c r="AW104" i="4"/>
  <c r="AX104" i="4" s="1"/>
  <c r="AU104" i="4"/>
  <c r="AR104" i="4"/>
  <c r="AM104" i="4"/>
  <c r="AJ104" i="4"/>
  <c r="AN104" i="4" s="1"/>
  <c r="AO104" i="4" s="1"/>
  <c r="BJ104" i="4" s="1"/>
  <c r="AE104" i="4"/>
  <c r="AB104" i="4"/>
  <c r="AF104" i="4" s="1"/>
  <c r="AG104" i="4" s="1"/>
  <c r="BI104" i="4" s="1"/>
  <c r="X104" i="4"/>
  <c r="Y104" i="4" s="1"/>
  <c r="BH104" i="4" s="1"/>
  <c r="W104" i="4"/>
  <c r="T104" i="4"/>
  <c r="P104" i="4"/>
  <c r="Q104" i="4" s="1"/>
  <c r="BG104" i="4" s="1"/>
  <c r="K104" i="4"/>
  <c r="L104" i="4" s="1"/>
  <c r="BF104" i="4" s="1"/>
  <c r="H104" i="4"/>
  <c r="G104" i="4"/>
  <c r="E104" i="4"/>
  <c r="BF103" i="4"/>
  <c r="AX103" i="4"/>
  <c r="AU103" i="4"/>
  <c r="AW103" i="4" s="1"/>
  <c r="AR103" i="4"/>
  <c r="AM103" i="4"/>
  <c r="AN103" i="4" s="1"/>
  <c r="AO103" i="4" s="1"/>
  <c r="BJ103" i="4" s="1"/>
  <c r="AJ103" i="4"/>
  <c r="AG103" i="4"/>
  <c r="BI103" i="4" s="1"/>
  <c r="AE103" i="4"/>
  <c r="AF103" i="4" s="1"/>
  <c r="AB103" i="4"/>
  <c r="Y103" i="4"/>
  <c r="BH103" i="4" s="1"/>
  <c r="W103" i="4"/>
  <c r="X103" i="4" s="1"/>
  <c r="T103" i="4"/>
  <c r="Q103" i="4"/>
  <c r="BG103" i="4" s="1"/>
  <c r="P103" i="4"/>
  <c r="L103" i="4"/>
  <c r="K103" i="4"/>
  <c r="H103" i="4"/>
  <c r="E103" i="4"/>
  <c r="G103" i="4" s="1"/>
  <c r="AZ102" i="4"/>
  <c r="AW102" i="4"/>
  <c r="AX102" i="4" s="1"/>
  <c r="BK102" i="4" s="1"/>
  <c r="AU102" i="4"/>
  <c r="AR102" i="4"/>
  <c r="AN102" i="4"/>
  <c r="AO102" i="4" s="1"/>
  <c r="BJ102" i="4" s="1"/>
  <c r="AM102" i="4"/>
  <c r="AJ102" i="4"/>
  <c r="AE102" i="4"/>
  <c r="AB102" i="4"/>
  <c r="W102" i="4"/>
  <c r="T102" i="4"/>
  <c r="P102" i="4"/>
  <c r="Q102" i="4" s="1"/>
  <c r="BG102" i="4" s="1"/>
  <c r="K102" i="4"/>
  <c r="L102" i="4" s="1"/>
  <c r="BF102" i="4" s="1"/>
  <c r="G102" i="4"/>
  <c r="E102" i="4"/>
  <c r="AU101" i="4"/>
  <c r="AR101" i="4"/>
  <c r="AW101" i="4" s="1"/>
  <c r="AX101" i="4" s="1"/>
  <c r="AM101" i="4"/>
  <c r="AJ101" i="4"/>
  <c r="AE101" i="4"/>
  <c r="AB101" i="4"/>
  <c r="AF101" i="4" s="1"/>
  <c r="AG101" i="4" s="1"/>
  <c r="BI101" i="4" s="1"/>
  <c r="W101" i="4"/>
  <c r="T101" i="4"/>
  <c r="Q101" i="4"/>
  <c r="BG101" i="4" s="1"/>
  <c r="P101" i="4"/>
  <c r="L101" i="4"/>
  <c r="BF101" i="4" s="1"/>
  <c r="K101" i="4"/>
  <c r="H101" i="4"/>
  <c r="E101" i="4"/>
  <c r="G101" i="4" s="1"/>
  <c r="AU100" i="4"/>
  <c r="AR100" i="4"/>
  <c r="AW100" i="4" s="1"/>
  <c r="AX100" i="4" s="1"/>
  <c r="AN100" i="4"/>
  <c r="AO100" i="4" s="1"/>
  <c r="BJ100" i="4" s="1"/>
  <c r="AM100" i="4"/>
  <c r="AJ100" i="4"/>
  <c r="AF100" i="4"/>
  <c r="AG100" i="4" s="1"/>
  <c r="BI100" i="4" s="1"/>
  <c r="AE100" i="4"/>
  <c r="AB100" i="4"/>
  <c r="W100" i="4"/>
  <c r="T100" i="4"/>
  <c r="X100" i="4" s="1"/>
  <c r="Y100" i="4" s="1"/>
  <c r="BH100" i="4" s="1"/>
  <c r="P100" i="4"/>
  <c r="Q100" i="4" s="1"/>
  <c r="BG100" i="4" s="1"/>
  <c r="K100" i="4"/>
  <c r="L100" i="4" s="1"/>
  <c r="BF100" i="4" s="1"/>
  <c r="H100" i="4"/>
  <c r="G100" i="4"/>
  <c r="E100" i="4"/>
  <c r="BK99" i="4"/>
  <c r="AX99" i="4"/>
  <c r="AZ99" i="4" s="1"/>
  <c r="AU99" i="4"/>
  <c r="AW99" i="4" s="1"/>
  <c r="AR99" i="4"/>
  <c r="AO99" i="4"/>
  <c r="BJ99" i="4" s="1"/>
  <c r="AM99" i="4"/>
  <c r="AN99" i="4" s="1"/>
  <c r="AJ99" i="4"/>
  <c r="AG99" i="4"/>
  <c r="BI99" i="4" s="1"/>
  <c r="AE99" i="4"/>
  <c r="AF99" i="4" s="1"/>
  <c r="AB99" i="4"/>
  <c r="W99" i="4"/>
  <c r="X99" i="4" s="1"/>
  <c r="Y99" i="4" s="1"/>
  <c r="BH99" i="4" s="1"/>
  <c r="T99" i="4"/>
  <c r="Q99" i="4"/>
  <c r="BG99" i="4" s="1"/>
  <c r="P99" i="4"/>
  <c r="L99" i="4"/>
  <c r="K99" i="4"/>
  <c r="H99" i="4"/>
  <c r="BE99" i="4" s="1"/>
  <c r="E99" i="4"/>
  <c r="G99" i="4" s="1"/>
  <c r="BL99" i="4" s="1"/>
  <c r="BJ98" i="4"/>
  <c r="AU98" i="4"/>
  <c r="AR98" i="4"/>
  <c r="AW98" i="4" s="1"/>
  <c r="AX98" i="4" s="1"/>
  <c r="AZ98" i="4" s="1"/>
  <c r="AN98" i="4"/>
  <c r="AO98" i="4" s="1"/>
  <c r="AM98" i="4"/>
  <c r="AJ98" i="4"/>
  <c r="AF98" i="4"/>
  <c r="AG98" i="4" s="1"/>
  <c r="BI98" i="4" s="1"/>
  <c r="AE98" i="4"/>
  <c r="AB98" i="4"/>
  <c r="W98" i="4"/>
  <c r="T98" i="4"/>
  <c r="P98" i="4"/>
  <c r="Q98" i="4" s="1"/>
  <c r="BG98" i="4" s="1"/>
  <c r="K98" i="4"/>
  <c r="L98" i="4" s="1"/>
  <c r="BF98" i="4" s="1"/>
  <c r="G98" i="4"/>
  <c r="E98" i="4"/>
  <c r="AU97" i="4"/>
  <c r="AR97" i="4"/>
  <c r="AM97" i="4"/>
  <c r="AJ97" i="4"/>
  <c r="AN97" i="4" s="1"/>
  <c r="AO97" i="4" s="1"/>
  <c r="BJ97" i="4" s="1"/>
  <c r="AG97" i="4"/>
  <c r="BI97" i="4" s="1"/>
  <c r="AE97" i="4"/>
  <c r="AB97" i="4"/>
  <c r="AF97" i="4" s="1"/>
  <c r="W97" i="4"/>
  <c r="T97" i="4"/>
  <c r="Q97" i="4"/>
  <c r="BG97" i="4" s="1"/>
  <c r="P97" i="4"/>
  <c r="L97" i="4"/>
  <c r="BF97" i="4" s="1"/>
  <c r="K97" i="4"/>
  <c r="E97" i="4"/>
  <c r="G97" i="4" s="1"/>
  <c r="BG96" i="4"/>
  <c r="AW96" i="4"/>
  <c r="AX96" i="4" s="1"/>
  <c r="AU96" i="4"/>
  <c r="AR96" i="4"/>
  <c r="AM96" i="4"/>
  <c r="AJ96" i="4"/>
  <c r="AN96" i="4" s="1"/>
  <c r="AO96" i="4" s="1"/>
  <c r="BJ96" i="4" s="1"/>
  <c r="AE96" i="4"/>
  <c r="AB96" i="4"/>
  <c r="AF96" i="4" s="1"/>
  <c r="AG96" i="4" s="1"/>
  <c r="BI96" i="4" s="1"/>
  <c r="X96" i="4"/>
  <c r="Y96" i="4" s="1"/>
  <c r="BH96" i="4" s="1"/>
  <c r="W96" i="4"/>
  <c r="T96" i="4"/>
  <c r="P96" i="4"/>
  <c r="Q96" i="4" s="1"/>
  <c r="K96" i="4"/>
  <c r="L96" i="4" s="1"/>
  <c r="BF96" i="4" s="1"/>
  <c r="H96" i="4"/>
  <c r="G96" i="4"/>
  <c r="E96" i="4"/>
  <c r="BG95" i="4"/>
  <c r="BF95" i="4"/>
  <c r="AX95" i="4"/>
  <c r="AU95" i="4"/>
  <c r="AW95" i="4" s="1"/>
  <c r="AR95" i="4"/>
  <c r="AM95" i="4"/>
  <c r="AN95" i="4" s="1"/>
  <c r="AO95" i="4" s="1"/>
  <c r="BJ95" i="4" s="1"/>
  <c r="AJ95" i="4"/>
  <c r="AG95" i="4"/>
  <c r="BI95" i="4" s="1"/>
  <c r="AE95" i="4"/>
  <c r="AF95" i="4" s="1"/>
  <c r="AB95" i="4"/>
  <c r="Y95" i="4"/>
  <c r="BH95" i="4" s="1"/>
  <c r="W95" i="4"/>
  <c r="X95" i="4" s="1"/>
  <c r="T95" i="4"/>
  <c r="Q95" i="4"/>
  <c r="P95" i="4"/>
  <c r="L95" i="4"/>
  <c r="K95" i="4"/>
  <c r="H95" i="4"/>
  <c r="E95" i="4"/>
  <c r="G95" i="4" s="1"/>
  <c r="AZ94" i="4"/>
  <c r="AW94" i="4"/>
  <c r="AX94" i="4" s="1"/>
  <c r="BK94" i="4" s="1"/>
  <c r="AU94" i="4"/>
  <c r="AR94" i="4"/>
  <c r="AN94" i="4"/>
  <c r="AO94" i="4" s="1"/>
  <c r="BJ94" i="4" s="1"/>
  <c r="AM94" i="4"/>
  <c r="AJ94" i="4"/>
  <c r="AE94" i="4"/>
  <c r="AB94" i="4"/>
  <c r="AF94" i="4" s="1"/>
  <c r="AG94" i="4" s="1"/>
  <c r="BI94" i="4" s="1"/>
  <c r="W94" i="4"/>
  <c r="T94" i="4"/>
  <c r="P94" i="4"/>
  <c r="Q94" i="4" s="1"/>
  <c r="BG94" i="4" s="1"/>
  <c r="K94" i="4"/>
  <c r="L94" i="4" s="1"/>
  <c r="BF94" i="4" s="1"/>
  <c r="G94" i="4"/>
  <c r="E94" i="4"/>
  <c r="BF93" i="4"/>
  <c r="AU93" i="4"/>
  <c r="AR93" i="4"/>
  <c r="AM93" i="4"/>
  <c r="AJ93" i="4"/>
  <c r="AE93" i="4"/>
  <c r="AB93" i="4"/>
  <c r="W93" i="4"/>
  <c r="T93" i="4"/>
  <c r="X93" i="4" s="1"/>
  <c r="Y93" i="4" s="1"/>
  <c r="BH93" i="4" s="1"/>
  <c r="Q93" i="4"/>
  <c r="BG93" i="4" s="1"/>
  <c r="P93" i="4"/>
  <c r="K93" i="4"/>
  <c r="L93" i="4" s="1"/>
  <c r="H93" i="4"/>
  <c r="BE93" i="4" s="1"/>
  <c r="E93" i="4"/>
  <c r="G93" i="4" s="1"/>
  <c r="BK92" i="4"/>
  <c r="AX92" i="4"/>
  <c r="AZ92" i="4" s="1"/>
  <c r="AW92" i="4"/>
  <c r="AU92" i="4"/>
  <c r="AR92" i="4"/>
  <c r="AO92" i="4"/>
  <c r="BJ92" i="4" s="1"/>
  <c r="AN92" i="4"/>
  <c r="AM92" i="4"/>
  <c r="AJ92" i="4"/>
  <c r="AG92" i="4"/>
  <c r="BI92" i="4" s="1"/>
  <c r="AF92" i="4"/>
  <c r="AE92" i="4"/>
  <c r="AB92" i="4"/>
  <c r="Y92" i="4"/>
  <c r="BH92" i="4" s="1"/>
  <c r="X92" i="4"/>
  <c r="W92" i="4"/>
  <c r="T92" i="4"/>
  <c r="Q92" i="4"/>
  <c r="BG92" i="4" s="1"/>
  <c r="P92" i="4"/>
  <c r="K92" i="4"/>
  <c r="L92" i="4" s="1"/>
  <c r="BF92" i="4" s="1"/>
  <c r="G92" i="4"/>
  <c r="E92" i="4"/>
  <c r="AW91" i="4"/>
  <c r="AX91" i="4" s="1"/>
  <c r="AU91" i="4"/>
  <c r="AR91" i="4"/>
  <c r="AN91" i="4"/>
  <c r="AO91" i="4" s="1"/>
  <c r="BJ91" i="4" s="1"/>
  <c r="AM91" i="4"/>
  <c r="AJ91" i="4"/>
  <c r="AF91" i="4"/>
  <c r="AG91" i="4" s="1"/>
  <c r="BI91" i="4" s="1"/>
  <c r="AE91" i="4"/>
  <c r="AB91" i="4"/>
  <c r="X91" i="4"/>
  <c r="Y91" i="4" s="1"/>
  <c r="BH91" i="4" s="1"/>
  <c r="W91" i="4"/>
  <c r="T91" i="4"/>
  <c r="P91" i="4"/>
  <c r="Q91" i="4" s="1"/>
  <c r="BG91" i="4" s="1"/>
  <c r="L91" i="4"/>
  <c r="BF91" i="4" s="1"/>
  <c r="K91" i="4"/>
  <c r="G91" i="4"/>
  <c r="E91" i="4"/>
  <c r="BI90" i="4"/>
  <c r="BG90" i="4"/>
  <c r="AU90" i="4"/>
  <c r="AR90" i="4"/>
  <c r="AM90" i="4"/>
  <c r="AJ90" i="4"/>
  <c r="AN90" i="4" s="1"/>
  <c r="AO90" i="4" s="1"/>
  <c r="BJ90" i="4" s="1"/>
  <c r="AF90" i="4"/>
  <c r="AG90" i="4" s="1"/>
  <c r="AE90" i="4"/>
  <c r="AB90" i="4"/>
  <c r="X90" i="4"/>
  <c r="Y90" i="4" s="1"/>
  <c r="BH90" i="4" s="1"/>
  <c r="W90" i="4"/>
  <c r="T90" i="4"/>
  <c r="P90" i="4"/>
  <c r="Q90" i="4" s="1"/>
  <c r="L90" i="4"/>
  <c r="BF90" i="4" s="1"/>
  <c r="K90" i="4"/>
  <c r="G90" i="4"/>
  <c r="E90" i="4"/>
  <c r="BF89" i="4"/>
  <c r="AU89" i="4"/>
  <c r="AR89" i="4"/>
  <c r="AM89" i="4"/>
  <c r="AJ89" i="4"/>
  <c r="AE89" i="4"/>
  <c r="AB89" i="4"/>
  <c r="W89" i="4"/>
  <c r="T89" i="4"/>
  <c r="X89" i="4" s="1"/>
  <c r="Y89" i="4" s="1"/>
  <c r="BH89" i="4" s="1"/>
  <c r="Q89" i="4"/>
  <c r="BG89" i="4" s="1"/>
  <c r="P89" i="4"/>
  <c r="K89" i="4"/>
  <c r="L89" i="4" s="1"/>
  <c r="H89" i="4"/>
  <c r="BE89" i="4" s="1"/>
  <c r="E89" i="4"/>
  <c r="G89" i="4" s="1"/>
  <c r="BK88" i="4"/>
  <c r="AX88" i="4"/>
  <c r="AZ88" i="4" s="1"/>
  <c r="AW88" i="4"/>
  <c r="AU88" i="4"/>
  <c r="AR88" i="4"/>
  <c r="AO88" i="4"/>
  <c r="BJ88" i="4" s="1"/>
  <c r="AN88" i="4"/>
  <c r="AM88" i="4"/>
  <c r="AJ88" i="4"/>
  <c r="AG88" i="4"/>
  <c r="BI88" i="4" s="1"/>
  <c r="AF88" i="4"/>
  <c r="AE88" i="4"/>
  <c r="AB88" i="4"/>
  <c r="Y88" i="4"/>
  <c r="BH88" i="4" s="1"/>
  <c r="X88" i="4"/>
  <c r="W88" i="4"/>
  <c r="T88" i="4"/>
  <c r="Q88" i="4"/>
  <c r="BG88" i="4" s="1"/>
  <c r="P88" i="4"/>
  <c r="K88" i="4"/>
  <c r="L88" i="4" s="1"/>
  <c r="BF88" i="4" s="1"/>
  <c r="G88" i="4"/>
  <c r="E88" i="4"/>
  <c r="BJ87" i="4"/>
  <c r="AW87" i="4"/>
  <c r="AX87" i="4" s="1"/>
  <c r="AU87" i="4"/>
  <c r="AR87" i="4"/>
  <c r="AN87" i="4"/>
  <c r="AO87" i="4" s="1"/>
  <c r="AM87" i="4"/>
  <c r="AJ87" i="4"/>
  <c r="AF87" i="4"/>
  <c r="AG87" i="4" s="1"/>
  <c r="BI87" i="4" s="1"/>
  <c r="AE87" i="4"/>
  <c r="AB87" i="4"/>
  <c r="X87" i="4"/>
  <c r="Y87" i="4" s="1"/>
  <c r="BH87" i="4" s="1"/>
  <c r="W87" i="4"/>
  <c r="T87" i="4"/>
  <c r="P87" i="4"/>
  <c r="Q87" i="4" s="1"/>
  <c r="BG87" i="4" s="1"/>
  <c r="L87" i="4"/>
  <c r="BF87" i="4" s="1"/>
  <c r="K87" i="4"/>
  <c r="G87" i="4"/>
  <c r="E87" i="4"/>
  <c r="BI86" i="4"/>
  <c r="BG86" i="4"/>
  <c r="AU86" i="4"/>
  <c r="AR86" i="4"/>
  <c r="AM86" i="4"/>
  <c r="AJ86" i="4"/>
  <c r="AN86" i="4" s="1"/>
  <c r="AO86" i="4" s="1"/>
  <c r="BJ86" i="4" s="1"/>
  <c r="AF86" i="4"/>
  <c r="AG86" i="4" s="1"/>
  <c r="AE86" i="4"/>
  <c r="AB86" i="4"/>
  <c r="X86" i="4"/>
  <c r="Y86" i="4" s="1"/>
  <c r="BH86" i="4" s="1"/>
  <c r="W86" i="4"/>
  <c r="T86" i="4"/>
  <c r="P86" i="4"/>
  <c r="Q86" i="4" s="1"/>
  <c r="L86" i="4"/>
  <c r="BF86" i="4" s="1"/>
  <c r="K86" i="4"/>
  <c r="G86" i="4"/>
  <c r="E86" i="4"/>
  <c r="BF85" i="4"/>
  <c r="AU85" i="4"/>
  <c r="AR85" i="4"/>
  <c r="AM85" i="4"/>
  <c r="AJ85" i="4"/>
  <c r="AE85" i="4"/>
  <c r="AB85" i="4"/>
  <c r="W85" i="4"/>
  <c r="T85" i="4"/>
  <c r="X85" i="4" s="1"/>
  <c r="Y85" i="4" s="1"/>
  <c r="BH85" i="4" s="1"/>
  <c r="Q85" i="4"/>
  <c r="BG85" i="4" s="1"/>
  <c r="P85" i="4"/>
  <c r="K85" i="4"/>
  <c r="L85" i="4" s="1"/>
  <c r="H85" i="4"/>
  <c r="BE85" i="4" s="1"/>
  <c r="E85" i="4"/>
  <c r="G85" i="4" s="1"/>
  <c r="AX84" i="4"/>
  <c r="AZ84" i="4" s="1"/>
  <c r="AW84" i="4"/>
  <c r="AU84" i="4"/>
  <c r="AR84" i="4"/>
  <c r="AO84" i="4"/>
  <c r="BJ84" i="4" s="1"/>
  <c r="AN84" i="4"/>
  <c r="AM84" i="4"/>
  <c r="AJ84" i="4"/>
  <c r="AG84" i="4"/>
  <c r="BI84" i="4" s="1"/>
  <c r="AF84" i="4"/>
  <c r="AE84" i="4"/>
  <c r="AB84" i="4"/>
  <c r="Y84" i="4"/>
  <c r="BH84" i="4" s="1"/>
  <c r="X84" i="4"/>
  <c r="W84" i="4"/>
  <c r="T84" i="4"/>
  <c r="Q84" i="4"/>
  <c r="BG84" i="4" s="1"/>
  <c r="P84" i="4"/>
  <c r="K84" i="4"/>
  <c r="L84" i="4" s="1"/>
  <c r="BF84" i="4" s="1"/>
  <c r="G84" i="4"/>
  <c r="E84" i="4"/>
  <c r="BJ83" i="4"/>
  <c r="AW83" i="4"/>
  <c r="AX83" i="4" s="1"/>
  <c r="AU83" i="4"/>
  <c r="AR83" i="4"/>
  <c r="AN83" i="4"/>
  <c r="AO83" i="4" s="1"/>
  <c r="AM83" i="4"/>
  <c r="AJ83" i="4"/>
  <c r="AF83" i="4"/>
  <c r="AG83" i="4" s="1"/>
  <c r="BI83" i="4" s="1"/>
  <c r="AE83" i="4"/>
  <c r="AB83" i="4"/>
  <c r="X83" i="4"/>
  <c r="Y83" i="4" s="1"/>
  <c r="BH83" i="4" s="1"/>
  <c r="W83" i="4"/>
  <c r="T83" i="4"/>
  <c r="P83" i="4"/>
  <c r="Q83" i="4" s="1"/>
  <c r="BG83" i="4" s="1"/>
  <c r="L83" i="4"/>
  <c r="BF83" i="4" s="1"/>
  <c r="K83" i="4"/>
  <c r="G83" i="4"/>
  <c r="E83" i="4"/>
  <c r="BI82" i="4"/>
  <c r="BG82" i="4"/>
  <c r="AU82" i="4"/>
  <c r="AR82" i="4"/>
  <c r="AW82" i="4" s="1"/>
  <c r="AX82" i="4" s="1"/>
  <c r="AM82" i="4"/>
  <c r="AJ82" i="4"/>
  <c r="AN82" i="4" s="1"/>
  <c r="AO82" i="4" s="1"/>
  <c r="BJ82" i="4" s="1"/>
  <c r="AF82" i="4"/>
  <c r="AG82" i="4" s="1"/>
  <c r="AE82" i="4"/>
  <c r="AB82" i="4"/>
  <c r="X82" i="4"/>
  <c r="Y82" i="4" s="1"/>
  <c r="BH82" i="4" s="1"/>
  <c r="W82" i="4"/>
  <c r="T82" i="4"/>
  <c r="P82" i="4"/>
  <c r="Q82" i="4" s="1"/>
  <c r="L82" i="4"/>
  <c r="BF82" i="4" s="1"/>
  <c r="K82" i="4"/>
  <c r="G82" i="4"/>
  <c r="E82" i="4"/>
  <c r="BL81" i="4"/>
  <c r="AX81" i="4"/>
  <c r="AW81" i="4"/>
  <c r="AU81" i="4"/>
  <c r="AR81" i="4"/>
  <c r="AO81" i="4"/>
  <c r="BJ81" i="4" s="1"/>
  <c r="AN81" i="4"/>
  <c r="AM81" i="4"/>
  <c r="AJ81" i="4"/>
  <c r="AG81" i="4"/>
  <c r="BI81" i="4" s="1"/>
  <c r="AF81" i="4"/>
  <c r="AE81" i="4"/>
  <c r="AB81" i="4"/>
  <c r="Y81" i="4"/>
  <c r="BH81" i="4" s="1"/>
  <c r="X81" i="4"/>
  <c r="W81" i="4"/>
  <c r="T81" i="4"/>
  <c r="Q81" i="4"/>
  <c r="BG81" i="4" s="1"/>
  <c r="P81" i="4"/>
  <c r="L81" i="4"/>
  <c r="BF81" i="4" s="1"/>
  <c r="K81" i="4"/>
  <c r="H81" i="4"/>
  <c r="G81" i="4"/>
  <c r="E81" i="4"/>
  <c r="BK80" i="4"/>
  <c r="BG80" i="4"/>
  <c r="AW80" i="4"/>
  <c r="AX80" i="4" s="1"/>
  <c r="AZ80" i="4" s="1"/>
  <c r="AU80" i="4"/>
  <c r="AR80" i="4"/>
  <c r="AN80" i="4"/>
  <c r="AO80" i="4" s="1"/>
  <c r="BJ80" i="4" s="1"/>
  <c r="AM80" i="4"/>
  <c r="AJ80" i="4"/>
  <c r="AF80" i="4"/>
  <c r="AG80" i="4" s="1"/>
  <c r="BI80" i="4" s="1"/>
  <c r="AE80" i="4"/>
  <c r="AB80" i="4"/>
  <c r="X80" i="4"/>
  <c r="Y80" i="4" s="1"/>
  <c r="BH80" i="4" s="1"/>
  <c r="W80" i="4"/>
  <c r="T80" i="4"/>
  <c r="P80" i="4"/>
  <c r="Q80" i="4" s="1"/>
  <c r="L80" i="4"/>
  <c r="BF80" i="4" s="1"/>
  <c r="K80" i="4"/>
  <c r="G80" i="4"/>
  <c r="E80" i="4"/>
  <c r="AU79" i="4"/>
  <c r="AR79" i="4"/>
  <c r="AW79" i="4" s="1"/>
  <c r="AX79" i="4" s="1"/>
  <c r="AM79" i="4"/>
  <c r="AJ79" i="4"/>
  <c r="AE79" i="4"/>
  <c r="AB79" i="4"/>
  <c r="AF79" i="4" s="1"/>
  <c r="AG79" i="4" s="1"/>
  <c r="BI79" i="4" s="1"/>
  <c r="W79" i="4"/>
  <c r="T79" i="4"/>
  <c r="Q79" i="4"/>
  <c r="BG79" i="4" s="1"/>
  <c r="P79" i="4"/>
  <c r="L79" i="4"/>
  <c r="BF79" i="4" s="1"/>
  <c r="K79" i="4"/>
  <c r="E79" i="4"/>
  <c r="G79" i="4" s="1"/>
  <c r="BE78" i="4"/>
  <c r="AU78" i="4"/>
  <c r="AR78" i="4"/>
  <c r="AW78" i="4" s="1"/>
  <c r="AX78" i="4" s="1"/>
  <c r="BK78" i="4" s="1"/>
  <c r="AM78" i="4"/>
  <c r="AJ78" i="4"/>
  <c r="AN78" i="4" s="1"/>
  <c r="AO78" i="4" s="1"/>
  <c r="BJ78" i="4" s="1"/>
  <c r="AE78" i="4"/>
  <c r="AB78" i="4"/>
  <c r="AF78" i="4" s="1"/>
  <c r="AG78" i="4" s="1"/>
  <c r="BI78" i="4" s="1"/>
  <c r="W78" i="4"/>
  <c r="T78" i="4"/>
  <c r="X78" i="4" s="1"/>
  <c r="Y78" i="4" s="1"/>
  <c r="BH78" i="4" s="1"/>
  <c r="Q78" i="4"/>
  <c r="BG78" i="4" s="1"/>
  <c r="P78" i="4"/>
  <c r="K78" i="4"/>
  <c r="H78" i="4"/>
  <c r="G78" i="4"/>
  <c r="E78" i="4"/>
  <c r="BL77" i="4"/>
  <c r="AX77" i="4"/>
  <c r="AW77" i="4"/>
  <c r="AU77" i="4"/>
  <c r="AR77" i="4"/>
  <c r="AO77" i="4"/>
  <c r="BJ77" i="4" s="1"/>
  <c r="AN77" i="4"/>
  <c r="AM77" i="4"/>
  <c r="AJ77" i="4"/>
  <c r="AG77" i="4"/>
  <c r="BI77" i="4" s="1"/>
  <c r="AF77" i="4"/>
  <c r="AE77" i="4"/>
  <c r="AB77" i="4"/>
  <c r="Y77" i="4"/>
  <c r="BH77" i="4" s="1"/>
  <c r="X77" i="4"/>
  <c r="W77" i="4"/>
  <c r="T77" i="4"/>
  <c r="Q77" i="4"/>
  <c r="BG77" i="4" s="1"/>
  <c r="P77" i="4"/>
  <c r="L77" i="4"/>
  <c r="BF77" i="4" s="1"/>
  <c r="K77" i="4"/>
  <c r="H77" i="4"/>
  <c r="G77" i="4"/>
  <c r="E77" i="4"/>
  <c r="BG76" i="4"/>
  <c r="AW76" i="4"/>
  <c r="AX76" i="4" s="1"/>
  <c r="AZ76" i="4" s="1"/>
  <c r="AU76" i="4"/>
  <c r="AR76" i="4"/>
  <c r="AN76" i="4"/>
  <c r="AO76" i="4" s="1"/>
  <c r="BJ76" i="4" s="1"/>
  <c r="AM76" i="4"/>
  <c r="AJ76" i="4"/>
  <c r="AF76" i="4"/>
  <c r="AG76" i="4" s="1"/>
  <c r="BI76" i="4" s="1"/>
  <c r="AE76" i="4"/>
  <c r="AB76" i="4"/>
  <c r="X76" i="4"/>
  <c r="Y76" i="4" s="1"/>
  <c r="BH76" i="4" s="1"/>
  <c r="W76" i="4"/>
  <c r="T76" i="4"/>
  <c r="P76" i="4"/>
  <c r="Q76" i="4" s="1"/>
  <c r="L76" i="4"/>
  <c r="BF76" i="4" s="1"/>
  <c r="K76" i="4"/>
  <c r="G76" i="4"/>
  <c r="E76" i="4"/>
  <c r="AU75" i="4"/>
  <c r="AR75" i="4"/>
  <c r="AM75" i="4"/>
  <c r="AJ75" i="4"/>
  <c r="AE75" i="4"/>
  <c r="AB75" i="4"/>
  <c r="W75" i="4"/>
  <c r="T75" i="4"/>
  <c r="Q75" i="4"/>
  <c r="BG75" i="4" s="1"/>
  <c r="P75" i="4"/>
  <c r="L75" i="4"/>
  <c r="BF75" i="4" s="1"/>
  <c r="K75" i="4"/>
  <c r="E75" i="4"/>
  <c r="G75" i="4" s="1"/>
  <c r="BE74" i="4"/>
  <c r="AZ74" i="4"/>
  <c r="AU74" i="4"/>
  <c r="AR74" i="4"/>
  <c r="AW74" i="4" s="1"/>
  <c r="AX74" i="4" s="1"/>
  <c r="BK74" i="4" s="1"/>
  <c r="AM74" i="4"/>
  <c r="AJ74" i="4"/>
  <c r="AN74" i="4" s="1"/>
  <c r="AO74" i="4" s="1"/>
  <c r="BJ74" i="4" s="1"/>
  <c r="AE74" i="4"/>
  <c r="AB74" i="4"/>
  <c r="AF74" i="4" s="1"/>
  <c r="AG74" i="4" s="1"/>
  <c r="BI74" i="4" s="1"/>
  <c r="W74" i="4"/>
  <c r="T74" i="4"/>
  <c r="X74" i="4" s="1"/>
  <c r="Y74" i="4" s="1"/>
  <c r="BH74" i="4" s="1"/>
  <c r="Q74" i="4"/>
  <c r="BG74" i="4" s="1"/>
  <c r="P74" i="4"/>
  <c r="K74" i="4"/>
  <c r="H74" i="4"/>
  <c r="G74" i="4"/>
  <c r="E74" i="4"/>
  <c r="BH73" i="4"/>
  <c r="AX73" i="4"/>
  <c r="AW73" i="4"/>
  <c r="AU73" i="4"/>
  <c r="AR73" i="4"/>
  <c r="AO73" i="4"/>
  <c r="BJ73" i="4" s="1"/>
  <c r="AN73" i="4"/>
  <c r="AM73" i="4"/>
  <c r="AJ73" i="4"/>
  <c r="AG73" i="4"/>
  <c r="BI73" i="4" s="1"/>
  <c r="AF73" i="4"/>
  <c r="AE73" i="4"/>
  <c r="AB73" i="4"/>
  <c r="Y73" i="4"/>
  <c r="X73" i="4"/>
  <c r="W73" i="4"/>
  <c r="T73" i="4"/>
  <c r="P73" i="4"/>
  <c r="Q73" i="4" s="1"/>
  <c r="BG73" i="4" s="1"/>
  <c r="L73" i="4"/>
  <c r="BF73" i="4" s="1"/>
  <c r="K73" i="4"/>
  <c r="G73" i="4"/>
  <c r="BL73" i="4" s="1"/>
  <c r="E73" i="4"/>
  <c r="AW72" i="4"/>
  <c r="AX72" i="4" s="1"/>
  <c r="AZ72" i="4" s="1"/>
  <c r="AU72" i="4"/>
  <c r="AR72" i="4"/>
  <c r="AM72" i="4"/>
  <c r="AN72" i="4" s="1"/>
  <c r="AO72" i="4" s="1"/>
  <c r="BJ72" i="4" s="1"/>
  <c r="AJ72" i="4"/>
  <c r="AF72" i="4"/>
  <c r="AG72" i="4" s="1"/>
  <c r="BI72" i="4" s="1"/>
  <c r="AE72" i="4"/>
  <c r="AB72" i="4"/>
  <c r="X72" i="4"/>
  <c r="Y72" i="4" s="1"/>
  <c r="BH72" i="4" s="1"/>
  <c r="W72" i="4"/>
  <c r="T72" i="4"/>
  <c r="P72" i="4"/>
  <c r="Q72" i="4" s="1"/>
  <c r="BG72" i="4" s="1"/>
  <c r="L72" i="4"/>
  <c r="BF72" i="4" s="1"/>
  <c r="K72" i="4"/>
  <c r="E72" i="4"/>
  <c r="G72" i="4" s="1"/>
  <c r="AU71" i="4"/>
  <c r="AR71" i="4"/>
  <c r="AW71" i="4" s="1"/>
  <c r="AX71" i="4" s="1"/>
  <c r="BK71" i="4" s="1"/>
  <c r="AM71" i="4"/>
  <c r="AJ71" i="4"/>
  <c r="AE71" i="4"/>
  <c r="AB71" i="4"/>
  <c r="AF71" i="4" s="1"/>
  <c r="AG71" i="4" s="1"/>
  <c r="BI71" i="4" s="1"/>
  <c r="W71" i="4"/>
  <c r="T71" i="4"/>
  <c r="Q71" i="4"/>
  <c r="BG71" i="4" s="1"/>
  <c r="P71" i="4"/>
  <c r="L71" i="4"/>
  <c r="BF71" i="4" s="1"/>
  <c r="K71" i="4"/>
  <c r="E71" i="4"/>
  <c r="G71" i="4" s="1"/>
  <c r="AU70" i="4"/>
  <c r="AR70" i="4"/>
  <c r="AW70" i="4" s="1"/>
  <c r="AX70" i="4" s="1"/>
  <c r="AO70" i="4"/>
  <c r="BJ70" i="4" s="1"/>
  <c r="AM70" i="4"/>
  <c r="AJ70" i="4"/>
  <c r="AN70" i="4" s="1"/>
  <c r="AG70" i="4"/>
  <c r="BI70" i="4" s="1"/>
  <c r="AE70" i="4"/>
  <c r="AB70" i="4"/>
  <c r="AF70" i="4" s="1"/>
  <c r="W70" i="4"/>
  <c r="T70" i="4"/>
  <c r="X70" i="4" s="1"/>
  <c r="Y70" i="4" s="1"/>
  <c r="BH70" i="4" s="1"/>
  <c r="Q70" i="4"/>
  <c r="BG70" i="4" s="1"/>
  <c r="P70" i="4"/>
  <c r="K70" i="4"/>
  <c r="L70" i="4" s="1"/>
  <c r="BF70" i="4" s="1"/>
  <c r="H70" i="4"/>
  <c r="BE70" i="4" s="1"/>
  <c r="G70" i="4"/>
  <c r="E70" i="4"/>
  <c r="BL69" i="4"/>
  <c r="BK69" i="4"/>
  <c r="AX69" i="4"/>
  <c r="AZ69" i="4" s="1"/>
  <c r="AW69" i="4"/>
  <c r="AU69" i="4"/>
  <c r="AR69" i="4"/>
  <c r="AO69" i="4"/>
  <c r="BJ69" i="4" s="1"/>
  <c r="AN69" i="4"/>
  <c r="AM69" i="4"/>
  <c r="AJ69" i="4"/>
  <c r="AG69" i="4"/>
  <c r="BI69" i="4" s="1"/>
  <c r="AF69" i="4"/>
  <c r="AE69" i="4"/>
  <c r="AB69" i="4"/>
  <c r="Y69" i="4"/>
  <c r="BH69" i="4" s="1"/>
  <c r="X69" i="4"/>
  <c r="W69" i="4"/>
  <c r="T69" i="4"/>
  <c r="Q69" i="4"/>
  <c r="BG69" i="4" s="1"/>
  <c r="P69" i="4"/>
  <c r="L69" i="4"/>
  <c r="BF69" i="4" s="1"/>
  <c r="K69" i="4"/>
  <c r="H69" i="4"/>
  <c r="G69" i="4"/>
  <c r="E69" i="4"/>
  <c r="AU68" i="4"/>
  <c r="AW68" i="4" s="1"/>
  <c r="AX68" i="4" s="1"/>
  <c r="AR68" i="4"/>
  <c r="AN68" i="4"/>
  <c r="AO68" i="4" s="1"/>
  <c r="BJ68" i="4" s="1"/>
  <c r="AM68" i="4"/>
  <c r="AJ68" i="4"/>
  <c r="AF68" i="4"/>
  <c r="AG68" i="4" s="1"/>
  <c r="BI68" i="4" s="1"/>
  <c r="AE68" i="4"/>
  <c r="AB68" i="4"/>
  <c r="X68" i="4"/>
  <c r="Y68" i="4" s="1"/>
  <c r="BH68" i="4" s="1"/>
  <c r="W68" i="4"/>
  <c r="T68" i="4"/>
  <c r="P68" i="4"/>
  <c r="Q68" i="4" s="1"/>
  <c r="BG68" i="4" s="1"/>
  <c r="L68" i="4"/>
  <c r="BF68" i="4" s="1"/>
  <c r="K68" i="4"/>
  <c r="G68" i="4"/>
  <c r="E68" i="4"/>
  <c r="AU67" i="4"/>
  <c r="AR67" i="4"/>
  <c r="AM67" i="4"/>
  <c r="AJ67" i="4"/>
  <c r="AE67" i="4"/>
  <c r="AB67" i="4"/>
  <c r="W67" i="4"/>
  <c r="T67" i="4"/>
  <c r="Q67" i="4"/>
  <c r="BG67" i="4" s="1"/>
  <c r="P67" i="4"/>
  <c r="L67" i="4"/>
  <c r="BF67" i="4" s="1"/>
  <c r="K67" i="4"/>
  <c r="E67" i="4"/>
  <c r="G67" i="4" s="1"/>
  <c r="AZ66" i="4"/>
  <c r="AX66" i="4"/>
  <c r="BK66" i="4" s="1"/>
  <c r="AU66" i="4"/>
  <c r="AR66" i="4"/>
  <c r="AW66" i="4" s="1"/>
  <c r="AO66" i="4"/>
  <c r="BJ66" i="4" s="1"/>
  <c r="AM66" i="4"/>
  <c r="AJ66" i="4"/>
  <c r="AN66" i="4" s="1"/>
  <c r="AE66" i="4"/>
  <c r="AB66" i="4"/>
  <c r="AF66" i="4" s="1"/>
  <c r="AG66" i="4" s="1"/>
  <c r="BI66" i="4" s="1"/>
  <c r="W66" i="4"/>
  <c r="T66" i="4"/>
  <c r="X66" i="4" s="1"/>
  <c r="Y66" i="4" s="1"/>
  <c r="BH66" i="4" s="1"/>
  <c r="Q66" i="4"/>
  <c r="BG66" i="4" s="1"/>
  <c r="P66" i="4"/>
  <c r="K66" i="4"/>
  <c r="L66" i="4" s="1"/>
  <c r="BF66" i="4" s="1"/>
  <c r="H66" i="4"/>
  <c r="G66" i="4"/>
  <c r="E66" i="4"/>
  <c r="BK65" i="4"/>
  <c r="AX65" i="4"/>
  <c r="AZ65" i="4" s="1"/>
  <c r="AW65" i="4"/>
  <c r="AU65" i="4"/>
  <c r="AR65" i="4"/>
  <c r="AO65" i="4"/>
  <c r="BJ65" i="4" s="1"/>
  <c r="AN65" i="4"/>
  <c r="AM65" i="4"/>
  <c r="AJ65" i="4"/>
  <c r="AG65" i="4"/>
  <c r="BI65" i="4" s="1"/>
  <c r="AF65" i="4"/>
  <c r="AE65" i="4"/>
  <c r="AB65" i="4"/>
  <c r="Y65" i="4"/>
  <c r="BH65" i="4" s="1"/>
  <c r="X65" i="4"/>
  <c r="W65" i="4"/>
  <c r="T65" i="4"/>
  <c r="Q65" i="4"/>
  <c r="BG65" i="4" s="1"/>
  <c r="P65" i="4"/>
  <c r="L65" i="4"/>
  <c r="BF65" i="4" s="1"/>
  <c r="K65" i="4"/>
  <c r="H65" i="4"/>
  <c r="G65" i="4"/>
  <c r="BL65" i="4" s="1"/>
  <c r="E65" i="4"/>
  <c r="BK64" i="4"/>
  <c r="AW64" i="4"/>
  <c r="AX64" i="4" s="1"/>
  <c r="AZ64" i="4" s="1"/>
  <c r="AU64" i="4"/>
  <c r="AR64" i="4"/>
  <c r="AN64" i="4"/>
  <c r="AO64" i="4" s="1"/>
  <c r="BJ64" i="4" s="1"/>
  <c r="AM64" i="4"/>
  <c r="AJ64" i="4"/>
  <c r="AF64" i="4"/>
  <c r="AG64" i="4" s="1"/>
  <c r="BI64" i="4" s="1"/>
  <c r="AE64" i="4"/>
  <c r="AB64" i="4"/>
  <c r="W64" i="4"/>
  <c r="X64" i="4" s="1"/>
  <c r="Y64" i="4" s="1"/>
  <c r="BH64" i="4" s="1"/>
  <c r="T64" i="4"/>
  <c r="P64" i="4"/>
  <c r="Q64" i="4" s="1"/>
  <c r="BG64" i="4" s="1"/>
  <c r="L64" i="4"/>
  <c r="BF64" i="4" s="1"/>
  <c r="K64" i="4"/>
  <c r="G64" i="4"/>
  <c r="E64" i="4"/>
  <c r="AU63" i="4"/>
  <c r="AR63" i="4"/>
  <c r="AM63" i="4"/>
  <c r="AJ63" i="4"/>
  <c r="AN63" i="4" s="1"/>
  <c r="AO63" i="4" s="1"/>
  <c r="BJ63" i="4" s="1"/>
  <c r="AE63" i="4"/>
  <c r="AB63" i="4"/>
  <c r="W63" i="4"/>
  <c r="T63" i="4"/>
  <c r="X63" i="4" s="1"/>
  <c r="Y63" i="4" s="1"/>
  <c r="BH63" i="4" s="1"/>
  <c r="Q63" i="4"/>
  <c r="BG63" i="4" s="1"/>
  <c r="P63" i="4"/>
  <c r="K63" i="4"/>
  <c r="L63" i="4" s="1"/>
  <c r="BF63" i="4" s="1"/>
  <c r="E63" i="4"/>
  <c r="G63" i="4" s="1"/>
  <c r="BH62" i="4"/>
  <c r="BE62" i="4"/>
  <c r="AX62" i="4"/>
  <c r="BK62" i="4" s="1"/>
  <c r="AU62" i="4"/>
  <c r="AR62" i="4"/>
  <c r="AW62" i="4" s="1"/>
  <c r="AM62" i="4"/>
  <c r="AJ62" i="4"/>
  <c r="AN62" i="4" s="1"/>
  <c r="AO62" i="4" s="1"/>
  <c r="BJ62" i="4" s="1"/>
  <c r="AE62" i="4"/>
  <c r="AB62" i="4"/>
  <c r="AF62" i="4" s="1"/>
  <c r="AG62" i="4" s="1"/>
  <c r="BI62" i="4" s="1"/>
  <c r="Y62" i="4"/>
  <c r="W62" i="4"/>
  <c r="T62" i="4"/>
  <c r="X62" i="4" s="1"/>
  <c r="Q62" i="4"/>
  <c r="BG62" i="4" s="1"/>
  <c r="P62" i="4"/>
  <c r="K62" i="4"/>
  <c r="L62" i="4" s="1"/>
  <c r="BF62" i="4" s="1"/>
  <c r="H62" i="4"/>
  <c r="G62" i="4"/>
  <c r="E62" i="4"/>
  <c r="AX61" i="4"/>
  <c r="AZ61" i="4" s="1"/>
  <c r="AW61" i="4"/>
  <c r="AU61" i="4"/>
  <c r="AR61" i="4"/>
  <c r="AO61" i="4"/>
  <c r="BJ61" i="4" s="1"/>
  <c r="AN61" i="4"/>
  <c r="AM61" i="4"/>
  <c r="AJ61" i="4"/>
  <c r="AG61" i="4"/>
  <c r="BI61" i="4" s="1"/>
  <c r="AF61" i="4"/>
  <c r="AE61" i="4"/>
  <c r="AB61" i="4"/>
  <c r="Y61" i="4"/>
  <c r="BH61" i="4" s="1"/>
  <c r="X61" i="4"/>
  <c r="W61" i="4"/>
  <c r="T61" i="4"/>
  <c r="Q61" i="4"/>
  <c r="BG61" i="4" s="1"/>
  <c r="P61" i="4"/>
  <c r="L61" i="4"/>
  <c r="BF61" i="4" s="1"/>
  <c r="K61" i="4"/>
  <c r="H61" i="4"/>
  <c r="G61" i="4"/>
  <c r="BL61" i="4" s="1"/>
  <c r="E61" i="4"/>
  <c r="AW60" i="4"/>
  <c r="AX60" i="4" s="1"/>
  <c r="AZ60" i="4" s="1"/>
  <c r="AU60" i="4"/>
  <c r="AR60" i="4"/>
  <c r="AN60" i="4"/>
  <c r="AO60" i="4" s="1"/>
  <c r="BJ60" i="4" s="1"/>
  <c r="AM60" i="4"/>
  <c r="AJ60" i="4"/>
  <c r="AE60" i="4"/>
  <c r="AF60" i="4" s="1"/>
  <c r="AG60" i="4" s="1"/>
  <c r="BI60" i="4" s="1"/>
  <c r="AB60" i="4"/>
  <c r="X60" i="4"/>
  <c r="Y60" i="4" s="1"/>
  <c r="BH60" i="4" s="1"/>
  <c r="W60" i="4"/>
  <c r="T60" i="4"/>
  <c r="P60" i="4"/>
  <c r="Q60" i="4" s="1"/>
  <c r="BG60" i="4" s="1"/>
  <c r="L60" i="4"/>
  <c r="BF60" i="4" s="1"/>
  <c r="K60" i="4"/>
  <c r="G60" i="4"/>
  <c r="E60" i="4"/>
  <c r="BF59" i="4"/>
  <c r="AU59" i="4"/>
  <c r="AR59" i="4"/>
  <c r="AM59" i="4"/>
  <c r="AJ59" i="4"/>
  <c r="AE59" i="4"/>
  <c r="AB59" i="4"/>
  <c r="W59" i="4"/>
  <c r="T59" i="4"/>
  <c r="Q59" i="4"/>
  <c r="BG59" i="4" s="1"/>
  <c r="P59" i="4"/>
  <c r="L59" i="4"/>
  <c r="K59" i="4"/>
  <c r="E59" i="4"/>
  <c r="G59" i="4" s="1"/>
  <c r="BE58" i="4"/>
  <c r="AU58" i="4"/>
  <c r="AR58" i="4"/>
  <c r="AW58" i="4" s="1"/>
  <c r="AX58" i="4" s="1"/>
  <c r="AM58" i="4"/>
  <c r="AJ58" i="4"/>
  <c r="AN58" i="4" s="1"/>
  <c r="AO58" i="4" s="1"/>
  <c r="BJ58" i="4" s="1"/>
  <c r="AG58" i="4"/>
  <c r="BI58" i="4" s="1"/>
  <c r="AE58" i="4"/>
  <c r="AB58" i="4"/>
  <c r="AF58" i="4" s="1"/>
  <c r="Y58" i="4"/>
  <c r="BH58" i="4" s="1"/>
  <c r="W58" i="4"/>
  <c r="T58" i="4"/>
  <c r="X58" i="4" s="1"/>
  <c r="Q58" i="4"/>
  <c r="BG58" i="4" s="1"/>
  <c r="P58" i="4"/>
  <c r="K58" i="4"/>
  <c r="L58" i="4" s="1"/>
  <c r="BF58" i="4" s="1"/>
  <c r="H58" i="4"/>
  <c r="G58" i="4"/>
  <c r="E58" i="4"/>
  <c r="AW57" i="4"/>
  <c r="AX57" i="4" s="1"/>
  <c r="AU57" i="4"/>
  <c r="AR57" i="4"/>
  <c r="AN57" i="4"/>
  <c r="AO57" i="4" s="1"/>
  <c r="BJ57" i="4" s="1"/>
  <c r="AM57" i="4"/>
  <c r="AJ57" i="4"/>
  <c r="AF57" i="4"/>
  <c r="AG57" i="4" s="1"/>
  <c r="BI57" i="4" s="1"/>
  <c r="AE57" i="4"/>
  <c r="AB57" i="4"/>
  <c r="X57" i="4"/>
  <c r="Y57" i="4" s="1"/>
  <c r="BH57" i="4" s="1"/>
  <c r="W57" i="4"/>
  <c r="T57" i="4"/>
  <c r="P57" i="4"/>
  <c r="Q57" i="4" s="1"/>
  <c r="BG57" i="4" s="1"/>
  <c r="L57" i="4"/>
  <c r="BF57" i="4" s="1"/>
  <c r="K57" i="4"/>
  <c r="G57" i="4"/>
  <c r="BL57" i="4" s="1"/>
  <c r="E57" i="4"/>
  <c r="AW56" i="4"/>
  <c r="AX56" i="4" s="1"/>
  <c r="AZ56" i="4" s="1"/>
  <c r="AU56" i="4"/>
  <c r="AR56" i="4"/>
  <c r="AM56" i="4"/>
  <c r="AN56" i="4" s="1"/>
  <c r="AO56" i="4" s="1"/>
  <c r="BJ56" i="4" s="1"/>
  <c r="AJ56" i="4"/>
  <c r="AF56" i="4"/>
  <c r="AG56" i="4" s="1"/>
  <c r="BI56" i="4" s="1"/>
  <c r="AE56" i="4"/>
  <c r="AB56" i="4"/>
  <c r="X56" i="4"/>
  <c r="Y56" i="4" s="1"/>
  <c r="BH56" i="4" s="1"/>
  <c r="W56" i="4"/>
  <c r="T56" i="4"/>
  <c r="P56" i="4"/>
  <c r="Q56" i="4" s="1"/>
  <c r="BG56" i="4" s="1"/>
  <c r="L56" i="4"/>
  <c r="BF56" i="4" s="1"/>
  <c r="K56" i="4"/>
  <c r="E56" i="4"/>
  <c r="G56" i="4" s="1"/>
  <c r="AU55" i="4"/>
  <c r="AR55" i="4"/>
  <c r="AW55" i="4" s="1"/>
  <c r="AX55" i="4" s="1"/>
  <c r="BK55" i="4" s="1"/>
  <c r="AM55" i="4"/>
  <c r="AJ55" i="4"/>
  <c r="AE55" i="4"/>
  <c r="AB55" i="4"/>
  <c r="AF55" i="4" s="1"/>
  <c r="AG55" i="4" s="1"/>
  <c r="BI55" i="4" s="1"/>
  <c r="W55" i="4"/>
  <c r="T55" i="4"/>
  <c r="Q55" i="4"/>
  <c r="BG55" i="4" s="1"/>
  <c r="P55" i="4"/>
  <c r="L55" i="4"/>
  <c r="BF55" i="4" s="1"/>
  <c r="K55" i="4"/>
  <c r="E55" i="4"/>
  <c r="G55" i="4" s="1"/>
  <c r="AU54" i="4"/>
  <c r="AR54" i="4"/>
  <c r="AW54" i="4" s="1"/>
  <c r="AX54" i="4" s="1"/>
  <c r="AO54" i="4"/>
  <c r="BJ54" i="4" s="1"/>
  <c r="AM54" i="4"/>
  <c r="AJ54" i="4"/>
  <c r="AN54" i="4" s="1"/>
  <c r="AG54" i="4"/>
  <c r="BI54" i="4" s="1"/>
  <c r="AE54" i="4"/>
  <c r="AB54" i="4"/>
  <c r="AF54" i="4" s="1"/>
  <c r="W54" i="4"/>
  <c r="T54" i="4"/>
  <c r="X54" i="4" s="1"/>
  <c r="Y54" i="4" s="1"/>
  <c r="BH54" i="4" s="1"/>
  <c r="Q54" i="4"/>
  <c r="BG54" i="4" s="1"/>
  <c r="P54" i="4"/>
  <c r="K54" i="4"/>
  <c r="L54" i="4" s="1"/>
  <c r="BF54" i="4" s="1"/>
  <c r="H54" i="4"/>
  <c r="BE54" i="4" s="1"/>
  <c r="G54" i="4"/>
  <c r="E54" i="4"/>
  <c r="BL53" i="4"/>
  <c r="BK53" i="4"/>
  <c r="AX53" i="4"/>
  <c r="AZ53" i="4" s="1"/>
  <c r="AW53" i="4"/>
  <c r="AU53" i="4"/>
  <c r="AR53" i="4"/>
  <c r="AO53" i="4"/>
  <c r="BJ53" i="4" s="1"/>
  <c r="AN53" i="4"/>
  <c r="AM53" i="4"/>
  <c r="AJ53" i="4"/>
  <c r="AG53" i="4"/>
  <c r="BI53" i="4" s="1"/>
  <c r="AF53" i="4"/>
  <c r="AE53" i="4"/>
  <c r="AB53" i="4"/>
  <c r="Y53" i="4"/>
  <c r="BH53" i="4" s="1"/>
  <c r="X53" i="4"/>
  <c r="W53" i="4"/>
  <c r="T53" i="4"/>
  <c r="Q53" i="4"/>
  <c r="BG53" i="4" s="1"/>
  <c r="P53" i="4"/>
  <c r="L53" i="4"/>
  <c r="BF53" i="4" s="1"/>
  <c r="K53" i="4"/>
  <c r="H53" i="4"/>
  <c r="G53" i="4"/>
  <c r="E53" i="4"/>
  <c r="AU52" i="4"/>
  <c r="AW52" i="4" s="1"/>
  <c r="AX52" i="4" s="1"/>
  <c r="AR52" i="4"/>
  <c r="AN52" i="4"/>
  <c r="AO52" i="4" s="1"/>
  <c r="BJ52" i="4" s="1"/>
  <c r="AM52" i="4"/>
  <c r="AJ52" i="4"/>
  <c r="AF52" i="4"/>
  <c r="AG52" i="4" s="1"/>
  <c r="BI52" i="4" s="1"/>
  <c r="AE52" i="4"/>
  <c r="AB52" i="4"/>
  <c r="X52" i="4"/>
  <c r="Y52" i="4" s="1"/>
  <c r="BH52" i="4" s="1"/>
  <c r="W52" i="4"/>
  <c r="T52" i="4"/>
  <c r="P52" i="4"/>
  <c r="Q52" i="4" s="1"/>
  <c r="BG52" i="4" s="1"/>
  <c r="L52" i="4"/>
  <c r="BF52" i="4" s="1"/>
  <c r="K52" i="4"/>
  <c r="G52" i="4"/>
  <c r="E52" i="4"/>
  <c r="AU51" i="4"/>
  <c r="AR51" i="4"/>
  <c r="AM51" i="4"/>
  <c r="AJ51" i="4"/>
  <c r="AE51" i="4"/>
  <c r="AB51" i="4"/>
  <c r="W51" i="4"/>
  <c r="T51" i="4"/>
  <c r="Q51" i="4"/>
  <c r="BG51" i="4" s="1"/>
  <c r="P51" i="4"/>
  <c r="L51" i="4"/>
  <c r="BF51" i="4" s="1"/>
  <c r="K51" i="4"/>
  <c r="E51" i="4"/>
  <c r="G51" i="4" s="1"/>
  <c r="AZ50" i="4"/>
  <c r="AX50" i="4"/>
  <c r="BK50" i="4" s="1"/>
  <c r="AU50" i="4"/>
  <c r="AR50" i="4"/>
  <c r="AW50" i="4" s="1"/>
  <c r="AO50" i="4"/>
  <c r="BJ50" i="4" s="1"/>
  <c r="AM50" i="4"/>
  <c r="AJ50" i="4"/>
  <c r="AN50" i="4" s="1"/>
  <c r="AE50" i="4"/>
  <c r="AB50" i="4"/>
  <c r="AF50" i="4" s="1"/>
  <c r="AG50" i="4" s="1"/>
  <c r="BI50" i="4" s="1"/>
  <c r="W50" i="4"/>
  <c r="T50" i="4"/>
  <c r="X50" i="4" s="1"/>
  <c r="Y50" i="4" s="1"/>
  <c r="BH50" i="4" s="1"/>
  <c r="Q50" i="4"/>
  <c r="BG50" i="4" s="1"/>
  <c r="P50" i="4"/>
  <c r="K50" i="4"/>
  <c r="L50" i="4" s="1"/>
  <c r="BF50" i="4" s="1"/>
  <c r="H50" i="4"/>
  <c r="G50" i="4"/>
  <c r="E50" i="4"/>
  <c r="BK49" i="4"/>
  <c r="AX49" i="4"/>
  <c r="AZ49" i="4" s="1"/>
  <c r="AW49" i="4"/>
  <c r="AU49" i="4"/>
  <c r="AR49" i="4"/>
  <c r="AO49" i="4"/>
  <c r="BJ49" i="4" s="1"/>
  <c r="AN49" i="4"/>
  <c r="AM49" i="4"/>
  <c r="AJ49" i="4"/>
  <c r="AG49" i="4"/>
  <c r="BI49" i="4" s="1"/>
  <c r="AF49" i="4"/>
  <c r="AE49" i="4"/>
  <c r="AB49" i="4"/>
  <c r="Y49" i="4"/>
  <c r="BH49" i="4" s="1"/>
  <c r="X49" i="4"/>
  <c r="W49" i="4"/>
  <c r="T49" i="4"/>
  <c r="Q49" i="4"/>
  <c r="BG49" i="4" s="1"/>
  <c r="P49" i="4"/>
  <c r="L49" i="4"/>
  <c r="BF49" i="4" s="1"/>
  <c r="K49" i="4"/>
  <c r="H49" i="4"/>
  <c r="G49" i="4"/>
  <c r="BL49" i="4" s="1"/>
  <c r="E49" i="4"/>
  <c r="BK48" i="4"/>
  <c r="AW48" i="4"/>
  <c r="AX48" i="4" s="1"/>
  <c r="AZ48" i="4" s="1"/>
  <c r="AU48" i="4"/>
  <c r="AR48" i="4"/>
  <c r="AN48" i="4"/>
  <c r="AO48" i="4" s="1"/>
  <c r="BJ48" i="4" s="1"/>
  <c r="AM48" i="4"/>
  <c r="AJ48" i="4"/>
  <c r="AE48" i="4"/>
  <c r="AF48" i="4" s="1"/>
  <c r="AG48" i="4" s="1"/>
  <c r="BI48" i="4" s="1"/>
  <c r="AB48" i="4"/>
  <c r="W48" i="4"/>
  <c r="X48" i="4" s="1"/>
  <c r="Y48" i="4" s="1"/>
  <c r="BH48" i="4" s="1"/>
  <c r="T48" i="4"/>
  <c r="P48" i="4"/>
  <c r="Q48" i="4" s="1"/>
  <c r="BG48" i="4" s="1"/>
  <c r="L48" i="4"/>
  <c r="BF48" i="4" s="1"/>
  <c r="K48" i="4"/>
  <c r="G48" i="4"/>
  <c r="E48" i="4"/>
  <c r="BF47" i="4"/>
  <c r="BE47" i="4"/>
  <c r="AU47" i="4"/>
  <c r="AR47" i="4"/>
  <c r="AM47" i="4"/>
  <c r="AJ47" i="4"/>
  <c r="AN47" i="4" s="1"/>
  <c r="AO47" i="4" s="1"/>
  <c r="BJ47" i="4" s="1"/>
  <c r="AE47" i="4"/>
  <c r="AB47" i="4"/>
  <c r="W47" i="4"/>
  <c r="X47" i="4" s="1"/>
  <c r="Y47" i="4" s="1"/>
  <c r="BH47" i="4" s="1"/>
  <c r="Q47" i="4"/>
  <c r="BG47" i="4" s="1"/>
  <c r="P47" i="4"/>
  <c r="K47" i="4"/>
  <c r="L47" i="4" s="1"/>
  <c r="H47" i="4"/>
  <c r="G47" i="4"/>
  <c r="E47" i="4"/>
  <c r="AW46" i="4"/>
  <c r="AX46" i="4" s="1"/>
  <c r="AU46" i="4"/>
  <c r="AR46" i="4"/>
  <c r="AN46" i="4"/>
  <c r="AO46" i="4" s="1"/>
  <c r="BJ46" i="4" s="1"/>
  <c r="AM46" i="4"/>
  <c r="AJ46" i="4"/>
  <c r="AF46" i="4"/>
  <c r="AG46" i="4" s="1"/>
  <c r="BI46" i="4" s="1"/>
  <c r="AE46" i="4"/>
  <c r="AB46" i="4"/>
  <c r="X46" i="4"/>
  <c r="Y46" i="4" s="1"/>
  <c r="BH46" i="4" s="1"/>
  <c r="W46" i="4"/>
  <c r="T46" i="4"/>
  <c r="P46" i="4"/>
  <c r="Q46" i="4" s="1"/>
  <c r="BG46" i="4" s="1"/>
  <c r="L46" i="4"/>
  <c r="BF46" i="4" s="1"/>
  <c r="K46" i="4"/>
  <c r="G46" i="4"/>
  <c r="BL46" i="4" s="1"/>
  <c r="E46" i="4"/>
  <c r="AW45" i="4"/>
  <c r="AX45" i="4" s="1"/>
  <c r="AZ45" i="4" s="1"/>
  <c r="AU45" i="4"/>
  <c r="AR45" i="4"/>
  <c r="AM45" i="4"/>
  <c r="AN45" i="4" s="1"/>
  <c r="AO45" i="4" s="1"/>
  <c r="BJ45" i="4" s="1"/>
  <c r="AJ45" i="4"/>
  <c r="AE45" i="4"/>
  <c r="AF45" i="4" s="1"/>
  <c r="AG45" i="4" s="1"/>
  <c r="BI45" i="4" s="1"/>
  <c r="AB45" i="4"/>
  <c r="X45" i="4"/>
  <c r="Y45" i="4" s="1"/>
  <c r="BH45" i="4" s="1"/>
  <c r="W45" i="4"/>
  <c r="T45" i="4"/>
  <c r="P45" i="4"/>
  <c r="Q45" i="4" s="1"/>
  <c r="BG45" i="4" s="1"/>
  <c r="L45" i="4"/>
  <c r="BF45" i="4" s="1"/>
  <c r="K45" i="4"/>
  <c r="E45" i="4"/>
  <c r="G45" i="4" s="1"/>
  <c r="BF44" i="4"/>
  <c r="AU44" i="4"/>
  <c r="AR44" i="4"/>
  <c r="AM44" i="4"/>
  <c r="AJ44" i="4"/>
  <c r="AN44" i="4" s="1"/>
  <c r="AO44" i="4" s="1"/>
  <c r="BJ44" i="4" s="1"/>
  <c r="AE44" i="4"/>
  <c r="AB44" i="4"/>
  <c r="AF44" i="4" s="1"/>
  <c r="AG44" i="4" s="1"/>
  <c r="BI44" i="4" s="1"/>
  <c r="W44" i="4"/>
  <c r="T44" i="4"/>
  <c r="Q44" i="4"/>
  <c r="BG44" i="4" s="1"/>
  <c r="P44" i="4"/>
  <c r="L44" i="4"/>
  <c r="K44" i="4"/>
  <c r="E44" i="4"/>
  <c r="G44" i="4" s="1"/>
  <c r="H44" i="4" s="1"/>
  <c r="AW43" i="4"/>
  <c r="AX43" i="4" s="1"/>
  <c r="AU43" i="4"/>
  <c r="AR43" i="4"/>
  <c r="AN43" i="4"/>
  <c r="AO43" i="4" s="1"/>
  <c r="BJ43" i="4" s="1"/>
  <c r="AM43" i="4"/>
  <c r="AJ43" i="4"/>
  <c r="AF43" i="4"/>
  <c r="AG43" i="4" s="1"/>
  <c r="BI43" i="4" s="1"/>
  <c r="AE43" i="4"/>
  <c r="AB43" i="4"/>
  <c r="X43" i="4"/>
  <c r="Y43" i="4" s="1"/>
  <c r="BH43" i="4" s="1"/>
  <c r="W43" i="4"/>
  <c r="T43" i="4"/>
  <c r="P43" i="4"/>
  <c r="Q43" i="4" s="1"/>
  <c r="BG43" i="4" s="1"/>
  <c r="K43" i="4"/>
  <c r="L43" i="4" s="1"/>
  <c r="BF43" i="4" s="1"/>
  <c r="H43" i="4"/>
  <c r="BE43" i="4" s="1"/>
  <c r="G43" i="4"/>
  <c r="E43" i="4"/>
  <c r="BG42" i="4"/>
  <c r="AU42" i="4"/>
  <c r="AW42" i="4" s="1"/>
  <c r="AX42" i="4" s="1"/>
  <c r="AR42" i="4"/>
  <c r="AM42" i="4"/>
  <c r="AN42" i="4" s="1"/>
  <c r="AO42" i="4" s="1"/>
  <c r="BJ42" i="4" s="1"/>
  <c r="AJ42" i="4"/>
  <c r="AE42" i="4"/>
  <c r="AF42" i="4" s="1"/>
  <c r="AG42" i="4" s="1"/>
  <c r="BI42" i="4" s="1"/>
  <c r="AB42" i="4"/>
  <c r="W42" i="4"/>
  <c r="X42" i="4" s="1"/>
  <c r="Y42" i="4" s="1"/>
  <c r="BH42" i="4" s="1"/>
  <c r="T42" i="4"/>
  <c r="Q42" i="4"/>
  <c r="P42" i="4"/>
  <c r="L42" i="4"/>
  <c r="BF42" i="4" s="1"/>
  <c r="K42" i="4"/>
  <c r="E42" i="4"/>
  <c r="G42" i="4" s="1"/>
  <c r="BG41" i="4"/>
  <c r="AU41" i="4"/>
  <c r="AR41" i="4"/>
  <c r="AW41" i="4" s="1"/>
  <c r="AX41" i="4" s="1"/>
  <c r="AN41" i="4"/>
  <c r="AO41" i="4" s="1"/>
  <c r="BJ41" i="4" s="1"/>
  <c r="AM41" i="4"/>
  <c r="AJ41" i="4"/>
  <c r="AE41" i="4"/>
  <c r="AF41" i="4" s="1"/>
  <c r="AG41" i="4" s="1"/>
  <c r="BI41" i="4" s="1"/>
  <c r="AB41" i="4"/>
  <c r="W41" i="4"/>
  <c r="T41" i="4"/>
  <c r="X41" i="4" s="1"/>
  <c r="Y41" i="4" s="1"/>
  <c r="BH41" i="4" s="1"/>
  <c r="P41" i="4"/>
  <c r="Q41" i="4" s="1"/>
  <c r="K41" i="4"/>
  <c r="L41" i="4" s="1"/>
  <c r="BF41" i="4" s="1"/>
  <c r="G41" i="4"/>
  <c r="E41" i="4"/>
  <c r="AU40" i="4"/>
  <c r="AR40" i="4"/>
  <c r="AM40" i="4"/>
  <c r="AJ40" i="4"/>
  <c r="AN40" i="4" s="1"/>
  <c r="AO40" i="4" s="1"/>
  <c r="BJ40" i="4" s="1"/>
  <c r="AE40" i="4"/>
  <c r="AB40" i="4"/>
  <c r="AF40" i="4" s="1"/>
  <c r="AG40" i="4" s="1"/>
  <c r="BI40" i="4" s="1"/>
  <c r="W40" i="4"/>
  <c r="T40" i="4"/>
  <c r="Q40" i="4"/>
  <c r="BG40" i="4" s="1"/>
  <c r="P40" i="4"/>
  <c r="L40" i="4"/>
  <c r="BF40" i="4" s="1"/>
  <c r="K40" i="4"/>
  <c r="E40" i="4"/>
  <c r="G40" i="4" s="1"/>
  <c r="AW39" i="4"/>
  <c r="AX39" i="4" s="1"/>
  <c r="AU39" i="4"/>
  <c r="AR39" i="4"/>
  <c r="AN39" i="4"/>
  <c r="AO39" i="4" s="1"/>
  <c r="BJ39" i="4" s="1"/>
  <c r="AM39" i="4"/>
  <c r="AJ39" i="4"/>
  <c r="AF39" i="4"/>
  <c r="AG39" i="4" s="1"/>
  <c r="BI39" i="4" s="1"/>
  <c r="AE39" i="4"/>
  <c r="AB39" i="4"/>
  <c r="X39" i="4"/>
  <c r="Y39" i="4" s="1"/>
  <c r="BH39" i="4" s="1"/>
  <c r="W39" i="4"/>
  <c r="T39" i="4"/>
  <c r="P39" i="4"/>
  <c r="Q39" i="4" s="1"/>
  <c r="BG39" i="4" s="1"/>
  <c r="K39" i="4"/>
  <c r="L39" i="4" s="1"/>
  <c r="BF39" i="4" s="1"/>
  <c r="H39" i="4"/>
  <c r="BE39" i="4" s="1"/>
  <c r="G39" i="4"/>
  <c r="E39" i="4"/>
  <c r="BG38" i="4"/>
  <c r="AU38" i="4"/>
  <c r="AW38" i="4" s="1"/>
  <c r="AX38" i="4" s="1"/>
  <c r="AR38" i="4"/>
  <c r="AM38" i="4"/>
  <c r="AN38" i="4" s="1"/>
  <c r="AO38" i="4" s="1"/>
  <c r="BJ38" i="4" s="1"/>
  <c r="AJ38" i="4"/>
  <c r="AE38" i="4"/>
  <c r="AF38" i="4" s="1"/>
  <c r="AG38" i="4" s="1"/>
  <c r="BI38" i="4" s="1"/>
  <c r="AB38" i="4"/>
  <c r="W38" i="4"/>
  <c r="X38" i="4" s="1"/>
  <c r="Y38" i="4" s="1"/>
  <c r="BH38" i="4" s="1"/>
  <c r="T38" i="4"/>
  <c r="Q38" i="4"/>
  <c r="P38" i="4"/>
  <c r="L38" i="4"/>
  <c r="BF38" i="4" s="1"/>
  <c r="K38" i="4"/>
  <c r="E38" i="4"/>
  <c r="G38" i="4" s="1"/>
  <c r="BG37" i="4"/>
  <c r="AU37" i="4"/>
  <c r="AR37" i="4"/>
  <c r="AW37" i="4" s="1"/>
  <c r="AX37" i="4" s="1"/>
  <c r="AN37" i="4"/>
  <c r="AO37" i="4" s="1"/>
  <c r="BJ37" i="4" s="1"/>
  <c r="AM37" i="4"/>
  <c r="AJ37" i="4"/>
  <c r="AE37" i="4"/>
  <c r="AF37" i="4" s="1"/>
  <c r="AG37" i="4" s="1"/>
  <c r="BI37" i="4" s="1"/>
  <c r="AB37" i="4"/>
  <c r="W37" i="4"/>
  <c r="T37" i="4"/>
  <c r="X37" i="4" s="1"/>
  <c r="Y37" i="4" s="1"/>
  <c r="BH37" i="4" s="1"/>
  <c r="P37" i="4"/>
  <c r="Q37" i="4" s="1"/>
  <c r="K37" i="4"/>
  <c r="L37" i="4" s="1"/>
  <c r="BF37" i="4" s="1"/>
  <c r="G37" i="4"/>
  <c r="E37" i="4"/>
  <c r="AU36" i="4"/>
  <c r="AR36" i="4"/>
  <c r="AM36" i="4"/>
  <c r="AJ36" i="4"/>
  <c r="AN36" i="4" s="1"/>
  <c r="AO36" i="4" s="1"/>
  <c r="BJ36" i="4" s="1"/>
  <c r="AE36" i="4"/>
  <c r="AB36" i="4"/>
  <c r="AF36" i="4" s="1"/>
  <c r="AG36" i="4" s="1"/>
  <c r="BI36" i="4" s="1"/>
  <c r="W36" i="4"/>
  <c r="T36" i="4"/>
  <c r="Q36" i="4"/>
  <c r="BG36" i="4" s="1"/>
  <c r="P36" i="4"/>
  <c r="L36" i="4"/>
  <c r="BF36" i="4" s="1"/>
  <c r="K36" i="4"/>
  <c r="E36" i="4"/>
  <c r="G36" i="4" s="1"/>
  <c r="AW35" i="4"/>
  <c r="AX35" i="4" s="1"/>
  <c r="AU35" i="4"/>
  <c r="AR35" i="4"/>
  <c r="AN35" i="4"/>
  <c r="AO35" i="4" s="1"/>
  <c r="BJ35" i="4" s="1"/>
  <c r="AM35" i="4"/>
  <c r="AJ35" i="4"/>
  <c r="AF35" i="4"/>
  <c r="AG35" i="4" s="1"/>
  <c r="BI35" i="4" s="1"/>
  <c r="AE35" i="4"/>
  <c r="AB35" i="4"/>
  <c r="X35" i="4"/>
  <c r="Y35" i="4" s="1"/>
  <c r="BH35" i="4" s="1"/>
  <c r="W35" i="4"/>
  <c r="T35" i="4"/>
  <c r="P35" i="4"/>
  <c r="Q35" i="4" s="1"/>
  <c r="BG35" i="4" s="1"/>
  <c r="K35" i="4"/>
  <c r="L35" i="4" s="1"/>
  <c r="BF35" i="4" s="1"/>
  <c r="H35" i="4"/>
  <c r="BE35" i="4" s="1"/>
  <c r="G35" i="4"/>
  <c r="E35" i="4"/>
  <c r="BG34" i="4"/>
  <c r="AU34" i="4"/>
  <c r="AW34" i="4" s="1"/>
  <c r="AX34" i="4" s="1"/>
  <c r="AR34" i="4"/>
  <c r="AM34" i="4"/>
  <c r="AN34" i="4" s="1"/>
  <c r="AO34" i="4" s="1"/>
  <c r="BJ34" i="4" s="1"/>
  <c r="AJ34" i="4"/>
  <c r="AE34" i="4"/>
  <c r="AF34" i="4" s="1"/>
  <c r="AG34" i="4" s="1"/>
  <c r="BI34" i="4" s="1"/>
  <c r="AB34" i="4"/>
  <c r="W34" i="4"/>
  <c r="X34" i="4" s="1"/>
  <c r="Y34" i="4" s="1"/>
  <c r="BH34" i="4" s="1"/>
  <c r="T34" i="4"/>
  <c r="Q34" i="4"/>
  <c r="P34" i="4"/>
  <c r="L34" i="4"/>
  <c r="BF34" i="4" s="1"/>
  <c r="K34" i="4"/>
  <c r="E34" i="4"/>
  <c r="G34" i="4" s="1"/>
  <c r="BG33" i="4"/>
  <c r="AU33" i="4"/>
  <c r="AR33" i="4"/>
  <c r="AW33" i="4" s="1"/>
  <c r="AX33" i="4" s="1"/>
  <c r="AN33" i="4"/>
  <c r="AO33" i="4" s="1"/>
  <c r="BJ33" i="4" s="1"/>
  <c r="AM33" i="4"/>
  <c r="AJ33" i="4"/>
  <c r="AE33" i="4"/>
  <c r="AF33" i="4" s="1"/>
  <c r="AG33" i="4" s="1"/>
  <c r="BI33" i="4" s="1"/>
  <c r="AB33" i="4"/>
  <c r="W33" i="4"/>
  <c r="T33" i="4"/>
  <c r="X33" i="4" s="1"/>
  <c r="Y33" i="4" s="1"/>
  <c r="BH33" i="4" s="1"/>
  <c r="P33" i="4"/>
  <c r="Q33" i="4" s="1"/>
  <c r="K33" i="4"/>
  <c r="L33" i="4" s="1"/>
  <c r="BF33" i="4" s="1"/>
  <c r="G33" i="4"/>
  <c r="E33" i="4"/>
  <c r="AU32" i="4"/>
  <c r="AR32" i="4"/>
  <c r="AM32" i="4"/>
  <c r="AJ32" i="4"/>
  <c r="AN32" i="4" s="1"/>
  <c r="AO32" i="4" s="1"/>
  <c r="BJ32" i="4" s="1"/>
  <c r="AE32" i="4"/>
  <c r="AB32" i="4"/>
  <c r="AF32" i="4" s="1"/>
  <c r="AG32" i="4" s="1"/>
  <c r="BI32" i="4" s="1"/>
  <c r="W32" i="4"/>
  <c r="T32" i="4"/>
  <c r="Q32" i="4"/>
  <c r="BG32" i="4" s="1"/>
  <c r="P32" i="4"/>
  <c r="L32" i="4"/>
  <c r="BF32" i="4" s="1"/>
  <c r="K32" i="4"/>
  <c r="E32" i="4"/>
  <c r="G32" i="4" s="1"/>
  <c r="AW31" i="4"/>
  <c r="AX31" i="4" s="1"/>
  <c r="AU31" i="4"/>
  <c r="AR31" i="4"/>
  <c r="AN31" i="4"/>
  <c r="AO31" i="4" s="1"/>
  <c r="BJ31" i="4" s="1"/>
  <c r="AM31" i="4"/>
  <c r="AJ31" i="4"/>
  <c r="AF31" i="4"/>
  <c r="AG31" i="4" s="1"/>
  <c r="BI31" i="4" s="1"/>
  <c r="AE31" i="4"/>
  <c r="AB31" i="4"/>
  <c r="X31" i="4"/>
  <c r="Y31" i="4" s="1"/>
  <c r="BH31" i="4" s="1"/>
  <c r="W31" i="4"/>
  <c r="T31" i="4"/>
  <c r="P31" i="4"/>
  <c r="Q31" i="4" s="1"/>
  <c r="BG31" i="4" s="1"/>
  <c r="K31" i="4"/>
  <c r="L31" i="4" s="1"/>
  <c r="BF31" i="4" s="1"/>
  <c r="H31" i="4"/>
  <c r="BE31" i="4" s="1"/>
  <c r="G31" i="4"/>
  <c r="E31" i="4"/>
  <c r="BG30" i="4"/>
  <c r="AU30" i="4"/>
  <c r="AW30" i="4" s="1"/>
  <c r="AX30" i="4" s="1"/>
  <c r="AR30" i="4"/>
  <c r="AM30" i="4"/>
  <c r="AN30" i="4" s="1"/>
  <c r="AO30" i="4" s="1"/>
  <c r="BJ30" i="4" s="1"/>
  <c r="AJ30" i="4"/>
  <c r="AE30" i="4"/>
  <c r="AF30" i="4" s="1"/>
  <c r="AG30" i="4" s="1"/>
  <c r="BI30" i="4" s="1"/>
  <c r="AB30" i="4"/>
  <c r="W30" i="4"/>
  <c r="X30" i="4" s="1"/>
  <c r="Y30" i="4" s="1"/>
  <c r="BH30" i="4" s="1"/>
  <c r="T30" i="4"/>
  <c r="Q30" i="4"/>
  <c r="P30" i="4"/>
  <c r="L30" i="4"/>
  <c r="BF30" i="4" s="1"/>
  <c r="K30" i="4"/>
  <c r="E30" i="4"/>
  <c r="G30" i="4" s="1"/>
  <c r="BG29" i="4"/>
  <c r="AU29" i="4"/>
  <c r="AR29" i="4"/>
  <c r="AW29" i="4" s="1"/>
  <c r="AX29" i="4" s="1"/>
  <c r="AN29" i="4"/>
  <c r="AO29" i="4" s="1"/>
  <c r="BJ29" i="4" s="1"/>
  <c r="AM29" i="4"/>
  <c r="AJ29" i="4"/>
  <c r="AE29" i="4"/>
  <c r="AF29" i="4" s="1"/>
  <c r="AG29" i="4" s="1"/>
  <c r="BI29" i="4" s="1"/>
  <c r="AB29" i="4"/>
  <c r="W29" i="4"/>
  <c r="T29" i="4"/>
  <c r="X29" i="4" s="1"/>
  <c r="Y29" i="4" s="1"/>
  <c r="BH29" i="4" s="1"/>
  <c r="P29" i="4"/>
  <c r="Q29" i="4" s="1"/>
  <c r="K29" i="4"/>
  <c r="L29" i="4" s="1"/>
  <c r="BF29" i="4" s="1"/>
  <c r="G29" i="4"/>
  <c r="E29" i="4"/>
  <c r="AU28" i="4"/>
  <c r="AR28" i="4"/>
  <c r="AM28" i="4"/>
  <c r="AJ28" i="4"/>
  <c r="AN28" i="4" s="1"/>
  <c r="AO28" i="4" s="1"/>
  <c r="BJ28" i="4" s="1"/>
  <c r="AE28" i="4"/>
  <c r="AB28" i="4"/>
  <c r="AF28" i="4" s="1"/>
  <c r="AG28" i="4" s="1"/>
  <c r="BI28" i="4" s="1"/>
  <c r="W28" i="4"/>
  <c r="T28" i="4"/>
  <c r="Q28" i="4"/>
  <c r="BG28" i="4" s="1"/>
  <c r="P28" i="4"/>
  <c r="L28" i="4"/>
  <c r="BF28" i="4" s="1"/>
  <c r="K28" i="4"/>
  <c r="E28" i="4"/>
  <c r="G28" i="4" s="1"/>
  <c r="AW27" i="4"/>
  <c r="AX27" i="4" s="1"/>
  <c r="AU27" i="4"/>
  <c r="AR27" i="4"/>
  <c r="AN27" i="4"/>
  <c r="AO27" i="4" s="1"/>
  <c r="BJ27" i="4" s="1"/>
  <c r="AM27" i="4"/>
  <c r="AJ27" i="4"/>
  <c r="AF27" i="4"/>
  <c r="AG27" i="4" s="1"/>
  <c r="BI27" i="4" s="1"/>
  <c r="AE27" i="4"/>
  <c r="AB27" i="4"/>
  <c r="X27" i="4"/>
  <c r="Y27" i="4" s="1"/>
  <c r="BH27" i="4" s="1"/>
  <c r="W27" i="4"/>
  <c r="T27" i="4"/>
  <c r="P27" i="4"/>
  <c r="Q27" i="4" s="1"/>
  <c r="BG27" i="4" s="1"/>
  <c r="K27" i="4"/>
  <c r="L27" i="4" s="1"/>
  <c r="BF27" i="4" s="1"/>
  <c r="H27" i="4"/>
  <c r="BE27" i="4" s="1"/>
  <c r="G27" i="4"/>
  <c r="E27" i="4"/>
  <c r="BG26" i="4"/>
  <c r="AU26" i="4"/>
  <c r="AW26" i="4" s="1"/>
  <c r="AX26" i="4" s="1"/>
  <c r="AR26" i="4"/>
  <c r="AM26" i="4"/>
  <c r="AN26" i="4" s="1"/>
  <c r="AO26" i="4" s="1"/>
  <c r="BJ26" i="4" s="1"/>
  <c r="AJ26" i="4"/>
  <c r="AE26" i="4"/>
  <c r="AF26" i="4" s="1"/>
  <c r="AG26" i="4" s="1"/>
  <c r="BI26" i="4" s="1"/>
  <c r="AB26" i="4"/>
  <c r="W26" i="4"/>
  <c r="X26" i="4" s="1"/>
  <c r="Y26" i="4" s="1"/>
  <c r="BH26" i="4" s="1"/>
  <c r="T26" i="4"/>
  <c r="Q26" i="4"/>
  <c r="P26" i="4"/>
  <c r="L26" i="4"/>
  <c r="BF26" i="4" s="1"/>
  <c r="K26" i="4"/>
  <c r="E26" i="4"/>
  <c r="G26" i="4" s="1"/>
  <c r="BG25" i="4"/>
  <c r="AU25" i="4"/>
  <c r="AR25" i="4"/>
  <c r="AW25" i="4" s="1"/>
  <c r="AX25" i="4" s="1"/>
  <c r="AN25" i="4"/>
  <c r="AO25" i="4" s="1"/>
  <c r="BJ25" i="4" s="1"/>
  <c r="AM25" i="4"/>
  <c r="AJ25" i="4"/>
  <c r="AE25" i="4"/>
  <c r="AF25" i="4" s="1"/>
  <c r="AG25" i="4" s="1"/>
  <c r="BI25" i="4" s="1"/>
  <c r="AB25" i="4"/>
  <c r="W25" i="4"/>
  <c r="T25" i="4"/>
  <c r="X25" i="4" s="1"/>
  <c r="Y25" i="4" s="1"/>
  <c r="BH25" i="4" s="1"/>
  <c r="P25" i="4"/>
  <c r="Q25" i="4" s="1"/>
  <c r="K25" i="4"/>
  <c r="L25" i="4" s="1"/>
  <c r="BF25" i="4" s="1"/>
  <c r="G25" i="4"/>
  <c r="E25" i="4"/>
  <c r="AU24" i="4"/>
  <c r="AR24" i="4"/>
  <c r="AM24" i="4"/>
  <c r="AJ24" i="4"/>
  <c r="AN24" i="4" s="1"/>
  <c r="AO24" i="4" s="1"/>
  <c r="BJ24" i="4" s="1"/>
  <c r="AE24" i="4"/>
  <c r="AB24" i="4"/>
  <c r="AF24" i="4" s="1"/>
  <c r="AG24" i="4" s="1"/>
  <c r="BI24" i="4" s="1"/>
  <c r="W24" i="4"/>
  <c r="T24" i="4"/>
  <c r="Q24" i="4"/>
  <c r="BG24" i="4" s="1"/>
  <c r="P24" i="4"/>
  <c r="L24" i="4"/>
  <c r="BF24" i="4" s="1"/>
  <c r="K24" i="4"/>
  <c r="E24" i="4"/>
  <c r="G24" i="4" s="1"/>
  <c r="H24" i="4" s="1"/>
  <c r="AW23" i="4"/>
  <c r="AX23" i="4" s="1"/>
  <c r="AU23" i="4"/>
  <c r="AR23" i="4"/>
  <c r="AN23" i="4"/>
  <c r="AO23" i="4" s="1"/>
  <c r="BJ23" i="4" s="1"/>
  <c r="AM23" i="4"/>
  <c r="AJ23" i="4"/>
  <c r="AF23" i="4"/>
  <c r="AG23" i="4" s="1"/>
  <c r="BI23" i="4" s="1"/>
  <c r="AE23" i="4"/>
  <c r="AB23" i="4"/>
  <c r="X23" i="4"/>
  <c r="Y23" i="4" s="1"/>
  <c r="BH23" i="4" s="1"/>
  <c r="W23" i="4"/>
  <c r="T23" i="4"/>
  <c r="P23" i="4"/>
  <c r="Q23" i="4" s="1"/>
  <c r="BG23" i="4" s="1"/>
  <c r="K23" i="4"/>
  <c r="L23" i="4" s="1"/>
  <c r="BF23" i="4" s="1"/>
  <c r="H23" i="4"/>
  <c r="BE23" i="4" s="1"/>
  <c r="G23" i="4"/>
  <c r="E23" i="4"/>
  <c r="BG22" i="4"/>
  <c r="AU22" i="4"/>
  <c r="AW22" i="4" s="1"/>
  <c r="AX22" i="4" s="1"/>
  <c r="AR22" i="4"/>
  <c r="AM22" i="4"/>
  <c r="AN22" i="4" s="1"/>
  <c r="AO22" i="4" s="1"/>
  <c r="BJ22" i="4" s="1"/>
  <c r="AJ22" i="4"/>
  <c r="AE22" i="4"/>
  <c r="AF22" i="4" s="1"/>
  <c r="AG22" i="4" s="1"/>
  <c r="BI22" i="4" s="1"/>
  <c r="AB22" i="4"/>
  <c r="W22" i="4"/>
  <c r="X22" i="4" s="1"/>
  <c r="Y22" i="4" s="1"/>
  <c r="BH22" i="4" s="1"/>
  <c r="T22" i="4"/>
  <c r="Q22" i="4"/>
  <c r="P22" i="4"/>
  <c r="L22" i="4"/>
  <c r="BF22" i="4" s="1"/>
  <c r="K22" i="4"/>
  <c r="E22" i="4"/>
  <c r="G22" i="4" s="1"/>
  <c r="BG21" i="4"/>
  <c r="AU21" i="4"/>
  <c r="AR21" i="4"/>
  <c r="AW21" i="4" s="1"/>
  <c r="AX21" i="4" s="1"/>
  <c r="AN21" i="4"/>
  <c r="AO21" i="4" s="1"/>
  <c r="BJ21" i="4" s="1"/>
  <c r="AM21" i="4"/>
  <c r="AJ21" i="4"/>
  <c r="AE21" i="4"/>
  <c r="AF21" i="4" s="1"/>
  <c r="AG21" i="4" s="1"/>
  <c r="BI21" i="4" s="1"/>
  <c r="AB21" i="4"/>
  <c r="W21" i="4"/>
  <c r="T21" i="4"/>
  <c r="X21" i="4" s="1"/>
  <c r="Y21" i="4" s="1"/>
  <c r="BH21" i="4" s="1"/>
  <c r="P21" i="4"/>
  <c r="Q21" i="4" s="1"/>
  <c r="K21" i="4"/>
  <c r="L21" i="4" s="1"/>
  <c r="BF21" i="4" s="1"/>
  <c r="G21" i="4"/>
  <c r="E21" i="4"/>
  <c r="AU20" i="4"/>
  <c r="AR20" i="4"/>
  <c r="AM20" i="4"/>
  <c r="AJ20" i="4"/>
  <c r="AN20" i="4" s="1"/>
  <c r="AO20" i="4" s="1"/>
  <c r="BJ20" i="4" s="1"/>
  <c r="AE20" i="4"/>
  <c r="AB20" i="4"/>
  <c r="AF20" i="4" s="1"/>
  <c r="AG20" i="4" s="1"/>
  <c r="BI20" i="4" s="1"/>
  <c r="W20" i="4"/>
  <c r="T20" i="4"/>
  <c r="Q20" i="4"/>
  <c r="BG20" i="4" s="1"/>
  <c r="P20" i="4"/>
  <c r="L20" i="4"/>
  <c r="BF20" i="4" s="1"/>
  <c r="K20" i="4"/>
  <c r="E20" i="4"/>
  <c r="G20" i="4" s="1"/>
  <c r="H20" i="4" s="1"/>
  <c r="AW19" i="4"/>
  <c r="AX19" i="4" s="1"/>
  <c r="AU19" i="4"/>
  <c r="AR19" i="4"/>
  <c r="AN19" i="4"/>
  <c r="AO19" i="4" s="1"/>
  <c r="BJ19" i="4" s="1"/>
  <c r="AM19" i="4"/>
  <c r="AJ19" i="4"/>
  <c r="AF19" i="4"/>
  <c r="AG19" i="4" s="1"/>
  <c r="BI19" i="4" s="1"/>
  <c r="AE19" i="4"/>
  <c r="AB19" i="4"/>
  <c r="X19" i="4"/>
  <c r="Y19" i="4" s="1"/>
  <c r="BH19" i="4" s="1"/>
  <c r="W19" i="4"/>
  <c r="T19" i="4"/>
  <c r="P19" i="4"/>
  <c r="Q19" i="4" s="1"/>
  <c r="BG19" i="4" s="1"/>
  <c r="K19" i="4"/>
  <c r="L19" i="4" s="1"/>
  <c r="BF19" i="4" s="1"/>
  <c r="H19" i="4"/>
  <c r="BE19" i="4" s="1"/>
  <c r="G19" i="4"/>
  <c r="E19" i="4"/>
  <c r="BG18" i="4"/>
  <c r="AU18" i="4"/>
  <c r="AW18" i="4" s="1"/>
  <c r="AX18" i="4" s="1"/>
  <c r="AR18" i="4"/>
  <c r="AM18" i="4"/>
  <c r="AN18" i="4" s="1"/>
  <c r="AO18" i="4" s="1"/>
  <c r="BJ18" i="4" s="1"/>
  <c r="AJ18" i="4"/>
  <c r="AE18" i="4"/>
  <c r="AF18" i="4" s="1"/>
  <c r="AG18" i="4" s="1"/>
  <c r="BI18" i="4" s="1"/>
  <c r="AB18" i="4"/>
  <c r="W18" i="4"/>
  <c r="X18" i="4" s="1"/>
  <c r="Y18" i="4" s="1"/>
  <c r="BH18" i="4" s="1"/>
  <c r="T18" i="4"/>
  <c r="Q18" i="4"/>
  <c r="P18" i="4"/>
  <c r="L18" i="4"/>
  <c r="BF18" i="4" s="1"/>
  <c r="K18" i="4"/>
  <c r="E18" i="4"/>
  <c r="G18" i="4" s="1"/>
  <c r="BG17" i="4"/>
  <c r="AU17" i="4"/>
  <c r="AR17" i="4"/>
  <c r="AW17" i="4" s="1"/>
  <c r="AX17" i="4" s="1"/>
  <c r="AN17" i="4"/>
  <c r="AO17" i="4" s="1"/>
  <c r="BJ17" i="4" s="1"/>
  <c r="AM17" i="4"/>
  <c r="AJ17" i="4"/>
  <c r="AE17" i="4"/>
  <c r="AF17" i="4" s="1"/>
  <c r="AG17" i="4" s="1"/>
  <c r="BI17" i="4" s="1"/>
  <c r="AB17" i="4"/>
  <c r="W17" i="4"/>
  <c r="T17" i="4"/>
  <c r="X17" i="4" s="1"/>
  <c r="Y17" i="4" s="1"/>
  <c r="BH17" i="4" s="1"/>
  <c r="P17" i="4"/>
  <c r="Q17" i="4" s="1"/>
  <c r="K17" i="4"/>
  <c r="L17" i="4" s="1"/>
  <c r="BF17" i="4" s="1"/>
  <c r="G17" i="4"/>
  <c r="E17" i="4"/>
  <c r="AU16" i="4"/>
  <c r="AR16" i="4"/>
  <c r="AM16" i="4"/>
  <c r="AJ16" i="4"/>
  <c r="AN16" i="4" s="1"/>
  <c r="AO16" i="4" s="1"/>
  <c r="BJ16" i="4" s="1"/>
  <c r="AE16" i="4"/>
  <c r="AB16" i="4"/>
  <c r="AF16" i="4" s="1"/>
  <c r="AG16" i="4" s="1"/>
  <c r="BI16" i="4" s="1"/>
  <c r="W16" i="4"/>
  <c r="T16" i="4"/>
  <c r="Q16" i="4"/>
  <c r="BG16" i="4" s="1"/>
  <c r="P16" i="4"/>
  <c r="L16" i="4"/>
  <c r="BF16" i="4" s="1"/>
  <c r="K16" i="4"/>
  <c r="E16" i="4"/>
  <c r="G16" i="4" s="1"/>
  <c r="AW15" i="4"/>
  <c r="AX15" i="4" s="1"/>
  <c r="AU15" i="4"/>
  <c r="AR15" i="4"/>
  <c r="AN15" i="4"/>
  <c r="AO15" i="4" s="1"/>
  <c r="BJ15" i="4" s="1"/>
  <c r="AM15" i="4"/>
  <c r="AJ15" i="4"/>
  <c r="AF15" i="4"/>
  <c r="AG15" i="4" s="1"/>
  <c r="BI15" i="4" s="1"/>
  <c r="AE15" i="4"/>
  <c r="AB15" i="4"/>
  <c r="X15" i="4"/>
  <c r="Y15" i="4" s="1"/>
  <c r="BH15" i="4" s="1"/>
  <c r="W15" i="4"/>
  <c r="T15" i="4"/>
  <c r="P15" i="4"/>
  <c r="Q15" i="4" s="1"/>
  <c r="BG15" i="4" s="1"/>
  <c r="K15" i="4"/>
  <c r="L15" i="4" s="1"/>
  <c r="BF15" i="4" s="1"/>
  <c r="H15" i="4"/>
  <c r="BE15" i="4" s="1"/>
  <c r="G15" i="4"/>
  <c r="E15" i="4"/>
  <c r="BG14" i="4"/>
  <c r="AU14" i="4"/>
  <c r="AW14" i="4" s="1"/>
  <c r="AX14" i="4" s="1"/>
  <c r="AR14" i="4"/>
  <c r="AM14" i="4"/>
  <c r="AN14" i="4" s="1"/>
  <c r="AO14" i="4" s="1"/>
  <c r="BJ14" i="4" s="1"/>
  <c r="AJ14" i="4"/>
  <c r="AE14" i="4"/>
  <c r="AF14" i="4" s="1"/>
  <c r="AG14" i="4" s="1"/>
  <c r="BI14" i="4" s="1"/>
  <c r="AB14" i="4"/>
  <c r="W14" i="4"/>
  <c r="X14" i="4" s="1"/>
  <c r="Y14" i="4" s="1"/>
  <c r="BH14" i="4" s="1"/>
  <c r="T14" i="4"/>
  <c r="Q14" i="4"/>
  <c r="P14" i="4"/>
  <c r="L14" i="4"/>
  <c r="BF14" i="4" s="1"/>
  <c r="K14" i="4"/>
  <c r="E14" i="4"/>
  <c r="G14" i="4" s="1"/>
  <c r="BG13" i="4"/>
  <c r="AU13" i="4"/>
  <c r="AR13" i="4"/>
  <c r="AW13" i="4" s="1"/>
  <c r="AX13" i="4" s="1"/>
  <c r="AN13" i="4"/>
  <c r="AO13" i="4" s="1"/>
  <c r="BJ13" i="4" s="1"/>
  <c r="AM13" i="4"/>
  <c r="AJ13" i="4"/>
  <c r="AE13" i="4"/>
  <c r="AF13" i="4" s="1"/>
  <c r="AG13" i="4" s="1"/>
  <c r="BI13" i="4" s="1"/>
  <c r="AB13" i="4"/>
  <c r="W13" i="4"/>
  <c r="T13" i="4"/>
  <c r="X13" i="4" s="1"/>
  <c r="Y13" i="4" s="1"/>
  <c r="BH13" i="4" s="1"/>
  <c r="P13" i="4"/>
  <c r="Q13" i="4" s="1"/>
  <c r="K13" i="4"/>
  <c r="L13" i="4" s="1"/>
  <c r="BF13" i="4" s="1"/>
  <c r="G13" i="4"/>
  <c r="E13" i="4"/>
  <c r="AU12" i="4"/>
  <c r="AR12" i="4"/>
  <c r="AM12" i="4"/>
  <c r="AJ12" i="4"/>
  <c r="AN12" i="4" s="1"/>
  <c r="AO12" i="4" s="1"/>
  <c r="BJ12" i="4" s="1"/>
  <c r="AE12" i="4"/>
  <c r="AB12" i="4"/>
  <c r="AF12" i="4" s="1"/>
  <c r="AG12" i="4" s="1"/>
  <c r="BI12" i="4" s="1"/>
  <c r="W12" i="4"/>
  <c r="T12" i="4"/>
  <c r="Q12" i="4"/>
  <c r="BG12" i="4" s="1"/>
  <c r="P12" i="4"/>
  <c r="L12" i="4"/>
  <c r="BF12" i="4" s="1"/>
  <c r="K12" i="4"/>
  <c r="E12" i="4"/>
  <c r="G12" i="4" s="1"/>
  <c r="H12" i="4" s="1"/>
  <c r="AW11" i="4"/>
  <c r="AX11" i="4" s="1"/>
  <c r="AU11" i="4"/>
  <c r="AR11" i="4"/>
  <c r="AN11" i="4"/>
  <c r="AO11" i="4" s="1"/>
  <c r="BJ11" i="4" s="1"/>
  <c r="AM11" i="4"/>
  <c r="AJ11" i="4"/>
  <c r="AF11" i="4"/>
  <c r="AG11" i="4" s="1"/>
  <c r="BI11" i="4" s="1"/>
  <c r="AE11" i="4"/>
  <c r="AB11" i="4"/>
  <c r="X11" i="4"/>
  <c r="Y11" i="4" s="1"/>
  <c r="BH11" i="4" s="1"/>
  <c r="W11" i="4"/>
  <c r="T11" i="4"/>
  <c r="P11" i="4"/>
  <c r="Q11" i="4" s="1"/>
  <c r="BG11" i="4" s="1"/>
  <c r="K11" i="4"/>
  <c r="L11" i="4" s="1"/>
  <c r="BF11" i="4" s="1"/>
  <c r="H11" i="4"/>
  <c r="BE11" i="4" s="1"/>
  <c r="G11" i="4"/>
  <c r="E11" i="4"/>
  <c r="BG10" i="4"/>
  <c r="AU10" i="4"/>
  <c r="AW10" i="4" s="1"/>
  <c r="AX10" i="4" s="1"/>
  <c r="AR10" i="4"/>
  <c r="AM10" i="4"/>
  <c r="AN10" i="4" s="1"/>
  <c r="AO10" i="4" s="1"/>
  <c r="BJ10" i="4" s="1"/>
  <c r="AJ10" i="4"/>
  <c r="AE10" i="4"/>
  <c r="AF10" i="4" s="1"/>
  <c r="AG10" i="4" s="1"/>
  <c r="BI10" i="4" s="1"/>
  <c r="AB10" i="4"/>
  <c r="W10" i="4"/>
  <c r="X10" i="4" s="1"/>
  <c r="Y10" i="4" s="1"/>
  <c r="BH10" i="4" s="1"/>
  <c r="T10" i="4"/>
  <c r="Q10" i="4"/>
  <c r="P10" i="4"/>
  <c r="L10" i="4"/>
  <c r="BF10" i="4" s="1"/>
  <c r="K10" i="4"/>
  <c r="E10" i="4"/>
  <c r="G10" i="4" s="1"/>
  <c r="BG9" i="4"/>
  <c r="AU9" i="4"/>
  <c r="AR9" i="4"/>
  <c r="AW9" i="4" s="1"/>
  <c r="AX9" i="4" s="1"/>
  <c r="AN9" i="4"/>
  <c r="AO9" i="4" s="1"/>
  <c r="BJ9" i="4" s="1"/>
  <c r="AM9" i="4"/>
  <c r="AJ9" i="4"/>
  <c r="AE9" i="4"/>
  <c r="AF9" i="4" s="1"/>
  <c r="AG9" i="4" s="1"/>
  <c r="BI9" i="4" s="1"/>
  <c r="AB9" i="4"/>
  <c r="W9" i="4"/>
  <c r="T9" i="4"/>
  <c r="X9" i="4" s="1"/>
  <c r="Y9" i="4" s="1"/>
  <c r="BH9" i="4" s="1"/>
  <c r="P9" i="4"/>
  <c r="Q9" i="4" s="1"/>
  <c r="K9" i="4"/>
  <c r="L9" i="4" s="1"/>
  <c r="BF9" i="4" s="1"/>
  <c r="G9" i="4"/>
  <c r="E9" i="4"/>
  <c r="AU8" i="4"/>
  <c r="AR8" i="4"/>
  <c r="AM8" i="4"/>
  <c r="AJ8" i="4"/>
  <c r="AN8" i="4" s="1"/>
  <c r="AO8" i="4" s="1"/>
  <c r="BJ8" i="4" s="1"/>
  <c r="AE8" i="4"/>
  <c r="AB8" i="4"/>
  <c r="AF8" i="4" s="1"/>
  <c r="AG8" i="4" s="1"/>
  <c r="BI8" i="4" s="1"/>
  <c r="W8" i="4"/>
  <c r="T8" i="4"/>
  <c r="Q8" i="4"/>
  <c r="BG8" i="4" s="1"/>
  <c r="P8" i="4"/>
  <c r="L8" i="4"/>
  <c r="BF8" i="4" s="1"/>
  <c r="K8" i="4"/>
  <c r="E8" i="4"/>
  <c r="G8" i="4" s="1"/>
  <c r="H8" i="4" s="1"/>
  <c r="AW7" i="4"/>
  <c r="AX7" i="4" s="1"/>
  <c r="AU7" i="4"/>
  <c r="AR7" i="4"/>
  <c r="AN7" i="4"/>
  <c r="AO7" i="4" s="1"/>
  <c r="BJ7" i="4" s="1"/>
  <c r="AM7" i="4"/>
  <c r="AJ7" i="4"/>
  <c r="AF7" i="4"/>
  <c r="BI7" i="4" s="1"/>
  <c r="AE7" i="4"/>
  <c r="AB7" i="4"/>
  <c r="X7" i="4"/>
  <c r="Y7" i="4" s="1"/>
  <c r="BH7" i="4" s="1"/>
  <c r="W7" i="4"/>
  <c r="T7" i="4"/>
  <c r="P7" i="4"/>
  <c r="Q7" i="4" s="1"/>
  <c r="BG7" i="4" s="1"/>
  <c r="K7" i="4"/>
  <c r="L7" i="4" s="1"/>
  <c r="BF7" i="4" s="1"/>
  <c r="H7" i="4"/>
  <c r="BE7" i="4" s="1"/>
  <c r="G7" i="4"/>
  <c r="E7" i="4"/>
  <c r="BG6" i="4"/>
  <c r="AU6" i="4"/>
  <c r="AW6" i="4" s="1"/>
  <c r="AX6" i="4" s="1"/>
  <c r="AR6" i="4"/>
  <c r="AM6" i="4"/>
  <c r="AN6" i="4" s="1"/>
  <c r="AO6" i="4" s="1"/>
  <c r="BJ6" i="4" s="1"/>
  <c r="AJ6" i="4"/>
  <c r="AE6" i="4"/>
  <c r="AF6" i="4" s="1"/>
  <c r="AG6" i="4" s="1"/>
  <c r="BI6" i="4" s="1"/>
  <c r="AB6" i="4"/>
  <c r="W6" i="4"/>
  <c r="X6" i="4" s="1"/>
  <c r="Y6" i="4" s="1"/>
  <c r="BH6" i="4" s="1"/>
  <c r="T6" i="4"/>
  <c r="Q6" i="4"/>
  <c r="P6" i="4"/>
  <c r="L6" i="4"/>
  <c r="BF6" i="4" s="1"/>
  <c r="K6" i="4"/>
  <c r="E6" i="4"/>
  <c r="G6" i="4" s="1"/>
  <c r="BG5" i="4"/>
  <c r="AU5" i="4"/>
  <c r="AR5" i="4"/>
  <c r="AW5" i="4" s="1"/>
  <c r="AX5" i="4" s="1"/>
  <c r="AN5" i="4"/>
  <c r="AO5" i="4" s="1"/>
  <c r="BJ5" i="4" s="1"/>
  <c r="AM5" i="4"/>
  <c r="AJ5" i="4"/>
  <c r="AE5" i="4"/>
  <c r="AF5" i="4" s="1"/>
  <c r="AG5" i="4" s="1"/>
  <c r="BI5" i="4" s="1"/>
  <c r="AB5" i="4"/>
  <c r="W5" i="4"/>
  <c r="T5" i="4"/>
  <c r="X5" i="4" s="1"/>
  <c r="Y5" i="4" s="1"/>
  <c r="BH5" i="4" s="1"/>
  <c r="P5" i="4"/>
  <c r="Q5" i="4" s="1"/>
  <c r="K5" i="4"/>
  <c r="L5" i="4" s="1"/>
  <c r="BF5" i="4" s="1"/>
  <c r="G5" i="4"/>
  <c r="E5" i="4"/>
  <c r="BF199" i="3"/>
  <c r="AV199" i="3"/>
  <c r="AW199" i="3" s="1"/>
  <c r="AU199" i="3"/>
  <c r="AR199" i="3"/>
  <c r="AN199" i="3"/>
  <c r="AO199" i="3" s="1"/>
  <c r="BI199" i="3" s="1"/>
  <c r="AM199" i="3"/>
  <c r="AJ199" i="3"/>
  <c r="AF199" i="3"/>
  <c r="AG199" i="3" s="1"/>
  <c r="BH199" i="3" s="1"/>
  <c r="AE199" i="3"/>
  <c r="AB199" i="3"/>
  <c r="X199" i="3"/>
  <c r="Y199" i="3" s="1"/>
  <c r="BG199" i="3" s="1"/>
  <c r="W199" i="3"/>
  <c r="T199" i="3"/>
  <c r="P199" i="3"/>
  <c r="Q199" i="3" s="1"/>
  <c r="L199" i="3"/>
  <c r="BE199" i="3" s="1"/>
  <c r="K199" i="3"/>
  <c r="G199" i="3"/>
  <c r="BK199" i="3" s="1"/>
  <c r="E199" i="3"/>
  <c r="AV198" i="3"/>
  <c r="AW198" i="3" s="1"/>
  <c r="AU198" i="3"/>
  <c r="AR198" i="3"/>
  <c r="AN198" i="3"/>
  <c r="AO198" i="3" s="1"/>
  <c r="BI198" i="3" s="1"/>
  <c r="AM198" i="3"/>
  <c r="AJ198" i="3"/>
  <c r="AE198" i="3"/>
  <c r="AF198" i="3" s="1"/>
  <c r="AG198" i="3" s="1"/>
  <c r="BH198" i="3" s="1"/>
  <c r="AB198" i="3"/>
  <c r="X198" i="3"/>
  <c r="Y198" i="3" s="1"/>
  <c r="BG198" i="3" s="1"/>
  <c r="W198" i="3"/>
  <c r="T198" i="3"/>
  <c r="P198" i="3"/>
  <c r="Q198" i="3" s="1"/>
  <c r="BF198" i="3" s="1"/>
  <c r="L198" i="3"/>
  <c r="BE198" i="3" s="1"/>
  <c r="K198" i="3"/>
  <c r="E198" i="3"/>
  <c r="G198" i="3" s="1"/>
  <c r="AU197" i="3"/>
  <c r="AR197" i="3"/>
  <c r="AM197" i="3"/>
  <c r="AJ197" i="3"/>
  <c r="AE197" i="3"/>
  <c r="AB197" i="3"/>
  <c r="W197" i="3"/>
  <c r="T197" i="3"/>
  <c r="P197" i="3"/>
  <c r="Q197" i="3" s="1"/>
  <c r="BF197" i="3" s="1"/>
  <c r="K197" i="3"/>
  <c r="L197" i="3" s="1"/>
  <c r="BE197" i="3" s="1"/>
  <c r="E197" i="3"/>
  <c r="G197" i="3" s="1"/>
  <c r="AU196" i="3"/>
  <c r="AR196" i="3"/>
  <c r="AV196" i="3" s="1"/>
  <c r="AW196" i="3" s="1"/>
  <c r="AO196" i="3"/>
  <c r="BI196" i="3" s="1"/>
  <c r="AM196" i="3"/>
  <c r="AJ196" i="3"/>
  <c r="AN196" i="3" s="1"/>
  <c r="AG196" i="3"/>
  <c r="BH196" i="3" s="1"/>
  <c r="AE196" i="3"/>
  <c r="AB196" i="3"/>
  <c r="AF196" i="3" s="1"/>
  <c r="W196" i="3"/>
  <c r="T196" i="3"/>
  <c r="X196" i="3" s="1"/>
  <c r="Q196" i="3"/>
  <c r="BF196" i="3" s="1"/>
  <c r="P196" i="3"/>
  <c r="K196" i="3"/>
  <c r="L196" i="3" s="1"/>
  <c r="BE196" i="3" s="1"/>
  <c r="H196" i="3"/>
  <c r="E196" i="3"/>
  <c r="G196" i="3" s="1"/>
  <c r="AV195" i="3"/>
  <c r="AW195" i="3" s="1"/>
  <c r="AU195" i="3"/>
  <c r="AR195" i="3"/>
  <c r="AN195" i="3"/>
  <c r="AO195" i="3" s="1"/>
  <c r="BI195" i="3" s="1"/>
  <c r="AM195" i="3"/>
  <c r="AJ195" i="3"/>
  <c r="AF195" i="3"/>
  <c r="AG195" i="3" s="1"/>
  <c r="BH195" i="3" s="1"/>
  <c r="AE195" i="3"/>
  <c r="AB195" i="3"/>
  <c r="X195" i="3"/>
  <c r="Y195" i="3" s="1"/>
  <c r="BG195" i="3" s="1"/>
  <c r="W195" i="3"/>
  <c r="T195" i="3"/>
  <c r="P195" i="3"/>
  <c r="Q195" i="3" s="1"/>
  <c r="BF195" i="3" s="1"/>
  <c r="K195" i="3"/>
  <c r="L195" i="3" s="1"/>
  <c r="BE195" i="3" s="1"/>
  <c r="H195" i="3"/>
  <c r="G195" i="3"/>
  <c r="E195" i="3"/>
  <c r="BI194" i="3"/>
  <c r="BF194" i="3"/>
  <c r="AV194" i="3"/>
  <c r="AW194" i="3" s="1"/>
  <c r="AU194" i="3"/>
  <c r="AR194" i="3"/>
  <c r="AM194" i="3"/>
  <c r="AN194" i="3" s="1"/>
  <c r="AO194" i="3" s="1"/>
  <c r="AJ194" i="3"/>
  <c r="AE194" i="3"/>
  <c r="AF194" i="3" s="1"/>
  <c r="AG194" i="3" s="1"/>
  <c r="BH194" i="3" s="1"/>
  <c r="AB194" i="3"/>
  <c r="X194" i="3"/>
  <c r="Y194" i="3" s="1"/>
  <c r="BG194" i="3" s="1"/>
  <c r="W194" i="3"/>
  <c r="T194" i="3"/>
  <c r="P194" i="3"/>
  <c r="Q194" i="3" s="1"/>
  <c r="L194" i="3"/>
  <c r="BE194" i="3" s="1"/>
  <c r="K194" i="3"/>
  <c r="E194" i="3"/>
  <c r="G194" i="3" s="1"/>
  <c r="AU193" i="3"/>
  <c r="AR193" i="3"/>
  <c r="AM193" i="3"/>
  <c r="AJ193" i="3"/>
  <c r="AE193" i="3"/>
  <c r="AB193" i="3"/>
  <c r="W193" i="3"/>
  <c r="T193" i="3"/>
  <c r="P193" i="3"/>
  <c r="Q193" i="3" s="1"/>
  <c r="BF193" i="3" s="1"/>
  <c r="L193" i="3"/>
  <c r="BE193" i="3" s="1"/>
  <c r="K193" i="3"/>
  <c r="E193" i="3"/>
  <c r="G193" i="3" s="1"/>
  <c r="BH192" i="3"/>
  <c r="AY192" i="3"/>
  <c r="AW192" i="3"/>
  <c r="BJ192" i="3" s="1"/>
  <c r="AU192" i="3"/>
  <c r="AR192" i="3"/>
  <c r="AV192" i="3" s="1"/>
  <c r="AO192" i="3"/>
  <c r="BI192" i="3" s="1"/>
  <c r="AM192" i="3"/>
  <c r="AJ192" i="3"/>
  <c r="AN192" i="3" s="1"/>
  <c r="AE192" i="3"/>
  <c r="AB192" i="3"/>
  <c r="AF192" i="3" s="1"/>
  <c r="AG192" i="3" s="1"/>
  <c r="W192" i="3"/>
  <c r="T192" i="3"/>
  <c r="X192" i="3" s="1"/>
  <c r="Y192" i="3" s="1"/>
  <c r="BG192" i="3" s="1"/>
  <c r="Q192" i="3"/>
  <c r="BF192" i="3" s="1"/>
  <c r="P192" i="3"/>
  <c r="K192" i="3"/>
  <c r="L192" i="3" s="1"/>
  <c r="BE192" i="3" s="1"/>
  <c r="E192" i="3"/>
  <c r="G192" i="3" s="1"/>
  <c r="H192" i="3" s="1"/>
  <c r="BJ191" i="3"/>
  <c r="AW191" i="3"/>
  <c r="AY191" i="3" s="1"/>
  <c r="AV191" i="3"/>
  <c r="AU191" i="3"/>
  <c r="AR191" i="3"/>
  <c r="AO191" i="3"/>
  <c r="BI191" i="3" s="1"/>
  <c r="AN191" i="3"/>
  <c r="AM191" i="3"/>
  <c r="AJ191" i="3"/>
  <c r="AG191" i="3"/>
  <c r="BH191" i="3" s="1"/>
  <c r="AF191" i="3"/>
  <c r="AE191" i="3"/>
  <c r="AB191" i="3"/>
  <c r="Y191" i="3"/>
  <c r="BG191" i="3" s="1"/>
  <c r="X191" i="3"/>
  <c r="W191" i="3"/>
  <c r="T191" i="3"/>
  <c r="Q191" i="3"/>
  <c r="BF191" i="3" s="1"/>
  <c r="P191" i="3"/>
  <c r="K191" i="3"/>
  <c r="L191" i="3" s="1"/>
  <c r="BE191" i="3" s="1"/>
  <c r="H191" i="3"/>
  <c r="G191" i="3"/>
  <c r="BK191" i="3" s="1"/>
  <c r="E191" i="3"/>
  <c r="BF190" i="3"/>
  <c r="BE190" i="3"/>
  <c r="AU190" i="3"/>
  <c r="AV190" i="3" s="1"/>
  <c r="AW190" i="3" s="1"/>
  <c r="AR190" i="3"/>
  <c r="AM190" i="3"/>
  <c r="AN190" i="3" s="1"/>
  <c r="AO190" i="3" s="1"/>
  <c r="BI190" i="3" s="1"/>
  <c r="AJ190" i="3"/>
  <c r="AE190" i="3"/>
  <c r="AF190" i="3" s="1"/>
  <c r="AG190" i="3" s="1"/>
  <c r="BH190" i="3" s="1"/>
  <c r="AB190" i="3"/>
  <c r="X190" i="3"/>
  <c r="Y190" i="3" s="1"/>
  <c r="BG190" i="3" s="1"/>
  <c r="W190" i="3"/>
  <c r="T190" i="3"/>
  <c r="P190" i="3"/>
  <c r="Q190" i="3" s="1"/>
  <c r="L190" i="3"/>
  <c r="K190" i="3"/>
  <c r="G190" i="3"/>
  <c r="E190" i="3"/>
  <c r="AU189" i="3"/>
  <c r="AR189" i="3"/>
  <c r="AV189" i="3" s="1"/>
  <c r="AW189" i="3" s="1"/>
  <c r="AM189" i="3"/>
  <c r="AJ189" i="3"/>
  <c r="AE189" i="3"/>
  <c r="AB189" i="3"/>
  <c r="AF189" i="3" s="1"/>
  <c r="AG189" i="3" s="1"/>
  <c r="BH189" i="3" s="1"/>
  <c r="W189" i="3"/>
  <c r="T189" i="3"/>
  <c r="P189" i="3"/>
  <c r="Q189" i="3" s="1"/>
  <c r="BF189" i="3" s="1"/>
  <c r="K189" i="3"/>
  <c r="L189" i="3" s="1"/>
  <c r="BE189" i="3" s="1"/>
  <c r="E189" i="3"/>
  <c r="G189" i="3" s="1"/>
  <c r="BG188" i="3"/>
  <c r="AW188" i="3"/>
  <c r="AU188" i="3"/>
  <c r="AR188" i="3"/>
  <c r="AV188" i="3" s="1"/>
  <c r="AO188" i="3"/>
  <c r="BI188" i="3" s="1"/>
  <c r="AM188" i="3"/>
  <c r="AJ188" i="3"/>
  <c r="AN188" i="3" s="1"/>
  <c r="AE188" i="3"/>
  <c r="AB188" i="3"/>
  <c r="AF188" i="3" s="1"/>
  <c r="AG188" i="3" s="1"/>
  <c r="BH188" i="3" s="1"/>
  <c r="W188" i="3"/>
  <c r="T188" i="3"/>
  <c r="X188" i="3" s="1"/>
  <c r="Y188" i="3" s="1"/>
  <c r="Q188" i="3"/>
  <c r="BF188" i="3" s="1"/>
  <c r="P188" i="3"/>
  <c r="K188" i="3"/>
  <c r="L188" i="3" s="1"/>
  <c r="BE188" i="3" s="1"/>
  <c r="E188" i="3"/>
  <c r="G188" i="3" s="1"/>
  <c r="H188" i="3" s="1"/>
  <c r="AW187" i="3"/>
  <c r="AV187" i="3"/>
  <c r="AU187" i="3"/>
  <c r="AR187" i="3"/>
  <c r="AO187" i="3"/>
  <c r="BI187" i="3" s="1"/>
  <c r="AN187" i="3"/>
  <c r="AM187" i="3"/>
  <c r="AJ187" i="3"/>
  <c r="AG187" i="3"/>
  <c r="BH187" i="3" s="1"/>
  <c r="AF187" i="3"/>
  <c r="AE187" i="3"/>
  <c r="AB187" i="3"/>
  <c r="Y187" i="3"/>
  <c r="BG187" i="3" s="1"/>
  <c r="X187" i="3"/>
  <c r="W187" i="3"/>
  <c r="T187" i="3"/>
  <c r="Q187" i="3"/>
  <c r="BF187" i="3" s="1"/>
  <c r="P187" i="3"/>
  <c r="K187" i="3"/>
  <c r="L187" i="3" s="1"/>
  <c r="BE187" i="3" s="1"/>
  <c r="G187" i="3"/>
  <c r="E187" i="3"/>
  <c r="BI186" i="3"/>
  <c r="AV186" i="3"/>
  <c r="AW186" i="3" s="1"/>
  <c r="AU186" i="3"/>
  <c r="AR186" i="3"/>
  <c r="AM186" i="3"/>
  <c r="AN186" i="3" s="1"/>
  <c r="AO186" i="3" s="1"/>
  <c r="AJ186" i="3"/>
  <c r="AF186" i="3"/>
  <c r="AG186" i="3" s="1"/>
  <c r="BH186" i="3" s="1"/>
  <c r="AE186" i="3"/>
  <c r="AB186" i="3"/>
  <c r="W186" i="3"/>
  <c r="X186" i="3" s="1"/>
  <c r="Y186" i="3" s="1"/>
  <c r="BG186" i="3" s="1"/>
  <c r="T186" i="3"/>
  <c r="P186" i="3"/>
  <c r="Q186" i="3" s="1"/>
  <c r="BF186" i="3" s="1"/>
  <c r="L186" i="3"/>
  <c r="BE186" i="3" s="1"/>
  <c r="K186" i="3"/>
  <c r="G186" i="3"/>
  <c r="E186" i="3"/>
  <c r="BF185" i="3"/>
  <c r="AU185" i="3"/>
  <c r="AR185" i="3"/>
  <c r="AV185" i="3" s="1"/>
  <c r="AW185" i="3" s="1"/>
  <c r="AM185" i="3"/>
  <c r="AJ185" i="3"/>
  <c r="AN185" i="3" s="1"/>
  <c r="AO185" i="3" s="1"/>
  <c r="BI185" i="3" s="1"/>
  <c r="AF185" i="3"/>
  <c r="AG185" i="3" s="1"/>
  <c r="BH185" i="3" s="1"/>
  <c r="AE185" i="3"/>
  <c r="AB185" i="3"/>
  <c r="X185" i="3"/>
  <c r="Y185" i="3" s="1"/>
  <c r="BG185" i="3" s="1"/>
  <c r="W185" i="3"/>
  <c r="T185" i="3"/>
  <c r="P185" i="3"/>
  <c r="Q185" i="3" s="1"/>
  <c r="L185" i="3"/>
  <c r="BE185" i="3" s="1"/>
  <c r="K185" i="3"/>
  <c r="E185" i="3"/>
  <c r="G185" i="3" s="1"/>
  <c r="BD184" i="3"/>
  <c r="AW184" i="3"/>
  <c r="AU184" i="3"/>
  <c r="AR184" i="3"/>
  <c r="AV184" i="3" s="1"/>
  <c r="AM184" i="3"/>
  <c r="AJ184" i="3"/>
  <c r="AE184" i="3"/>
  <c r="AB184" i="3"/>
  <c r="AF184" i="3" s="1"/>
  <c r="AG184" i="3" s="1"/>
  <c r="BH184" i="3" s="1"/>
  <c r="W184" i="3"/>
  <c r="T184" i="3"/>
  <c r="X184" i="3" s="1"/>
  <c r="Y184" i="3" s="1"/>
  <c r="BG184" i="3" s="1"/>
  <c r="Q184" i="3"/>
  <c r="BF184" i="3" s="1"/>
  <c r="P184" i="3"/>
  <c r="K184" i="3"/>
  <c r="H184" i="3"/>
  <c r="E184" i="3"/>
  <c r="G184" i="3" s="1"/>
  <c r="AV183" i="3"/>
  <c r="AW183" i="3" s="1"/>
  <c r="AY183" i="3" s="1"/>
  <c r="AU183" i="3"/>
  <c r="AR183" i="3"/>
  <c r="AN183" i="3"/>
  <c r="AO183" i="3" s="1"/>
  <c r="BI183" i="3" s="1"/>
  <c r="AM183" i="3"/>
  <c r="AJ183" i="3"/>
  <c r="AF183" i="3"/>
  <c r="AG183" i="3" s="1"/>
  <c r="BH183" i="3" s="1"/>
  <c r="AE183" i="3"/>
  <c r="AB183" i="3"/>
  <c r="X183" i="3"/>
  <c r="Y183" i="3" s="1"/>
  <c r="BG183" i="3" s="1"/>
  <c r="W183" i="3"/>
  <c r="T183" i="3"/>
  <c r="P183" i="3"/>
  <c r="Q183" i="3" s="1"/>
  <c r="BF183" i="3" s="1"/>
  <c r="K183" i="3"/>
  <c r="L183" i="3" s="1"/>
  <c r="BE183" i="3" s="1"/>
  <c r="G183" i="3"/>
  <c r="E183" i="3"/>
  <c r="AV182" i="3"/>
  <c r="AW182" i="3" s="1"/>
  <c r="AU182" i="3"/>
  <c r="AR182" i="3"/>
  <c r="AN182" i="3"/>
  <c r="AO182" i="3" s="1"/>
  <c r="BI182" i="3" s="1"/>
  <c r="AM182" i="3"/>
  <c r="AJ182" i="3"/>
  <c r="AE182" i="3"/>
  <c r="AF182" i="3" s="1"/>
  <c r="AG182" i="3" s="1"/>
  <c r="BH182" i="3" s="1"/>
  <c r="AB182" i="3"/>
  <c r="W182" i="3"/>
  <c r="X182" i="3" s="1"/>
  <c r="Y182" i="3" s="1"/>
  <c r="BG182" i="3" s="1"/>
  <c r="T182" i="3"/>
  <c r="P182" i="3"/>
  <c r="Q182" i="3" s="1"/>
  <c r="BF182" i="3" s="1"/>
  <c r="L182" i="3"/>
  <c r="BE182" i="3" s="1"/>
  <c r="K182" i="3"/>
  <c r="E182" i="3"/>
  <c r="G182" i="3" s="1"/>
  <c r="BF181" i="3"/>
  <c r="AU181" i="3"/>
  <c r="AR181" i="3"/>
  <c r="AV181" i="3" s="1"/>
  <c r="AW181" i="3" s="1"/>
  <c r="AM181" i="3"/>
  <c r="AJ181" i="3"/>
  <c r="AN181" i="3" s="1"/>
  <c r="AO181" i="3" s="1"/>
  <c r="BI181" i="3" s="1"/>
  <c r="AF181" i="3"/>
  <c r="AG181" i="3" s="1"/>
  <c r="BH181" i="3" s="1"/>
  <c r="AE181" i="3"/>
  <c r="AB181" i="3"/>
  <c r="X181" i="3"/>
  <c r="Y181" i="3" s="1"/>
  <c r="BG181" i="3" s="1"/>
  <c r="W181" i="3"/>
  <c r="T181" i="3"/>
  <c r="P181" i="3"/>
  <c r="Q181" i="3" s="1"/>
  <c r="L181" i="3"/>
  <c r="BE181" i="3" s="1"/>
  <c r="K181" i="3"/>
  <c r="E181" i="3"/>
  <c r="G181" i="3" s="1"/>
  <c r="BD180" i="3"/>
  <c r="AW180" i="3"/>
  <c r="AU180" i="3"/>
  <c r="AR180" i="3"/>
  <c r="AV180" i="3" s="1"/>
  <c r="AM180" i="3"/>
  <c r="AJ180" i="3"/>
  <c r="AE180" i="3"/>
  <c r="AB180" i="3"/>
  <c r="W180" i="3"/>
  <c r="T180" i="3"/>
  <c r="X180" i="3" s="1"/>
  <c r="Y180" i="3" s="1"/>
  <c r="BG180" i="3" s="1"/>
  <c r="Q180" i="3"/>
  <c r="BF180" i="3" s="1"/>
  <c r="P180" i="3"/>
  <c r="K180" i="3"/>
  <c r="H180" i="3"/>
  <c r="E180" i="3"/>
  <c r="G180" i="3" s="1"/>
  <c r="AU179" i="3"/>
  <c r="AR179" i="3"/>
  <c r="AV179" i="3" s="1"/>
  <c r="AW179" i="3" s="1"/>
  <c r="AM179" i="3"/>
  <c r="AJ179" i="3"/>
  <c r="AE179" i="3"/>
  <c r="AB179" i="3"/>
  <c r="AF179" i="3" s="1"/>
  <c r="AG179" i="3" s="1"/>
  <c r="BH179" i="3" s="1"/>
  <c r="W179" i="3"/>
  <c r="T179" i="3"/>
  <c r="P179" i="3"/>
  <c r="Q179" i="3" s="1"/>
  <c r="BF179" i="3" s="1"/>
  <c r="K179" i="3"/>
  <c r="L179" i="3" s="1"/>
  <c r="BE179" i="3" s="1"/>
  <c r="E179" i="3"/>
  <c r="G179" i="3" s="1"/>
  <c r="BH178" i="3"/>
  <c r="BD178" i="3"/>
  <c r="AW178" i="3"/>
  <c r="AU178" i="3"/>
  <c r="AR178" i="3"/>
  <c r="AV178" i="3" s="1"/>
  <c r="AM178" i="3"/>
  <c r="AJ178" i="3"/>
  <c r="AN178" i="3" s="1"/>
  <c r="AO178" i="3" s="1"/>
  <c r="BI178" i="3" s="1"/>
  <c r="AE178" i="3"/>
  <c r="AB178" i="3"/>
  <c r="AF178" i="3" s="1"/>
  <c r="AG178" i="3" s="1"/>
  <c r="Y178" i="3"/>
  <c r="BG178" i="3" s="1"/>
  <c r="W178" i="3"/>
  <c r="T178" i="3"/>
  <c r="X178" i="3" s="1"/>
  <c r="Q178" i="3"/>
  <c r="BF178" i="3" s="1"/>
  <c r="P178" i="3"/>
  <c r="K178" i="3"/>
  <c r="L178" i="3" s="1"/>
  <c r="BE178" i="3" s="1"/>
  <c r="H178" i="3"/>
  <c r="E178" i="3"/>
  <c r="G178" i="3" s="1"/>
  <c r="AV177" i="3"/>
  <c r="AW177" i="3" s="1"/>
  <c r="AU177" i="3"/>
  <c r="AR177" i="3"/>
  <c r="AN177" i="3"/>
  <c r="AO177" i="3" s="1"/>
  <c r="BI177" i="3" s="1"/>
  <c r="AM177" i="3"/>
  <c r="AJ177" i="3"/>
  <c r="AF177" i="3"/>
  <c r="AG177" i="3" s="1"/>
  <c r="BH177" i="3" s="1"/>
  <c r="AE177" i="3"/>
  <c r="AB177" i="3"/>
  <c r="X177" i="3"/>
  <c r="Y177" i="3" s="1"/>
  <c r="BG177" i="3" s="1"/>
  <c r="W177" i="3"/>
  <c r="T177" i="3"/>
  <c r="P177" i="3"/>
  <c r="Q177" i="3" s="1"/>
  <c r="BF177" i="3" s="1"/>
  <c r="K177" i="3"/>
  <c r="L177" i="3" s="1"/>
  <c r="BE177" i="3" s="1"/>
  <c r="G177" i="3"/>
  <c r="H177" i="3" s="1"/>
  <c r="E177" i="3"/>
  <c r="BF176" i="3"/>
  <c r="AU176" i="3"/>
  <c r="AV176" i="3" s="1"/>
  <c r="AW176" i="3" s="1"/>
  <c r="AR176" i="3"/>
  <c r="AM176" i="3"/>
  <c r="AN176" i="3" s="1"/>
  <c r="AO176" i="3" s="1"/>
  <c r="BI176" i="3" s="1"/>
  <c r="AJ176" i="3"/>
  <c r="AF176" i="3"/>
  <c r="AG176" i="3" s="1"/>
  <c r="BH176" i="3" s="1"/>
  <c r="AE176" i="3"/>
  <c r="AB176" i="3"/>
  <c r="W176" i="3"/>
  <c r="X176" i="3" s="1"/>
  <c r="Y176" i="3" s="1"/>
  <c r="BG176" i="3" s="1"/>
  <c r="T176" i="3"/>
  <c r="P176" i="3"/>
  <c r="Q176" i="3" s="1"/>
  <c r="L176" i="3"/>
  <c r="BE176" i="3" s="1"/>
  <c r="K176" i="3"/>
  <c r="E176" i="3"/>
  <c r="G176" i="3" s="1"/>
  <c r="AY175" i="3"/>
  <c r="AU175" i="3"/>
  <c r="AR175" i="3"/>
  <c r="AV175" i="3" s="1"/>
  <c r="AW175" i="3" s="1"/>
  <c r="BJ175" i="3" s="1"/>
  <c r="AM175" i="3"/>
  <c r="AJ175" i="3"/>
  <c r="AN175" i="3" s="1"/>
  <c r="AO175" i="3" s="1"/>
  <c r="BI175" i="3" s="1"/>
  <c r="AE175" i="3"/>
  <c r="AB175" i="3"/>
  <c r="AF175" i="3" s="1"/>
  <c r="AG175" i="3" s="1"/>
  <c r="BH175" i="3" s="1"/>
  <c r="W175" i="3"/>
  <c r="T175" i="3"/>
  <c r="X175" i="3" s="1"/>
  <c r="Y175" i="3" s="1"/>
  <c r="BG175" i="3" s="1"/>
  <c r="P175" i="3"/>
  <c r="Q175" i="3" s="1"/>
  <c r="BF175" i="3" s="1"/>
  <c r="L175" i="3"/>
  <c r="BE175" i="3" s="1"/>
  <c r="K175" i="3"/>
  <c r="G175" i="3"/>
  <c r="E175" i="3"/>
  <c r="BH174" i="3"/>
  <c r="AU174" i="3"/>
  <c r="AR174" i="3"/>
  <c r="AM174" i="3"/>
  <c r="AJ174" i="3"/>
  <c r="AN174" i="3" s="1"/>
  <c r="AO174" i="3" s="1"/>
  <c r="BI174" i="3" s="1"/>
  <c r="AE174" i="3"/>
  <c r="AB174" i="3"/>
  <c r="AF174" i="3" s="1"/>
  <c r="AG174" i="3" s="1"/>
  <c r="Y174" i="3"/>
  <c r="BG174" i="3" s="1"/>
  <c r="W174" i="3"/>
  <c r="T174" i="3"/>
  <c r="X174" i="3" s="1"/>
  <c r="Q174" i="3"/>
  <c r="BF174" i="3" s="1"/>
  <c r="P174" i="3"/>
  <c r="K174" i="3"/>
  <c r="L174" i="3" s="1"/>
  <c r="BE174" i="3" s="1"/>
  <c r="E174" i="3"/>
  <c r="G174" i="3" s="1"/>
  <c r="H174" i="3" s="1"/>
  <c r="BH173" i="3"/>
  <c r="AV173" i="3"/>
  <c r="AW173" i="3" s="1"/>
  <c r="AU173" i="3"/>
  <c r="AR173" i="3"/>
  <c r="AN173" i="3"/>
  <c r="AO173" i="3" s="1"/>
  <c r="BI173" i="3" s="1"/>
  <c r="AM173" i="3"/>
  <c r="AJ173" i="3"/>
  <c r="AF173" i="3"/>
  <c r="AG173" i="3" s="1"/>
  <c r="AE173" i="3"/>
  <c r="AB173" i="3"/>
  <c r="X173" i="3"/>
  <c r="Y173" i="3" s="1"/>
  <c r="BG173" i="3" s="1"/>
  <c r="W173" i="3"/>
  <c r="T173" i="3"/>
  <c r="P173" i="3"/>
  <c r="Q173" i="3" s="1"/>
  <c r="BF173" i="3" s="1"/>
  <c r="K173" i="3"/>
  <c r="L173" i="3" s="1"/>
  <c r="BE173" i="3" s="1"/>
  <c r="G173" i="3"/>
  <c r="E173" i="3"/>
  <c r="BI172" i="3"/>
  <c r="BG172" i="3"/>
  <c r="AU172" i="3"/>
  <c r="AV172" i="3" s="1"/>
  <c r="AW172" i="3" s="1"/>
  <c r="AR172" i="3"/>
  <c r="AN172" i="3"/>
  <c r="AO172" i="3" s="1"/>
  <c r="AM172" i="3"/>
  <c r="AJ172" i="3"/>
  <c r="AE172" i="3"/>
  <c r="AF172" i="3" s="1"/>
  <c r="AG172" i="3" s="1"/>
  <c r="BH172" i="3" s="1"/>
  <c r="AB172" i="3"/>
  <c r="X172" i="3"/>
  <c r="Y172" i="3" s="1"/>
  <c r="W172" i="3"/>
  <c r="T172" i="3"/>
  <c r="P172" i="3"/>
  <c r="Q172" i="3" s="1"/>
  <c r="BF172" i="3" s="1"/>
  <c r="L172" i="3"/>
  <c r="BE172" i="3" s="1"/>
  <c r="K172" i="3"/>
  <c r="G172" i="3"/>
  <c r="E172" i="3"/>
  <c r="BF171" i="3"/>
  <c r="AU171" i="3"/>
  <c r="AR171" i="3"/>
  <c r="AV171" i="3" s="1"/>
  <c r="AW171" i="3" s="1"/>
  <c r="AN171" i="3"/>
  <c r="AO171" i="3" s="1"/>
  <c r="BI171" i="3" s="1"/>
  <c r="AM171" i="3"/>
  <c r="AJ171" i="3"/>
  <c r="AE171" i="3"/>
  <c r="AF171" i="3" s="1"/>
  <c r="AG171" i="3" s="1"/>
  <c r="BH171" i="3" s="1"/>
  <c r="AB171" i="3"/>
  <c r="W171" i="3"/>
  <c r="T171" i="3"/>
  <c r="X171" i="3" s="1"/>
  <c r="Y171" i="3" s="1"/>
  <c r="BG171" i="3" s="1"/>
  <c r="P171" i="3"/>
  <c r="Q171" i="3" s="1"/>
  <c r="K171" i="3"/>
  <c r="L171" i="3" s="1"/>
  <c r="BE171" i="3" s="1"/>
  <c r="G171" i="3"/>
  <c r="E171" i="3"/>
  <c r="BE170" i="3"/>
  <c r="AU170" i="3"/>
  <c r="AR170" i="3"/>
  <c r="AM170" i="3"/>
  <c r="AJ170" i="3"/>
  <c r="AE170" i="3"/>
  <c r="AB170" i="3"/>
  <c r="AF170" i="3" s="1"/>
  <c r="AG170" i="3" s="1"/>
  <c r="BH170" i="3" s="1"/>
  <c r="W170" i="3"/>
  <c r="T170" i="3"/>
  <c r="X170" i="3" s="1"/>
  <c r="Y170" i="3" s="1"/>
  <c r="BG170" i="3" s="1"/>
  <c r="Q170" i="3"/>
  <c r="BF170" i="3" s="1"/>
  <c r="P170" i="3"/>
  <c r="K170" i="3"/>
  <c r="L170" i="3" s="1"/>
  <c r="H170" i="3"/>
  <c r="E170" i="3"/>
  <c r="G170" i="3" s="1"/>
  <c r="AV169" i="3"/>
  <c r="AW169" i="3" s="1"/>
  <c r="AU169" i="3"/>
  <c r="AR169" i="3"/>
  <c r="AN169" i="3"/>
  <c r="AO169" i="3" s="1"/>
  <c r="BI169" i="3" s="1"/>
  <c r="AM169" i="3"/>
  <c r="AJ169" i="3"/>
  <c r="AF169" i="3"/>
  <c r="AG169" i="3" s="1"/>
  <c r="BH169" i="3" s="1"/>
  <c r="AE169" i="3"/>
  <c r="AB169" i="3"/>
  <c r="X169" i="3"/>
  <c r="Y169" i="3" s="1"/>
  <c r="BG169" i="3" s="1"/>
  <c r="W169" i="3"/>
  <c r="T169" i="3"/>
  <c r="P169" i="3"/>
  <c r="Q169" i="3" s="1"/>
  <c r="BF169" i="3" s="1"/>
  <c r="K169" i="3"/>
  <c r="L169" i="3" s="1"/>
  <c r="BE169" i="3" s="1"/>
  <c r="G169" i="3"/>
  <c r="E169" i="3"/>
  <c r="AU168" i="3"/>
  <c r="AV168" i="3" s="1"/>
  <c r="AW168" i="3" s="1"/>
  <c r="AR168" i="3"/>
  <c r="AM168" i="3"/>
  <c r="AN168" i="3" s="1"/>
  <c r="AO168" i="3" s="1"/>
  <c r="BI168" i="3" s="1"/>
  <c r="AJ168" i="3"/>
  <c r="AF168" i="3"/>
  <c r="AG168" i="3" s="1"/>
  <c r="BH168" i="3" s="1"/>
  <c r="AE168" i="3"/>
  <c r="AB168" i="3"/>
  <c r="W168" i="3"/>
  <c r="X168" i="3" s="1"/>
  <c r="Y168" i="3" s="1"/>
  <c r="BG168" i="3" s="1"/>
  <c r="T168" i="3"/>
  <c r="P168" i="3"/>
  <c r="L168" i="3"/>
  <c r="BE168" i="3" s="1"/>
  <c r="K168" i="3"/>
  <c r="E168" i="3"/>
  <c r="G168" i="3" s="1"/>
  <c r="H168" i="3" s="1"/>
  <c r="BF167" i="3"/>
  <c r="AU167" i="3"/>
  <c r="AR167" i="3"/>
  <c r="AN167" i="3"/>
  <c r="AO167" i="3" s="1"/>
  <c r="BI167" i="3" s="1"/>
  <c r="AM167" i="3"/>
  <c r="AJ167" i="3"/>
  <c r="AE167" i="3"/>
  <c r="AF167" i="3" s="1"/>
  <c r="AG167" i="3" s="1"/>
  <c r="BH167" i="3" s="1"/>
  <c r="AB167" i="3"/>
  <c r="X167" i="3"/>
  <c r="Y167" i="3" s="1"/>
  <c r="BG167" i="3" s="1"/>
  <c r="W167" i="3"/>
  <c r="T167" i="3"/>
  <c r="P167" i="3"/>
  <c r="Q167" i="3" s="1"/>
  <c r="L167" i="3"/>
  <c r="BE167" i="3" s="1"/>
  <c r="K167" i="3"/>
  <c r="G167" i="3"/>
  <c r="E167" i="3"/>
  <c r="AU166" i="3"/>
  <c r="AR166" i="3"/>
  <c r="AM166" i="3"/>
  <c r="AJ166" i="3"/>
  <c r="AN166" i="3" s="1"/>
  <c r="AO166" i="3" s="1"/>
  <c r="BI166" i="3" s="1"/>
  <c r="AE166" i="3"/>
  <c r="AB166" i="3"/>
  <c r="AF166" i="3" s="1"/>
  <c r="AG166" i="3" s="1"/>
  <c r="BH166" i="3" s="1"/>
  <c r="W166" i="3"/>
  <c r="T166" i="3"/>
  <c r="X166" i="3" s="1"/>
  <c r="Y166" i="3" s="1"/>
  <c r="BG166" i="3" s="1"/>
  <c r="Q166" i="3"/>
  <c r="BF166" i="3" s="1"/>
  <c r="P166" i="3"/>
  <c r="K166" i="3"/>
  <c r="L166" i="3" s="1"/>
  <c r="BE166" i="3" s="1"/>
  <c r="H166" i="3"/>
  <c r="E166" i="3"/>
  <c r="G166" i="3" s="1"/>
  <c r="BH165" i="3"/>
  <c r="AW165" i="3"/>
  <c r="AV165" i="3"/>
  <c r="AU165" i="3"/>
  <c r="AR165" i="3"/>
  <c r="AO165" i="3"/>
  <c r="BI165" i="3" s="1"/>
  <c r="AN165" i="3"/>
  <c r="AM165" i="3"/>
  <c r="AJ165" i="3"/>
  <c r="AG165" i="3"/>
  <c r="AF165" i="3"/>
  <c r="AE165" i="3"/>
  <c r="AB165" i="3"/>
  <c r="Y165" i="3"/>
  <c r="BG165" i="3" s="1"/>
  <c r="X165" i="3"/>
  <c r="W165" i="3"/>
  <c r="T165" i="3"/>
  <c r="Q165" i="3"/>
  <c r="BF165" i="3" s="1"/>
  <c r="P165" i="3"/>
  <c r="K165" i="3"/>
  <c r="L165" i="3" s="1"/>
  <c r="BE165" i="3" s="1"/>
  <c r="G165" i="3"/>
  <c r="E165" i="3"/>
  <c r="BF164" i="3"/>
  <c r="AU164" i="3"/>
  <c r="AV164" i="3" s="1"/>
  <c r="AW164" i="3" s="1"/>
  <c r="AR164" i="3"/>
  <c r="AM164" i="3"/>
  <c r="AN164" i="3" s="1"/>
  <c r="AO164" i="3" s="1"/>
  <c r="BI164" i="3" s="1"/>
  <c r="AJ164" i="3"/>
  <c r="AE164" i="3"/>
  <c r="AF164" i="3" s="1"/>
  <c r="AG164" i="3" s="1"/>
  <c r="BH164" i="3" s="1"/>
  <c r="AB164" i="3"/>
  <c r="X164" i="3"/>
  <c r="Y164" i="3" s="1"/>
  <c r="BG164" i="3" s="1"/>
  <c r="W164" i="3"/>
  <c r="T164" i="3"/>
  <c r="P164" i="3"/>
  <c r="Q164" i="3" s="1"/>
  <c r="L164" i="3"/>
  <c r="BE164" i="3" s="1"/>
  <c r="K164" i="3"/>
  <c r="G164" i="3"/>
  <c r="E164" i="3"/>
  <c r="BF163" i="3"/>
  <c r="AU163" i="3"/>
  <c r="AR163" i="3"/>
  <c r="AM163" i="3"/>
  <c r="AJ163" i="3"/>
  <c r="AN163" i="3" s="1"/>
  <c r="AO163" i="3" s="1"/>
  <c r="BI163" i="3" s="1"/>
  <c r="AF163" i="3"/>
  <c r="AG163" i="3" s="1"/>
  <c r="BH163" i="3" s="1"/>
  <c r="AE163" i="3"/>
  <c r="AB163" i="3"/>
  <c r="X163" i="3"/>
  <c r="Y163" i="3" s="1"/>
  <c r="BG163" i="3" s="1"/>
  <c r="W163" i="3"/>
  <c r="T163" i="3"/>
  <c r="P163" i="3"/>
  <c r="Q163" i="3" s="1"/>
  <c r="L163" i="3"/>
  <c r="BE163" i="3" s="1"/>
  <c r="K163" i="3"/>
  <c r="G163" i="3"/>
  <c r="E163" i="3"/>
  <c r="AU162" i="3"/>
  <c r="AR162" i="3"/>
  <c r="AM162" i="3"/>
  <c r="AJ162" i="3"/>
  <c r="AN162" i="3" s="1"/>
  <c r="AO162" i="3" s="1"/>
  <c r="BI162" i="3" s="1"/>
  <c r="AE162" i="3"/>
  <c r="AB162" i="3"/>
  <c r="W162" i="3"/>
  <c r="T162" i="3"/>
  <c r="X162" i="3" s="1"/>
  <c r="Y162" i="3" s="1"/>
  <c r="BG162" i="3" s="1"/>
  <c r="Q162" i="3"/>
  <c r="BF162" i="3" s="1"/>
  <c r="P162" i="3"/>
  <c r="K162" i="3"/>
  <c r="L162" i="3" s="1"/>
  <c r="BE162" i="3" s="1"/>
  <c r="E162" i="3"/>
  <c r="G162" i="3" s="1"/>
  <c r="H162" i="3" s="1"/>
  <c r="BJ161" i="3"/>
  <c r="AY161" i="3"/>
  <c r="AU161" i="3"/>
  <c r="AR161" i="3"/>
  <c r="AV161" i="3" s="1"/>
  <c r="AW161" i="3" s="1"/>
  <c r="AM161" i="3"/>
  <c r="AJ161" i="3"/>
  <c r="AN161" i="3" s="1"/>
  <c r="AO161" i="3" s="1"/>
  <c r="BI161" i="3" s="1"/>
  <c r="AG161" i="3"/>
  <c r="BH161" i="3" s="1"/>
  <c r="AE161" i="3"/>
  <c r="AB161" i="3"/>
  <c r="AF161" i="3" s="1"/>
  <c r="Y161" i="3"/>
  <c r="BG161" i="3" s="1"/>
  <c r="W161" i="3"/>
  <c r="T161" i="3"/>
  <c r="X161" i="3" s="1"/>
  <c r="BK161" i="3" s="1"/>
  <c r="Q161" i="3"/>
  <c r="BF161" i="3" s="1"/>
  <c r="P161" i="3"/>
  <c r="K161" i="3"/>
  <c r="L161" i="3" s="1"/>
  <c r="BE161" i="3" s="1"/>
  <c r="H161" i="3"/>
  <c r="G161" i="3"/>
  <c r="E161" i="3"/>
  <c r="BF160" i="3"/>
  <c r="BE160" i="3"/>
  <c r="AV160" i="3"/>
  <c r="AW160" i="3" s="1"/>
  <c r="AU160" i="3"/>
  <c r="AR160" i="3"/>
  <c r="AN160" i="3"/>
  <c r="AO160" i="3" s="1"/>
  <c r="BI160" i="3" s="1"/>
  <c r="AM160" i="3"/>
  <c r="AJ160" i="3"/>
  <c r="AF160" i="3"/>
  <c r="AG160" i="3" s="1"/>
  <c r="BH160" i="3" s="1"/>
  <c r="AE160" i="3"/>
  <c r="AB160" i="3"/>
  <c r="X160" i="3"/>
  <c r="Y160" i="3" s="1"/>
  <c r="BG160" i="3" s="1"/>
  <c r="W160" i="3"/>
  <c r="T160" i="3"/>
  <c r="P160" i="3"/>
  <c r="Q160" i="3" s="1"/>
  <c r="L160" i="3"/>
  <c r="K160" i="3"/>
  <c r="G160" i="3"/>
  <c r="E160" i="3"/>
  <c r="BE159" i="3"/>
  <c r="AV159" i="3"/>
  <c r="AW159" i="3" s="1"/>
  <c r="BJ159" i="3" s="1"/>
  <c r="AU159" i="3"/>
  <c r="AR159" i="3"/>
  <c r="AM159" i="3"/>
  <c r="AN159" i="3" s="1"/>
  <c r="AO159" i="3" s="1"/>
  <c r="BI159" i="3" s="1"/>
  <c r="AJ159" i="3"/>
  <c r="AE159" i="3"/>
  <c r="AB159" i="3"/>
  <c r="W159" i="3"/>
  <c r="T159" i="3"/>
  <c r="X159" i="3" s="1"/>
  <c r="Y159" i="3" s="1"/>
  <c r="BG159" i="3" s="1"/>
  <c r="P159" i="3"/>
  <c r="Q159" i="3" s="1"/>
  <c r="BF159" i="3" s="1"/>
  <c r="L159" i="3"/>
  <c r="K159" i="3"/>
  <c r="G159" i="3"/>
  <c r="E159" i="3"/>
  <c r="AU158" i="3"/>
  <c r="AR158" i="3"/>
  <c r="AM158" i="3"/>
  <c r="AJ158" i="3"/>
  <c r="AN158" i="3" s="1"/>
  <c r="AO158" i="3" s="1"/>
  <c r="BI158" i="3" s="1"/>
  <c r="AE158" i="3"/>
  <c r="AB158" i="3"/>
  <c r="W158" i="3"/>
  <c r="T158" i="3"/>
  <c r="Q158" i="3"/>
  <c r="BF158" i="3" s="1"/>
  <c r="P158" i="3"/>
  <c r="L158" i="3"/>
  <c r="BE158" i="3" s="1"/>
  <c r="K158" i="3"/>
  <c r="E158" i="3"/>
  <c r="G158" i="3" s="1"/>
  <c r="H158" i="3" s="1"/>
  <c r="BF157" i="3"/>
  <c r="AW157" i="3"/>
  <c r="AY157" i="3" s="1"/>
  <c r="AU157" i="3"/>
  <c r="AR157" i="3"/>
  <c r="AV157" i="3" s="1"/>
  <c r="AM157" i="3"/>
  <c r="AJ157" i="3"/>
  <c r="AN157" i="3" s="1"/>
  <c r="AO157" i="3" s="1"/>
  <c r="BI157" i="3" s="1"/>
  <c r="AG157" i="3"/>
  <c r="BH157" i="3" s="1"/>
  <c r="AE157" i="3"/>
  <c r="AB157" i="3"/>
  <c r="AF157" i="3" s="1"/>
  <c r="Y157" i="3"/>
  <c r="BG157" i="3" s="1"/>
  <c r="W157" i="3"/>
  <c r="T157" i="3"/>
  <c r="X157" i="3" s="1"/>
  <c r="Q157" i="3"/>
  <c r="P157" i="3"/>
  <c r="K157" i="3"/>
  <c r="G157" i="3"/>
  <c r="H157" i="3" s="1"/>
  <c r="E157" i="3"/>
  <c r="BK156" i="3"/>
  <c r="BE156" i="3"/>
  <c r="AW156" i="3"/>
  <c r="AV156" i="3"/>
  <c r="AU156" i="3"/>
  <c r="AR156" i="3"/>
  <c r="AO156" i="3"/>
  <c r="BI156" i="3" s="1"/>
  <c r="AN156" i="3"/>
  <c r="AM156" i="3"/>
  <c r="AJ156" i="3"/>
  <c r="AG156" i="3"/>
  <c r="BH156" i="3" s="1"/>
  <c r="AF156" i="3"/>
  <c r="AE156" i="3"/>
  <c r="AB156" i="3"/>
  <c r="Y156" i="3"/>
  <c r="BG156" i="3" s="1"/>
  <c r="X156" i="3"/>
  <c r="W156" i="3"/>
  <c r="T156" i="3"/>
  <c r="Q156" i="3"/>
  <c r="BF156" i="3" s="1"/>
  <c r="P156" i="3"/>
  <c r="L156" i="3"/>
  <c r="K156" i="3"/>
  <c r="H156" i="3"/>
  <c r="BD156" i="3" s="1"/>
  <c r="G156" i="3"/>
  <c r="E156" i="3"/>
  <c r="BJ155" i="3"/>
  <c r="BI155" i="3"/>
  <c r="AY155" i="3"/>
  <c r="AU155" i="3"/>
  <c r="AV155" i="3" s="1"/>
  <c r="AW155" i="3" s="1"/>
  <c r="AR155" i="3"/>
  <c r="AN155" i="3"/>
  <c r="AO155" i="3" s="1"/>
  <c r="AM155" i="3"/>
  <c r="AJ155" i="3"/>
  <c r="AE155" i="3"/>
  <c r="AB155" i="3"/>
  <c r="AF155" i="3" s="1"/>
  <c r="AG155" i="3" s="1"/>
  <c r="BH155" i="3" s="1"/>
  <c r="W155" i="3"/>
  <c r="T155" i="3"/>
  <c r="X155" i="3" s="1"/>
  <c r="Y155" i="3" s="1"/>
  <c r="BG155" i="3" s="1"/>
  <c r="P155" i="3"/>
  <c r="Q155" i="3" s="1"/>
  <c r="BF155" i="3" s="1"/>
  <c r="L155" i="3"/>
  <c r="BE155" i="3" s="1"/>
  <c r="K155" i="3"/>
  <c r="G155" i="3"/>
  <c r="E155" i="3"/>
  <c r="AU154" i="3"/>
  <c r="AR154" i="3"/>
  <c r="AM154" i="3"/>
  <c r="AJ154" i="3"/>
  <c r="AN154" i="3" s="1"/>
  <c r="AO154" i="3" s="1"/>
  <c r="BI154" i="3" s="1"/>
  <c r="AE154" i="3"/>
  <c r="AB154" i="3"/>
  <c r="Y154" i="3"/>
  <c r="BG154" i="3" s="1"/>
  <c r="W154" i="3"/>
  <c r="T154" i="3"/>
  <c r="X154" i="3" s="1"/>
  <c r="Q154" i="3"/>
  <c r="BF154" i="3" s="1"/>
  <c r="P154" i="3"/>
  <c r="K154" i="3"/>
  <c r="L154" i="3" s="1"/>
  <c r="BE154" i="3" s="1"/>
  <c r="E154" i="3"/>
  <c r="G154" i="3" s="1"/>
  <c r="BF153" i="3"/>
  <c r="AW153" i="3"/>
  <c r="AU153" i="3"/>
  <c r="AR153" i="3"/>
  <c r="AV153" i="3" s="1"/>
  <c r="AM153" i="3"/>
  <c r="AJ153" i="3"/>
  <c r="AN153" i="3" s="1"/>
  <c r="AO153" i="3" s="1"/>
  <c r="BI153" i="3" s="1"/>
  <c r="AE153" i="3"/>
  <c r="AB153" i="3"/>
  <c r="AF153" i="3" s="1"/>
  <c r="AG153" i="3" s="1"/>
  <c r="BH153" i="3" s="1"/>
  <c r="Y153" i="3"/>
  <c r="BG153" i="3" s="1"/>
  <c r="W153" i="3"/>
  <c r="T153" i="3"/>
  <c r="X153" i="3" s="1"/>
  <c r="Q153" i="3"/>
  <c r="P153" i="3"/>
  <c r="K153" i="3"/>
  <c r="L153" i="3" s="1"/>
  <c r="BE153" i="3" s="1"/>
  <c r="G153" i="3"/>
  <c r="H153" i="3" s="1"/>
  <c r="E153" i="3"/>
  <c r="BJ152" i="3"/>
  <c r="BE152" i="3"/>
  <c r="AW152" i="3"/>
  <c r="AY152" i="3" s="1"/>
  <c r="AV152" i="3"/>
  <c r="AU152" i="3"/>
  <c r="AR152" i="3"/>
  <c r="AO152" i="3"/>
  <c r="BI152" i="3" s="1"/>
  <c r="AN152" i="3"/>
  <c r="AM152" i="3"/>
  <c r="AJ152" i="3"/>
  <c r="AG152" i="3"/>
  <c r="BH152" i="3" s="1"/>
  <c r="AF152" i="3"/>
  <c r="AE152" i="3"/>
  <c r="AB152" i="3"/>
  <c r="Y152" i="3"/>
  <c r="BG152" i="3" s="1"/>
  <c r="X152" i="3"/>
  <c r="W152" i="3"/>
  <c r="T152" i="3"/>
  <c r="Q152" i="3"/>
  <c r="BF152" i="3" s="1"/>
  <c r="P152" i="3"/>
  <c r="L152" i="3"/>
  <c r="K152" i="3"/>
  <c r="H152" i="3"/>
  <c r="BD152" i="3" s="1"/>
  <c r="G152" i="3"/>
  <c r="BK152" i="3" s="1"/>
  <c r="E152" i="3"/>
  <c r="BE151" i="3"/>
  <c r="AU151" i="3"/>
  <c r="AV151" i="3" s="1"/>
  <c r="AW151" i="3" s="1"/>
  <c r="AR151" i="3"/>
  <c r="AM151" i="3"/>
  <c r="AJ151" i="3"/>
  <c r="AN151" i="3" s="1"/>
  <c r="AO151" i="3" s="1"/>
  <c r="BI151" i="3" s="1"/>
  <c r="AE151" i="3"/>
  <c r="AB151" i="3"/>
  <c r="W151" i="3"/>
  <c r="T151" i="3"/>
  <c r="X151" i="3" s="1"/>
  <c r="Y151" i="3" s="1"/>
  <c r="BG151" i="3" s="1"/>
  <c r="P151" i="3"/>
  <c r="Q151" i="3" s="1"/>
  <c r="BF151" i="3" s="1"/>
  <c r="L151" i="3"/>
  <c r="K151" i="3"/>
  <c r="G151" i="3"/>
  <c r="E151" i="3"/>
  <c r="BG150" i="3"/>
  <c r="AU150" i="3"/>
  <c r="AR150" i="3"/>
  <c r="AV150" i="3" s="1"/>
  <c r="AW150" i="3" s="1"/>
  <c r="AO150" i="3"/>
  <c r="BI150" i="3" s="1"/>
  <c r="AM150" i="3"/>
  <c r="AJ150" i="3"/>
  <c r="AN150" i="3" s="1"/>
  <c r="AE150" i="3"/>
  <c r="AB150" i="3"/>
  <c r="W150" i="3"/>
  <c r="T150" i="3"/>
  <c r="X150" i="3" s="1"/>
  <c r="Y150" i="3" s="1"/>
  <c r="Q150" i="3"/>
  <c r="BF150" i="3" s="1"/>
  <c r="P150" i="3"/>
  <c r="K150" i="3"/>
  <c r="L150" i="3" s="1"/>
  <c r="BE150" i="3" s="1"/>
  <c r="E150" i="3"/>
  <c r="G150" i="3" s="1"/>
  <c r="H150" i="3" s="1"/>
  <c r="BD150" i="3" s="1"/>
  <c r="BH149" i="3"/>
  <c r="AW149" i="3"/>
  <c r="AV149" i="3"/>
  <c r="AU149" i="3"/>
  <c r="AR149" i="3"/>
  <c r="AO149" i="3"/>
  <c r="BI149" i="3" s="1"/>
  <c r="AN149" i="3"/>
  <c r="AM149" i="3"/>
  <c r="AJ149" i="3"/>
  <c r="AG149" i="3"/>
  <c r="AF149" i="3"/>
  <c r="AE149" i="3"/>
  <c r="AB149" i="3"/>
  <c r="Y149" i="3"/>
  <c r="BG149" i="3" s="1"/>
  <c r="X149" i="3"/>
  <c r="W149" i="3"/>
  <c r="T149" i="3"/>
  <c r="Q149" i="3"/>
  <c r="BF149" i="3" s="1"/>
  <c r="P149" i="3"/>
  <c r="K149" i="3"/>
  <c r="L149" i="3" s="1"/>
  <c r="BE149" i="3" s="1"/>
  <c r="G149" i="3"/>
  <c r="E149" i="3"/>
  <c r="BG148" i="3"/>
  <c r="AV148" i="3"/>
  <c r="AW148" i="3" s="1"/>
  <c r="AU148" i="3"/>
  <c r="AR148" i="3"/>
  <c r="AM148" i="3"/>
  <c r="AN148" i="3" s="1"/>
  <c r="AO148" i="3" s="1"/>
  <c r="BI148" i="3" s="1"/>
  <c r="AJ148" i="3"/>
  <c r="AE148" i="3"/>
  <c r="AF148" i="3" s="1"/>
  <c r="AG148" i="3" s="1"/>
  <c r="BH148" i="3" s="1"/>
  <c r="AB148" i="3"/>
  <c r="W148" i="3"/>
  <c r="X148" i="3" s="1"/>
  <c r="Y148" i="3" s="1"/>
  <c r="T148" i="3"/>
  <c r="P148" i="3"/>
  <c r="Q148" i="3" s="1"/>
  <c r="BF148" i="3" s="1"/>
  <c r="L148" i="3"/>
  <c r="BE148" i="3" s="1"/>
  <c r="K148" i="3"/>
  <c r="G148" i="3"/>
  <c r="E148" i="3"/>
  <c r="BF147" i="3"/>
  <c r="AU147" i="3"/>
  <c r="AR147" i="3"/>
  <c r="AM147" i="3"/>
  <c r="AJ147" i="3"/>
  <c r="AN147" i="3" s="1"/>
  <c r="AO147" i="3" s="1"/>
  <c r="BI147" i="3" s="1"/>
  <c r="AE147" i="3"/>
  <c r="AF147" i="3" s="1"/>
  <c r="AG147" i="3" s="1"/>
  <c r="BH147" i="3" s="1"/>
  <c r="AB147" i="3"/>
  <c r="X147" i="3"/>
  <c r="Y147" i="3" s="1"/>
  <c r="BG147" i="3" s="1"/>
  <c r="W147" i="3"/>
  <c r="T147" i="3"/>
  <c r="P147" i="3"/>
  <c r="Q147" i="3" s="1"/>
  <c r="L147" i="3"/>
  <c r="BE147" i="3" s="1"/>
  <c r="K147" i="3"/>
  <c r="G147" i="3"/>
  <c r="E147" i="3"/>
  <c r="BE146" i="3"/>
  <c r="AU146" i="3"/>
  <c r="AR146" i="3"/>
  <c r="AM146" i="3"/>
  <c r="AJ146" i="3"/>
  <c r="AN146" i="3" s="1"/>
  <c r="AO146" i="3" s="1"/>
  <c r="BI146" i="3" s="1"/>
  <c r="AE146" i="3"/>
  <c r="AB146" i="3"/>
  <c r="AF146" i="3" s="1"/>
  <c r="AG146" i="3" s="1"/>
  <c r="BH146" i="3" s="1"/>
  <c r="Y146" i="3"/>
  <c r="BG146" i="3" s="1"/>
  <c r="W146" i="3"/>
  <c r="T146" i="3"/>
  <c r="X146" i="3" s="1"/>
  <c r="Q146" i="3"/>
  <c r="BF146" i="3" s="1"/>
  <c r="P146" i="3"/>
  <c r="K146" i="3"/>
  <c r="L146" i="3" s="1"/>
  <c r="E146" i="3"/>
  <c r="G146" i="3" s="1"/>
  <c r="H146" i="3" s="1"/>
  <c r="BA146" i="3" s="1"/>
  <c r="BB146" i="3" s="1"/>
  <c r="AV145" i="3"/>
  <c r="AW145" i="3" s="1"/>
  <c r="AY145" i="3" s="1"/>
  <c r="AU145" i="3"/>
  <c r="AR145" i="3"/>
  <c r="AN145" i="3"/>
  <c r="AO145" i="3" s="1"/>
  <c r="BI145" i="3" s="1"/>
  <c r="AM145" i="3"/>
  <c r="AJ145" i="3"/>
  <c r="AF145" i="3"/>
  <c r="AG145" i="3" s="1"/>
  <c r="BH145" i="3" s="1"/>
  <c r="AE145" i="3"/>
  <c r="AB145" i="3"/>
  <c r="X145" i="3"/>
  <c r="Y145" i="3" s="1"/>
  <c r="BG145" i="3" s="1"/>
  <c r="W145" i="3"/>
  <c r="T145" i="3"/>
  <c r="P145" i="3"/>
  <c r="Q145" i="3" s="1"/>
  <c r="BF145" i="3" s="1"/>
  <c r="K145" i="3"/>
  <c r="L145" i="3" s="1"/>
  <c r="BE145" i="3" s="1"/>
  <c r="G145" i="3"/>
  <c r="E145" i="3"/>
  <c r="BI144" i="3"/>
  <c r="AU144" i="3"/>
  <c r="AV144" i="3" s="1"/>
  <c r="AW144" i="3" s="1"/>
  <c r="AR144" i="3"/>
  <c r="AN144" i="3"/>
  <c r="AO144" i="3" s="1"/>
  <c r="AM144" i="3"/>
  <c r="AJ144" i="3"/>
  <c r="AE144" i="3"/>
  <c r="AF144" i="3" s="1"/>
  <c r="AG144" i="3" s="1"/>
  <c r="BH144" i="3" s="1"/>
  <c r="AB144" i="3"/>
  <c r="W144" i="3"/>
  <c r="X144" i="3" s="1"/>
  <c r="Y144" i="3" s="1"/>
  <c r="BG144" i="3" s="1"/>
  <c r="T144" i="3"/>
  <c r="P144" i="3"/>
  <c r="Q144" i="3" s="1"/>
  <c r="BF144" i="3" s="1"/>
  <c r="L144" i="3"/>
  <c r="BE144" i="3" s="1"/>
  <c r="K144" i="3"/>
  <c r="G144" i="3"/>
  <c r="E144" i="3"/>
  <c r="BF143" i="3"/>
  <c r="AY143" i="3"/>
  <c r="AU143" i="3"/>
  <c r="AR143" i="3"/>
  <c r="AV143" i="3" s="1"/>
  <c r="AW143" i="3" s="1"/>
  <c r="BJ143" i="3" s="1"/>
  <c r="AN143" i="3"/>
  <c r="AO143" i="3" s="1"/>
  <c r="BI143" i="3" s="1"/>
  <c r="AM143" i="3"/>
  <c r="AJ143" i="3"/>
  <c r="AE143" i="3"/>
  <c r="AF143" i="3" s="1"/>
  <c r="AG143" i="3" s="1"/>
  <c r="BH143" i="3" s="1"/>
  <c r="AB143" i="3"/>
  <c r="W143" i="3"/>
  <c r="T143" i="3"/>
  <c r="X143" i="3" s="1"/>
  <c r="Y143" i="3" s="1"/>
  <c r="BG143" i="3" s="1"/>
  <c r="P143" i="3"/>
  <c r="Q143" i="3" s="1"/>
  <c r="K143" i="3"/>
  <c r="L143" i="3" s="1"/>
  <c r="BE143" i="3" s="1"/>
  <c r="G143" i="3"/>
  <c r="E143" i="3"/>
  <c r="BH142" i="3"/>
  <c r="BE142" i="3"/>
  <c r="AU142" i="3"/>
  <c r="AR142" i="3"/>
  <c r="AM142" i="3"/>
  <c r="AJ142" i="3"/>
  <c r="AE142" i="3"/>
  <c r="AB142" i="3"/>
  <c r="AF142" i="3" s="1"/>
  <c r="AG142" i="3" s="1"/>
  <c r="Y142" i="3"/>
  <c r="BG142" i="3" s="1"/>
  <c r="W142" i="3"/>
  <c r="T142" i="3"/>
  <c r="X142" i="3" s="1"/>
  <c r="Q142" i="3"/>
  <c r="BF142" i="3" s="1"/>
  <c r="P142" i="3"/>
  <c r="K142" i="3"/>
  <c r="L142" i="3" s="1"/>
  <c r="E142" i="3"/>
  <c r="G142" i="3" s="1"/>
  <c r="BJ141" i="3"/>
  <c r="AV141" i="3"/>
  <c r="AW141" i="3" s="1"/>
  <c r="AY141" i="3" s="1"/>
  <c r="AU141" i="3"/>
  <c r="AR141" i="3"/>
  <c r="AN141" i="3"/>
  <c r="AO141" i="3" s="1"/>
  <c r="BI141" i="3" s="1"/>
  <c r="AM141" i="3"/>
  <c r="AJ141" i="3"/>
  <c r="AF141" i="3"/>
  <c r="AG141" i="3" s="1"/>
  <c r="BH141" i="3" s="1"/>
  <c r="AE141" i="3"/>
  <c r="AB141" i="3"/>
  <c r="X141" i="3"/>
  <c r="Y141" i="3" s="1"/>
  <c r="BG141" i="3" s="1"/>
  <c r="W141" i="3"/>
  <c r="T141" i="3"/>
  <c r="P141" i="3"/>
  <c r="Q141" i="3" s="1"/>
  <c r="BF141" i="3" s="1"/>
  <c r="K141" i="3"/>
  <c r="L141" i="3" s="1"/>
  <c r="BE141" i="3" s="1"/>
  <c r="G141" i="3"/>
  <c r="E141" i="3"/>
  <c r="AU140" i="3"/>
  <c r="AV140" i="3" s="1"/>
  <c r="AW140" i="3" s="1"/>
  <c r="AR140" i="3"/>
  <c r="AM140" i="3"/>
  <c r="AN140" i="3" s="1"/>
  <c r="AO140" i="3" s="1"/>
  <c r="BI140" i="3" s="1"/>
  <c r="AJ140" i="3"/>
  <c r="AF140" i="3"/>
  <c r="AG140" i="3" s="1"/>
  <c r="BH140" i="3" s="1"/>
  <c r="AE140" i="3"/>
  <c r="AB140" i="3"/>
  <c r="X140" i="3"/>
  <c r="Y140" i="3" s="1"/>
  <c r="BG140" i="3" s="1"/>
  <c r="W140" i="3"/>
  <c r="T140" i="3"/>
  <c r="P140" i="3"/>
  <c r="Q140" i="3" s="1"/>
  <c r="BF140" i="3" s="1"/>
  <c r="L140" i="3"/>
  <c r="BE140" i="3" s="1"/>
  <c r="K140" i="3"/>
  <c r="E140" i="3"/>
  <c r="G140" i="3" s="1"/>
  <c r="H140" i="3" s="1"/>
  <c r="BJ139" i="3"/>
  <c r="BF139" i="3"/>
  <c r="AU139" i="3"/>
  <c r="AR139" i="3"/>
  <c r="AV139" i="3" s="1"/>
  <c r="AW139" i="3" s="1"/>
  <c r="AY139" i="3" s="1"/>
  <c r="AN139" i="3"/>
  <c r="AO139" i="3" s="1"/>
  <c r="BI139" i="3" s="1"/>
  <c r="AM139" i="3"/>
  <c r="AJ139" i="3"/>
  <c r="AE139" i="3"/>
  <c r="AF139" i="3" s="1"/>
  <c r="AG139" i="3" s="1"/>
  <c r="BH139" i="3" s="1"/>
  <c r="AB139" i="3"/>
  <c r="W139" i="3"/>
  <c r="T139" i="3"/>
  <c r="P139" i="3"/>
  <c r="Q139" i="3" s="1"/>
  <c r="K139" i="3"/>
  <c r="L139" i="3" s="1"/>
  <c r="BE139" i="3" s="1"/>
  <c r="G139" i="3"/>
  <c r="E139" i="3"/>
  <c r="AU138" i="3"/>
  <c r="AR138" i="3"/>
  <c r="AO138" i="3"/>
  <c r="BI138" i="3" s="1"/>
  <c r="AM138" i="3"/>
  <c r="AJ138" i="3"/>
  <c r="AN138" i="3" s="1"/>
  <c r="AE138" i="3"/>
  <c r="AB138" i="3"/>
  <c r="AF138" i="3" s="1"/>
  <c r="AG138" i="3" s="1"/>
  <c r="BH138" i="3" s="1"/>
  <c r="W138" i="3"/>
  <c r="T138" i="3"/>
  <c r="X138" i="3" s="1"/>
  <c r="Y138" i="3" s="1"/>
  <c r="BG138" i="3" s="1"/>
  <c r="Q138" i="3"/>
  <c r="BF138" i="3" s="1"/>
  <c r="P138" i="3"/>
  <c r="K138" i="3"/>
  <c r="L138" i="3" s="1"/>
  <c r="BE138" i="3" s="1"/>
  <c r="E138" i="3"/>
  <c r="G138" i="3" s="1"/>
  <c r="AV137" i="3"/>
  <c r="AW137" i="3" s="1"/>
  <c r="AU137" i="3"/>
  <c r="AR137" i="3"/>
  <c r="AN137" i="3"/>
  <c r="AO137" i="3" s="1"/>
  <c r="BI137" i="3" s="1"/>
  <c r="AM137" i="3"/>
  <c r="AJ137" i="3"/>
  <c r="AF137" i="3"/>
  <c r="AG137" i="3" s="1"/>
  <c r="BH137" i="3" s="1"/>
  <c r="AE137" i="3"/>
  <c r="AB137" i="3"/>
  <c r="X137" i="3"/>
  <c r="Y137" i="3" s="1"/>
  <c r="BG137" i="3" s="1"/>
  <c r="W137" i="3"/>
  <c r="T137" i="3"/>
  <c r="P137" i="3"/>
  <c r="Q137" i="3" s="1"/>
  <c r="BF137" i="3" s="1"/>
  <c r="K137" i="3"/>
  <c r="L137" i="3" s="1"/>
  <c r="BE137" i="3" s="1"/>
  <c r="G137" i="3"/>
  <c r="E137" i="3"/>
  <c r="AU136" i="3"/>
  <c r="AV136" i="3" s="1"/>
  <c r="AW136" i="3" s="1"/>
  <c r="AR136" i="3"/>
  <c r="AM136" i="3"/>
  <c r="AN136" i="3" s="1"/>
  <c r="AO136" i="3" s="1"/>
  <c r="BI136" i="3" s="1"/>
  <c r="AJ136" i="3"/>
  <c r="AE136" i="3"/>
  <c r="AF136" i="3" s="1"/>
  <c r="AG136" i="3" s="1"/>
  <c r="BH136" i="3" s="1"/>
  <c r="AB136" i="3"/>
  <c r="X136" i="3"/>
  <c r="Y136" i="3" s="1"/>
  <c r="BG136" i="3" s="1"/>
  <c r="W136" i="3"/>
  <c r="T136" i="3"/>
  <c r="P136" i="3"/>
  <c r="Q136" i="3" s="1"/>
  <c r="BF136" i="3" s="1"/>
  <c r="L136" i="3"/>
  <c r="BE136" i="3" s="1"/>
  <c r="K136" i="3"/>
  <c r="E136" i="3"/>
  <c r="G136" i="3" s="1"/>
  <c r="H136" i="3" s="1"/>
  <c r="BF135" i="3"/>
  <c r="AU135" i="3"/>
  <c r="AR135" i="3"/>
  <c r="AM135" i="3"/>
  <c r="AJ135" i="3"/>
  <c r="AN135" i="3" s="1"/>
  <c r="AO135" i="3" s="1"/>
  <c r="BI135" i="3" s="1"/>
  <c r="AF135" i="3"/>
  <c r="AG135" i="3" s="1"/>
  <c r="BH135" i="3" s="1"/>
  <c r="AE135" i="3"/>
  <c r="AB135" i="3"/>
  <c r="W135" i="3"/>
  <c r="X135" i="3" s="1"/>
  <c r="Y135" i="3" s="1"/>
  <c r="BG135" i="3" s="1"/>
  <c r="T135" i="3"/>
  <c r="P135" i="3"/>
  <c r="Q135" i="3" s="1"/>
  <c r="K135" i="3"/>
  <c r="L135" i="3" s="1"/>
  <c r="BE135" i="3" s="1"/>
  <c r="G135" i="3"/>
  <c r="E135" i="3"/>
  <c r="BI134" i="3"/>
  <c r="AU134" i="3"/>
  <c r="AR134" i="3"/>
  <c r="AM134" i="3"/>
  <c r="AJ134" i="3"/>
  <c r="AN134" i="3" s="1"/>
  <c r="AO134" i="3" s="1"/>
  <c r="AE134" i="3"/>
  <c r="AB134" i="3"/>
  <c r="W134" i="3"/>
  <c r="T134" i="3"/>
  <c r="X134" i="3" s="1"/>
  <c r="Y134" i="3" s="1"/>
  <c r="BG134" i="3" s="1"/>
  <c r="Q134" i="3"/>
  <c r="BF134" i="3" s="1"/>
  <c r="P134" i="3"/>
  <c r="K134" i="3"/>
  <c r="L134" i="3" s="1"/>
  <c r="BE134" i="3" s="1"/>
  <c r="H134" i="3"/>
  <c r="E134" i="3"/>
  <c r="G134" i="3" s="1"/>
  <c r="BH133" i="3"/>
  <c r="AW133" i="3"/>
  <c r="AV133" i="3"/>
  <c r="AU133" i="3"/>
  <c r="AR133" i="3"/>
  <c r="AO133" i="3"/>
  <c r="BI133" i="3" s="1"/>
  <c r="AN133" i="3"/>
  <c r="AM133" i="3"/>
  <c r="AJ133" i="3"/>
  <c r="AG133" i="3"/>
  <c r="AF133" i="3"/>
  <c r="AE133" i="3"/>
  <c r="AB133" i="3"/>
  <c r="Y133" i="3"/>
  <c r="BG133" i="3" s="1"/>
  <c r="X133" i="3"/>
  <c r="W133" i="3"/>
  <c r="T133" i="3"/>
  <c r="Q133" i="3"/>
  <c r="BF133" i="3" s="1"/>
  <c r="P133" i="3"/>
  <c r="K133" i="3"/>
  <c r="L133" i="3" s="1"/>
  <c r="BE133" i="3" s="1"/>
  <c r="G133" i="3"/>
  <c r="E133" i="3"/>
  <c r="BG132" i="3"/>
  <c r="AV132" i="3"/>
  <c r="AW132" i="3" s="1"/>
  <c r="AU132" i="3"/>
  <c r="AR132" i="3"/>
  <c r="AM132" i="3"/>
  <c r="AN132" i="3" s="1"/>
  <c r="AO132" i="3" s="1"/>
  <c r="BI132" i="3" s="1"/>
  <c r="AJ132" i="3"/>
  <c r="AE132" i="3"/>
  <c r="AF132" i="3" s="1"/>
  <c r="AG132" i="3" s="1"/>
  <c r="BH132" i="3" s="1"/>
  <c r="AB132" i="3"/>
  <c r="W132" i="3"/>
  <c r="X132" i="3" s="1"/>
  <c r="Y132" i="3" s="1"/>
  <c r="T132" i="3"/>
  <c r="P132" i="3"/>
  <c r="Q132" i="3" s="1"/>
  <c r="BF132" i="3" s="1"/>
  <c r="L132" i="3"/>
  <c r="BE132" i="3" s="1"/>
  <c r="K132" i="3"/>
  <c r="G132" i="3"/>
  <c r="E132" i="3"/>
  <c r="BF131" i="3"/>
  <c r="AU131" i="3"/>
  <c r="AR131" i="3"/>
  <c r="AM131" i="3"/>
  <c r="AJ131" i="3"/>
  <c r="AN131" i="3" s="1"/>
  <c r="AO131" i="3" s="1"/>
  <c r="BI131" i="3" s="1"/>
  <c r="AF131" i="3"/>
  <c r="AG131" i="3" s="1"/>
  <c r="BH131" i="3" s="1"/>
  <c r="AE131" i="3"/>
  <c r="AB131" i="3"/>
  <c r="X131" i="3"/>
  <c r="Y131" i="3" s="1"/>
  <c r="BG131" i="3" s="1"/>
  <c r="W131" i="3"/>
  <c r="T131" i="3"/>
  <c r="P131" i="3"/>
  <c r="Q131" i="3" s="1"/>
  <c r="L131" i="3"/>
  <c r="BE131" i="3" s="1"/>
  <c r="K131" i="3"/>
  <c r="G131" i="3"/>
  <c r="E131" i="3"/>
  <c r="AU130" i="3"/>
  <c r="AR130" i="3"/>
  <c r="AM130" i="3"/>
  <c r="AJ130" i="3"/>
  <c r="AN130" i="3" s="1"/>
  <c r="AO130" i="3" s="1"/>
  <c r="BI130" i="3" s="1"/>
  <c r="AE130" i="3"/>
  <c r="AB130" i="3"/>
  <c r="AF130" i="3" s="1"/>
  <c r="AG130" i="3" s="1"/>
  <c r="BH130" i="3" s="1"/>
  <c r="Y130" i="3"/>
  <c r="BG130" i="3" s="1"/>
  <c r="W130" i="3"/>
  <c r="T130" i="3"/>
  <c r="X130" i="3" s="1"/>
  <c r="Q130" i="3"/>
  <c r="BF130" i="3" s="1"/>
  <c r="P130" i="3"/>
  <c r="K130" i="3"/>
  <c r="L130" i="3" s="1"/>
  <c r="BE130" i="3" s="1"/>
  <c r="E130" i="3"/>
  <c r="G130" i="3" s="1"/>
  <c r="H130" i="3" s="1"/>
  <c r="BA130" i="3" s="1"/>
  <c r="BB130" i="3" s="1"/>
  <c r="AV129" i="3"/>
  <c r="AW129" i="3" s="1"/>
  <c r="AY129" i="3" s="1"/>
  <c r="AU129" i="3"/>
  <c r="AR129" i="3"/>
  <c r="AN129" i="3"/>
  <c r="AO129" i="3" s="1"/>
  <c r="BI129" i="3" s="1"/>
  <c r="AM129" i="3"/>
  <c r="AJ129" i="3"/>
  <c r="AF129" i="3"/>
  <c r="AG129" i="3" s="1"/>
  <c r="BH129" i="3" s="1"/>
  <c r="AE129" i="3"/>
  <c r="AB129" i="3"/>
  <c r="X129" i="3"/>
  <c r="Y129" i="3" s="1"/>
  <c r="BG129" i="3" s="1"/>
  <c r="W129" i="3"/>
  <c r="T129" i="3"/>
  <c r="P129" i="3"/>
  <c r="Q129" i="3" s="1"/>
  <c r="BF129" i="3" s="1"/>
  <c r="K129" i="3"/>
  <c r="L129" i="3" s="1"/>
  <c r="BE129" i="3" s="1"/>
  <c r="G129" i="3"/>
  <c r="E129" i="3"/>
  <c r="AU128" i="3"/>
  <c r="AV128" i="3" s="1"/>
  <c r="AW128" i="3" s="1"/>
  <c r="AR128" i="3"/>
  <c r="AN128" i="3"/>
  <c r="AO128" i="3" s="1"/>
  <c r="BI128" i="3" s="1"/>
  <c r="AM128" i="3"/>
  <c r="AJ128" i="3"/>
  <c r="AE128" i="3"/>
  <c r="AF128" i="3" s="1"/>
  <c r="AG128" i="3" s="1"/>
  <c r="BH128" i="3" s="1"/>
  <c r="AB128" i="3"/>
  <c r="W128" i="3"/>
  <c r="X128" i="3" s="1"/>
  <c r="Y128" i="3" s="1"/>
  <c r="BG128" i="3" s="1"/>
  <c r="T128" i="3"/>
  <c r="P128" i="3"/>
  <c r="Q128" i="3" s="1"/>
  <c r="BF128" i="3" s="1"/>
  <c r="L128" i="3"/>
  <c r="BE128" i="3" s="1"/>
  <c r="K128" i="3"/>
  <c r="G128" i="3"/>
  <c r="E128" i="3"/>
  <c r="BH127" i="3"/>
  <c r="BF127" i="3"/>
  <c r="AY127" i="3"/>
  <c r="AU127" i="3"/>
  <c r="AR127" i="3"/>
  <c r="AV127" i="3" s="1"/>
  <c r="AW127" i="3" s="1"/>
  <c r="BJ127" i="3" s="1"/>
  <c r="AN127" i="3"/>
  <c r="AO127" i="3" s="1"/>
  <c r="BI127" i="3" s="1"/>
  <c r="AM127" i="3"/>
  <c r="AJ127" i="3"/>
  <c r="AE127" i="3"/>
  <c r="AF127" i="3" s="1"/>
  <c r="AG127" i="3" s="1"/>
  <c r="AB127" i="3"/>
  <c r="W127" i="3"/>
  <c r="T127" i="3"/>
  <c r="X127" i="3" s="1"/>
  <c r="Y127" i="3" s="1"/>
  <c r="BG127" i="3" s="1"/>
  <c r="P127" i="3"/>
  <c r="Q127" i="3" s="1"/>
  <c r="K127" i="3"/>
  <c r="L127" i="3" s="1"/>
  <c r="BE127" i="3" s="1"/>
  <c r="G127" i="3"/>
  <c r="E127" i="3"/>
  <c r="BE126" i="3"/>
  <c r="AU126" i="3"/>
  <c r="AR126" i="3"/>
  <c r="AM126" i="3"/>
  <c r="AJ126" i="3"/>
  <c r="AE126" i="3"/>
  <c r="AB126" i="3"/>
  <c r="AF126" i="3" s="1"/>
  <c r="AG126" i="3" s="1"/>
  <c r="BH126" i="3" s="1"/>
  <c r="Y126" i="3"/>
  <c r="BG126" i="3" s="1"/>
  <c r="W126" i="3"/>
  <c r="T126" i="3"/>
  <c r="X126" i="3" s="1"/>
  <c r="Q126" i="3"/>
  <c r="BF126" i="3" s="1"/>
  <c r="P126" i="3"/>
  <c r="K126" i="3"/>
  <c r="L126" i="3" s="1"/>
  <c r="E126" i="3"/>
  <c r="G126" i="3" s="1"/>
  <c r="BJ125" i="3"/>
  <c r="AV125" i="3"/>
  <c r="AW125" i="3" s="1"/>
  <c r="AY125" i="3" s="1"/>
  <c r="AU125" i="3"/>
  <c r="AR125" i="3"/>
  <c r="AN125" i="3"/>
  <c r="AO125" i="3" s="1"/>
  <c r="BI125" i="3" s="1"/>
  <c r="AM125" i="3"/>
  <c r="AJ125" i="3"/>
  <c r="AF125" i="3"/>
  <c r="AG125" i="3" s="1"/>
  <c r="BH125" i="3" s="1"/>
  <c r="AE125" i="3"/>
  <c r="AB125" i="3"/>
  <c r="X125" i="3"/>
  <c r="Y125" i="3" s="1"/>
  <c r="BG125" i="3" s="1"/>
  <c r="W125" i="3"/>
  <c r="T125" i="3"/>
  <c r="P125" i="3"/>
  <c r="Q125" i="3" s="1"/>
  <c r="BF125" i="3" s="1"/>
  <c r="K125" i="3"/>
  <c r="L125" i="3" s="1"/>
  <c r="BE125" i="3" s="1"/>
  <c r="G125" i="3"/>
  <c r="E125" i="3"/>
  <c r="AU124" i="3"/>
  <c r="AV124" i="3" s="1"/>
  <c r="AW124" i="3" s="1"/>
  <c r="AR124" i="3"/>
  <c r="AM124" i="3"/>
  <c r="AN124" i="3" s="1"/>
  <c r="AO124" i="3" s="1"/>
  <c r="BI124" i="3" s="1"/>
  <c r="AJ124" i="3"/>
  <c r="AF124" i="3"/>
  <c r="AG124" i="3" s="1"/>
  <c r="BH124" i="3" s="1"/>
  <c r="AE124" i="3"/>
  <c r="AB124" i="3"/>
  <c r="W124" i="3"/>
  <c r="X124" i="3" s="1"/>
  <c r="Y124" i="3" s="1"/>
  <c r="BG124" i="3" s="1"/>
  <c r="T124" i="3"/>
  <c r="P124" i="3"/>
  <c r="Q124" i="3" s="1"/>
  <c r="BF124" i="3" s="1"/>
  <c r="L124" i="3"/>
  <c r="BE124" i="3" s="1"/>
  <c r="K124" i="3"/>
  <c r="E124" i="3"/>
  <c r="G124" i="3" s="1"/>
  <c r="H124" i="3" s="1"/>
  <c r="BJ123" i="3"/>
  <c r="BF123" i="3"/>
  <c r="AU123" i="3"/>
  <c r="AR123" i="3"/>
  <c r="AV123" i="3" s="1"/>
  <c r="AW123" i="3" s="1"/>
  <c r="AY123" i="3" s="1"/>
  <c r="AN123" i="3"/>
  <c r="AO123" i="3" s="1"/>
  <c r="BI123" i="3" s="1"/>
  <c r="AM123" i="3"/>
  <c r="AJ123" i="3"/>
  <c r="AE123" i="3"/>
  <c r="AF123" i="3" s="1"/>
  <c r="AG123" i="3" s="1"/>
  <c r="BH123" i="3" s="1"/>
  <c r="AB123" i="3"/>
  <c r="W123" i="3"/>
  <c r="T123" i="3"/>
  <c r="X123" i="3" s="1"/>
  <c r="Y123" i="3" s="1"/>
  <c r="BG123" i="3" s="1"/>
  <c r="P123" i="3"/>
  <c r="Q123" i="3" s="1"/>
  <c r="K123" i="3"/>
  <c r="L123" i="3" s="1"/>
  <c r="BE123" i="3" s="1"/>
  <c r="G123" i="3"/>
  <c r="E123" i="3"/>
  <c r="BI122" i="3"/>
  <c r="AU122" i="3"/>
  <c r="AR122" i="3"/>
  <c r="AO122" i="3"/>
  <c r="AM122" i="3"/>
  <c r="AJ122" i="3"/>
  <c r="AN122" i="3" s="1"/>
  <c r="AE122" i="3"/>
  <c r="AB122" i="3"/>
  <c r="W122" i="3"/>
  <c r="T122" i="3"/>
  <c r="X122" i="3" s="1"/>
  <c r="Y122" i="3" s="1"/>
  <c r="BG122" i="3" s="1"/>
  <c r="Q122" i="3"/>
  <c r="BF122" i="3" s="1"/>
  <c r="P122" i="3"/>
  <c r="K122" i="3"/>
  <c r="L122" i="3" s="1"/>
  <c r="BE122" i="3" s="1"/>
  <c r="E122" i="3"/>
  <c r="G122" i="3" s="1"/>
  <c r="AV121" i="3"/>
  <c r="AW121" i="3" s="1"/>
  <c r="AU121" i="3"/>
  <c r="AR121" i="3"/>
  <c r="AN121" i="3"/>
  <c r="AO121" i="3" s="1"/>
  <c r="BI121" i="3" s="1"/>
  <c r="AM121" i="3"/>
  <c r="AJ121" i="3"/>
  <c r="AF121" i="3"/>
  <c r="AG121" i="3" s="1"/>
  <c r="BH121" i="3" s="1"/>
  <c r="AE121" i="3"/>
  <c r="AB121" i="3"/>
  <c r="X121" i="3"/>
  <c r="Y121" i="3" s="1"/>
  <c r="BG121" i="3" s="1"/>
  <c r="W121" i="3"/>
  <c r="T121" i="3"/>
  <c r="P121" i="3"/>
  <c r="Q121" i="3" s="1"/>
  <c r="BF121" i="3" s="1"/>
  <c r="K121" i="3"/>
  <c r="L121" i="3" s="1"/>
  <c r="BE121" i="3" s="1"/>
  <c r="G121" i="3"/>
  <c r="E121" i="3"/>
  <c r="AU120" i="3"/>
  <c r="AV120" i="3" s="1"/>
  <c r="AW120" i="3" s="1"/>
  <c r="AR120" i="3"/>
  <c r="AM120" i="3"/>
  <c r="AN120" i="3" s="1"/>
  <c r="AO120" i="3" s="1"/>
  <c r="BI120" i="3" s="1"/>
  <c r="AJ120" i="3"/>
  <c r="AE120" i="3"/>
  <c r="AF120" i="3" s="1"/>
  <c r="AG120" i="3" s="1"/>
  <c r="BH120" i="3" s="1"/>
  <c r="AB120" i="3"/>
  <c r="X120" i="3"/>
  <c r="Y120" i="3" s="1"/>
  <c r="BG120" i="3" s="1"/>
  <c r="W120" i="3"/>
  <c r="T120" i="3"/>
  <c r="P120" i="3"/>
  <c r="Q120" i="3" s="1"/>
  <c r="BF120" i="3" s="1"/>
  <c r="L120" i="3"/>
  <c r="BE120" i="3" s="1"/>
  <c r="K120" i="3"/>
  <c r="E120" i="3"/>
  <c r="G120" i="3" s="1"/>
  <c r="H120" i="3" s="1"/>
  <c r="BF119" i="3"/>
  <c r="AU119" i="3"/>
  <c r="AR119" i="3"/>
  <c r="AV119" i="3" s="1"/>
  <c r="AW119" i="3" s="1"/>
  <c r="AY119" i="3" s="1"/>
  <c r="AM119" i="3"/>
  <c r="AJ119" i="3"/>
  <c r="AN119" i="3" s="1"/>
  <c r="AO119" i="3" s="1"/>
  <c r="BI119" i="3" s="1"/>
  <c r="AF119" i="3"/>
  <c r="AG119" i="3" s="1"/>
  <c r="BH119" i="3" s="1"/>
  <c r="AE119" i="3"/>
  <c r="AB119" i="3"/>
  <c r="X119" i="3"/>
  <c r="Y119" i="3" s="1"/>
  <c r="BG119" i="3" s="1"/>
  <c r="W119" i="3"/>
  <c r="T119" i="3"/>
  <c r="P119" i="3"/>
  <c r="Q119" i="3" s="1"/>
  <c r="L119" i="3"/>
  <c r="BE119" i="3" s="1"/>
  <c r="K119" i="3"/>
  <c r="G119" i="3"/>
  <c r="E119" i="3"/>
  <c r="AU118" i="3"/>
  <c r="AR118" i="3"/>
  <c r="AM118" i="3"/>
  <c r="AJ118" i="3"/>
  <c r="AN118" i="3" s="1"/>
  <c r="AO118" i="3" s="1"/>
  <c r="BI118" i="3" s="1"/>
  <c r="AE118" i="3"/>
  <c r="AB118" i="3"/>
  <c r="W118" i="3"/>
  <c r="T118" i="3"/>
  <c r="X118" i="3" s="1"/>
  <c r="Y118" i="3" s="1"/>
  <c r="BG118" i="3" s="1"/>
  <c r="Q118" i="3"/>
  <c r="BF118" i="3" s="1"/>
  <c r="P118" i="3"/>
  <c r="K118" i="3"/>
  <c r="L118" i="3" s="1"/>
  <c r="BE118" i="3" s="1"/>
  <c r="H118" i="3"/>
  <c r="E118" i="3"/>
  <c r="G118" i="3" s="1"/>
  <c r="AW117" i="3"/>
  <c r="AV117" i="3"/>
  <c r="AU117" i="3"/>
  <c r="AR117" i="3"/>
  <c r="AO117" i="3"/>
  <c r="BI117" i="3" s="1"/>
  <c r="AN117" i="3"/>
  <c r="AM117" i="3"/>
  <c r="AJ117" i="3"/>
  <c r="AG117" i="3"/>
  <c r="BH117" i="3" s="1"/>
  <c r="AF117" i="3"/>
  <c r="AE117" i="3"/>
  <c r="AB117" i="3"/>
  <c r="Y117" i="3"/>
  <c r="BG117" i="3" s="1"/>
  <c r="X117" i="3"/>
  <c r="W117" i="3"/>
  <c r="T117" i="3"/>
  <c r="Q117" i="3"/>
  <c r="BF117" i="3" s="1"/>
  <c r="P117" i="3"/>
  <c r="K117" i="3"/>
  <c r="L117" i="3" s="1"/>
  <c r="BE117" i="3" s="1"/>
  <c r="G117" i="3"/>
  <c r="E117" i="3"/>
  <c r="AV116" i="3"/>
  <c r="AW116" i="3" s="1"/>
  <c r="AU116" i="3"/>
  <c r="AR116" i="3"/>
  <c r="AM116" i="3"/>
  <c r="AN116" i="3" s="1"/>
  <c r="AO116" i="3" s="1"/>
  <c r="BI116" i="3" s="1"/>
  <c r="AJ116" i="3"/>
  <c r="AE116" i="3"/>
  <c r="AF116" i="3" s="1"/>
  <c r="AG116" i="3" s="1"/>
  <c r="BH116" i="3" s="1"/>
  <c r="AB116" i="3"/>
  <c r="W116" i="3"/>
  <c r="X116" i="3" s="1"/>
  <c r="Y116" i="3" s="1"/>
  <c r="BG116" i="3" s="1"/>
  <c r="T116" i="3"/>
  <c r="P116" i="3"/>
  <c r="Q116" i="3" s="1"/>
  <c r="BF116" i="3" s="1"/>
  <c r="L116" i="3"/>
  <c r="BE116" i="3" s="1"/>
  <c r="K116" i="3"/>
  <c r="E116" i="3"/>
  <c r="G116" i="3" s="1"/>
  <c r="BF115" i="3"/>
  <c r="AU115" i="3"/>
  <c r="AR115" i="3"/>
  <c r="AM115" i="3"/>
  <c r="AJ115" i="3"/>
  <c r="AN115" i="3" s="1"/>
  <c r="AO115" i="3" s="1"/>
  <c r="BI115" i="3" s="1"/>
  <c r="AE115" i="3"/>
  <c r="AF115" i="3" s="1"/>
  <c r="AG115" i="3" s="1"/>
  <c r="BH115" i="3" s="1"/>
  <c r="AB115" i="3"/>
  <c r="X115" i="3"/>
  <c r="Y115" i="3" s="1"/>
  <c r="BG115" i="3" s="1"/>
  <c r="W115" i="3"/>
  <c r="T115" i="3"/>
  <c r="P115" i="3"/>
  <c r="Q115" i="3" s="1"/>
  <c r="L115" i="3"/>
  <c r="BE115" i="3" s="1"/>
  <c r="K115" i="3"/>
  <c r="G115" i="3"/>
  <c r="E115" i="3"/>
  <c r="AU114" i="3"/>
  <c r="AR114" i="3"/>
  <c r="AM114" i="3"/>
  <c r="AJ114" i="3"/>
  <c r="AN114" i="3" s="1"/>
  <c r="AO114" i="3" s="1"/>
  <c r="BI114" i="3" s="1"/>
  <c r="AE114" i="3"/>
  <c r="AB114" i="3"/>
  <c r="AF114" i="3" s="1"/>
  <c r="AG114" i="3" s="1"/>
  <c r="BH114" i="3" s="1"/>
  <c r="Y114" i="3"/>
  <c r="BG114" i="3" s="1"/>
  <c r="W114" i="3"/>
  <c r="T114" i="3"/>
  <c r="X114" i="3" s="1"/>
  <c r="Q114" i="3"/>
  <c r="BF114" i="3" s="1"/>
  <c r="P114" i="3"/>
  <c r="K114" i="3"/>
  <c r="L114" i="3" s="1"/>
  <c r="BE114" i="3" s="1"/>
  <c r="E114" i="3"/>
  <c r="G114" i="3" s="1"/>
  <c r="H114" i="3" s="1"/>
  <c r="BA114" i="3" s="1"/>
  <c r="BB114" i="3" s="1"/>
  <c r="AV113" i="3"/>
  <c r="AW113" i="3" s="1"/>
  <c r="AY113" i="3" s="1"/>
  <c r="AU113" i="3"/>
  <c r="AR113" i="3"/>
  <c r="AN113" i="3"/>
  <c r="AO113" i="3" s="1"/>
  <c r="BI113" i="3" s="1"/>
  <c r="AM113" i="3"/>
  <c r="AJ113" i="3"/>
  <c r="AF113" i="3"/>
  <c r="AG113" i="3" s="1"/>
  <c r="BH113" i="3" s="1"/>
  <c r="AE113" i="3"/>
  <c r="AB113" i="3"/>
  <c r="X113" i="3"/>
  <c r="Y113" i="3" s="1"/>
  <c r="BG113" i="3" s="1"/>
  <c r="W113" i="3"/>
  <c r="T113" i="3"/>
  <c r="P113" i="3"/>
  <c r="Q113" i="3" s="1"/>
  <c r="BF113" i="3" s="1"/>
  <c r="K113" i="3"/>
  <c r="L113" i="3" s="1"/>
  <c r="BE113" i="3" s="1"/>
  <c r="G113" i="3"/>
  <c r="E113" i="3"/>
  <c r="AU112" i="3"/>
  <c r="AR112" i="3"/>
  <c r="AV112" i="3" s="1"/>
  <c r="AW112" i="3" s="1"/>
  <c r="AN112" i="3"/>
  <c r="AO112" i="3" s="1"/>
  <c r="BI112" i="3" s="1"/>
  <c r="AM112" i="3"/>
  <c r="AJ112" i="3"/>
  <c r="AE112" i="3"/>
  <c r="AF112" i="3" s="1"/>
  <c r="AG112" i="3" s="1"/>
  <c r="BH112" i="3" s="1"/>
  <c r="AB112" i="3"/>
  <c r="W112" i="3"/>
  <c r="T112" i="3"/>
  <c r="X112" i="3" s="1"/>
  <c r="Y112" i="3" s="1"/>
  <c r="BG112" i="3" s="1"/>
  <c r="P112" i="3"/>
  <c r="Q112" i="3" s="1"/>
  <c r="BF112" i="3" s="1"/>
  <c r="K112" i="3"/>
  <c r="L112" i="3" s="1"/>
  <c r="BE112" i="3" s="1"/>
  <c r="G112" i="3"/>
  <c r="E112" i="3"/>
  <c r="BH111" i="3"/>
  <c r="AU111" i="3"/>
  <c r="AR111" i="3"/>
  <c r="AM111" i="3"/>
  <c r="AJ111" i="3"/>
  <c r="AN111" i="3" s="1"/>
  <c r="AO111" i="3" s="1"/>
  <c r="BI111" i="3" s="1"/>
  <c r="AE111" i="3"/>
  <c r="AB111" i="3"/>
  <c r="AF111" i="3" s="1"/>
  <c r="AG111" i="3" s="1"/>
  <c r="W111" i="3"/>
  <c r="T111" i="3"/>
  <c r="Q111" i="3"/>
  <c r="BF111" i="3" s="1"/>
  <c r="P111" i="3"/>
  <c r="L111" i="3"/>
  <c r="BE111" i="3" s="1"/>
  <c r="K111" i="3"/>
  <c r="E111" i="3"/>
  <c r="G111" i="3" s="1"/>
  <c r="BH110" i="3"/>
  <c r="AV110" i="3"/>
  <c r="AW110" i="3" s="1"/>
  <c r="AU110" i="3"/>
  <c r="AR110" i="3"/>
  <c r="AN110" i="3"/>
  <c r="AO110" i="3" s="1"/>
  <c r="BI110" i="3" s="1"/>
  <c r="AM110" i="3"/>
  <c r="AJ110" i="3"/>
  <c r="AF110" i="3"/>
  <c r="AG110" i="3" s="1"/>
  <c r="AE110" i="3"/>
  <c r="AB110" i="3"/>
  <c r="X110" i="3"/>
  <c r="Y110" i="3" s="1"/>
  <c r="BG110" i="3" s="1"/>
  <c r="W110" i="3"/>
  <c r="T110" i="3"/>
  <c r="P110" i="3"/>
  <c r="Q110" i="3" s="1"/>
  <c r="BF110" i="3" s="1"/>
  <c r="K110" i="3"/>
  <c r="L110" i="3" s="1"/>
  <c r="BE110" i="3" s="1"/>
  <c r="H110" i="3"/>
  <c r="BD110" i="3" s="1"/>
  <c r="G110" i="3"/>
  <c r="E110" i="3"/>
  <c r="BK109" i="3"/>
  <c r="BF109" i="3"/>
  <c r="BA109" i="3"/>
  <c r="BB109" i="3" s="1"/>
  <c r="AU109" i="3"/>
  <c r="AV109" i="3" s="1"/>
  <c r="AW109" i="3" s="1"/>
  <c r="AR109" i="3"/>
  <c r="AM109" i="3"/>
  <c r="AN109" i="3" s="1"/>
  <c r="AO109" i="3" s="1"/>
  <c r="BI109" i="3" s="1"/>
  <c r="AJ109" i="3"/>
  <c r="AE109" i="3"/>
  <c r="AF109" i="3" s="1"/>
  <c r="AG109" i="3" s="1"/>
  <c r="BH109" i="3" s="1"/>
  <c r="AB109" i="3"/>
  <c r="W109" i="3"/>
  <c r="X109" i="3" s="1"/>
  <c r="Y109" i="3" s="1"/>
  <c r="BG109" i="3" s="1"/>
  <c r="T109" i="3"/>
  <c r="Q109" i="3"/>
  <c r="P109" i="3"/>
  <c r="L109" i="3"/>
  <c r="BE109" i="3" s="1"/>
  <c r="K109" i="3"/>
  <c r="E109" i="3"/>
  <c r="G109" i="3" s="1"/>
  <c r="H109" i="3" s="1"/>
  <c r="BD109" i="3" s="1"/>
  <c r="BF108" i="3"/>
  <c r="BE108" i="3"/>
  <c r="AU108" i="3"/>
  <c r="AR108" i="3"/>
  <c r="AV108" i="3" s="1"/>
  <c r="AW108" i="3" s="1"/>
  <c r="BJ108" i="3" s="1"/>
  <c r="AN108" i="3"/>
  <c r="AO108" i="3" s="1"/>
  <c r="BI108" i="3" s="1"/>
  <c r="AM108" i="3"/>
  <c r="AJ108" i="3"/>
  <c r="AF108" i="3"/>
  <c r="AG108" i="3" s="1"/>
  <c r="BH108" i="3" s="1"/>
  <c r="AE108" i="3"/>
  <c r="AB108" i="3"/>
  <c r="W108" i="3"/>
  <c r="T108" i="3"/>
  <c r="X108" i="3" s="1"/>
  <c r="Y108" i="3" s="1"/>
  <c r="BG108" i="3" s="1"/>
  <c r="P108" i="3"/>
  <c r="Q108" i="3" s="1"/>
  <c r="K108" i="3"/>
  <c r="L108" i="3" s="1"/>
  <c r="G108" i="3"/>
  <c r="E108" i="3"/>
  <c r="AU107" i="3"/>
  <c r="AR107" i="3"/>
  <c r="AM107" i="3"/>
  <c r="AJ107" i="3"/>
  <c r="AE107" i="3"/>
  <c r="AB107" i="3"/>
  <c r="AF107" i="3" s="1"/>
  <c r="AG107" i="3" s="1"/>
  <c r="BH107" i="3" s="1"/>
  <c r="W107" i="3"/>
  <c r="T107" i="3"/>
  <c r="Q107" i="3"/>
  <c r="BF107" i="3" s="1"/>
  <c r="P107" i="3"/>
  <c r="L107" i="3"/>
  <c r="BE107" i="3" s="1"/>
  <c r="K107" i="3"/>
  <c r="E107" i="3"/>
  <c r="G107" i="3" s="1"/>
  <c r="AV106" i="3"/>
  <c r="AW106" i="3" s="1"/>
  <c r="AU106" i="3"/>
  <c r="AR106" i="3"/>
  <c r="AN106" i="3"/>
  <c r="AO106" i="3" s="1"/>
  <c r="BI106" i="3" s="1"/>
  <c r="AM106" i="3"/>
  <c r="AJ106" i="3"/>
  <c r="AF106" i="3"/>
  <c r="AG106" i="3" s="1"/>
  <c r="BH106" i="3" s="1"/>
  <c r="AE106" i="3"/>
  <c r="AB106" i="3"/>
  <c r="X106" i="3"/>
  <c r="Y106" i="3" s="1"/>
  <c r="BG106" i="3" s="1"/>
  <c r="W106" i="3"/>
  <c r="T106" i="3"/>
  <c r="P106" i="3"/>
  <c r="Q106" i="3" s="1"/>
  <c r="BF106" i="3" s="1"/>
  <c r="K106" i="3"/>
  <c r="H106" i="3"/>
  <c r="BD106" i="3" s="1"/>
  <c r="G106" i="3"/>
  <c r="E106" i="3"/>
  <c r="BG105" i="3"/>
  <c r="BF105" i="3"/>
  <c r="AU105" i="3"/>
  <c r="AV105" i="3" s="1"/>
  <c r="AW105" i="3" s="1"/>
  <c r="AR105" i="3"/>
  <c r="AM105" i="3"/>
  <c r="AN105" i="3" s="1"/>
  <c r="AO105" i="3" s="1"/>
  <c r="BI105" i="3" s="1"/>
  <c r="AJ105" i="3"/>
  <c r="AE105" i="3"/>
  <c r="AF105" i="3" s="1"/>
  <c r="AG105" i="3" s="1"/>
  <c r="BH105" i="3" s="1"/>
  <c r="AB105" i="3"/>
  <c r="W105" i="3"/>
  <c r="X105" i="3" s="1"/>
  <c r="Y105" i="3" s="1"/>
  <c r="T105" i="3"/>
  <c r="Q105" i="3"/>
  <c r="P105" i="3"/>
  <c r="L105" i="3"/>
  <c r="BE105" i="3" s="1"/>
  <c r="K105" i="3"/>
  <c r="E105" i="3"/>
  <c r="G105" i="3" s="1"/>
  <c r="H105" i="3" s="1"/>
  <c r="BD105" i="3" s="1"/>
  <c r="BJ104" i="3"/>
  <c r="BF104" i="3"/>
  <c r="AY104" i="3"/>
  <c r="AU104" i="3"/>
  <c r="AR104" i="3"/>
  <c r="AV104" i="3" s="1"/>
  <c r="AW104" i="3" s="1"/>
  <c r="AN104" i="3"/>
  <c r="AO104" i="3" s="1"/>
  <c r="BI104" i="3" s="1"/>
  <c r="AM104" i="3"/>
  <c r="AJ104" i="3"/>
  <c r="AE104" i="3"/>
  <c r="AF104" i="3" s="1"/>
  <c r="AG104" i="3" s="1"/>
  <c r="BH104" i="3" s="1"/>
  <c r="AB104" i="3"/>
  <c r="W104" i="3"/>
  <c r="T104" i="3"/>
  <c r="X104" i="3" s="1"/>
  <c r="Y104" i="3" s="1"/>
  <c r="BG104" i="3" s="1"/>
  <c r="P104" i="3"/>
  <c r="Q104" i="3" s="1"/>
  <c r="K104" i="3"/>
  <c r="L104" i="3" s="1"/>
  <c r="BE104" i="3" s="1"/>
  <c r="G104" i="3"/>
  <c r="E104" i="3"/>
  <c r="BH103" i="3"/>
  <c r="AU103" i="3"/>
  <c r="AR103" i="3"/>
  <c r="AM103" i="3"/>
  <c r="AJ103" i="3"/>
  <c r="AN103" i="3" s="1"/>
  <c r="AO103" i="3" s="1"/>
  <c r="BI103" i="3" s="1"/>
  <c r="AE103" i="3"/>
  <c r="AB103" i="3"/>
  <c r="AF103" i="3" s="1"/>
  <c r="AG103" i="3" s="1"/>
  <c r="W103" i="3"/>
  <c r="T103" i="3"/>
  <c r="Q103" i="3"/>
  <c r="BF103" i="3" s="1"/>
  <c r="P103" i="3"/>
  <c r="L103" i="3"/>
  <c r="BE103" i="3" s="1"/>
  <c r="K103" i="3"/>
  <c r="E103" i="3"/>
  <c r="G103" i="3" s="1"/>
  <c r="BH102" i="3"/>
  <c r="AV102" i="3"/>
  <c r="AW102" i="3" s="1"/>
  <c r="AU102" i="3"/>
  <c r="AR102" i="3"/>
  <c r="AN102" i="3"/>
  <c r="AO102" i="3" s="1"/>
  <c r="BI102" i="3" s="1"/>
  <c r="AM102" i="3"/>
  <c r="AJ102" i="3"/>
  <c r="AF102" i="3"/>
  <c r="AG102" i="3" s="1"/>
  <c r="AE102" i="3"/>
  <c r="AB102" i="3"/>
  <c r="X102" i="3"/>
  <c r="Y102" i="3" s="1"/>
  <c r="BG102" i="3" s="1"/>
  <c r="W102" i="3"/>
  <c r="T102" i="3"/>
  <c r="P102" i="3"/>
  <c r="Q102" i="3" s="1"/>
  <c r="BF102" i="3" s="1"/>
  <c r="K102" i="3"/>
  <c r="H102" i="3"/>
  <c r="BD102" i="3" s="1"/>
  <c r="G102" i="3"/>
  <c r="E102" i="3"/>
  <c r="BK101" i="3"/>
  <c r="BF101" i="3"/>
  <c r="AU101" i="3"/>
  <c r="AV101" i="3" s="1"/>
  <c r="AW101" i="3" s="1"/>
  <c r="AR101" i="3"/>
  <c r="AM101" i="3"/>
  <c r="AN101" i="3" s="1"/>
  <c r="AO101" i="3" s="1"/>
  <c r="BI101" i="3" s="1"/>
  <c r="AJ101" i="3"/>
  <c r="AE101" i="3"/>
  <c r="AF101" i="3" s="1"/>
  <c r="AG101" i="3" s="1"/>
  <c r="BH101" i="3" s="1"/>
  <c r="AB101" i="3"/>
  <c r="W101" i="3"/>
  <c r="X101" i="3" s="1"/>
  <c r="Y101" i="3" s="1"/>
  <c r="BG101" i="3" s="1"/>
  <c r="T101" i="3"/>
  <c r="Q101" i="3"/>
  <c r="P101" i="3"/>
  <c r="L101" i="3"/>
  <c r="BE101" i="3" s="1"/>
  <c r="K101" i="3"/>
  <c r="E101" i="3"/>
  <c r="G101" i="3" s="1"/>
  <c r="H101" i="3" s="1"/>
  <c r="BD101" i="3" s="1"/>
  <c r="BF100" i="3"/>
  <c r="BE100" i="3"/>
  <c r="AU100" i="3"/>
  <c r="AR100" i="3"/>
  <c r="AV100" i="3" s="1"/>
  <c r="AW100" i="3" s="1"/>
  <c r="BJ100" i="3" s="1"/>
  <c r="AN100" i="3"/>
  <c r="AO100" i="3" s="1"/>
  <c r="BI100" i="3" s="1"/>
  <c r="AM100" i="3"/>
  <c r="AJ100" i="3"/>
  <c r="AF100" i="3"/>
  <c r="AG100" i="3" s="1"/>
  <c r="BH100" i="3" s="1"/>
  <c r="AE100" i="3"/>
  <c r="AB100" i="3"/>
  <c r="W100" i="3"/>
  <c r="T100" i="3"/>
  <c r="X100" i="3" s="1"/>
  <c r="Y100" i="3" s="1"/>
  <c r="BG100" i="3" s="1"/>
  <c r="P100" i="3"/>
  <c r="Q100" i="3" s="1"/>
  <c r="K100" i="3"/>
  <c r="L100" i="3" s="1"/>
  <c r="G100" i="3"/>
  <c r="E100" i="3"/>
  <c r="AU99" i="3"/>
  <c r="AR99" i="3"/>
  <c r="AM99" i="3"/>
  <c r="AJ99" i="3"/>
  <c r="AE99" i="3"/>
  <c r="AB99" i="3"/>
  <c r="AF99" i="3" s="1"/>
  <c r="AG99" i="3" s="1"/>
  <c r="BH99" i="3" s="1"/>
  <c r="W99" i="3"/>
  <c r="T99" i="3"/>
  <c r="Q99" i="3"/>
  <c r="BF99" i="3" s="1"/>
  <c r="P99" i="3"/>
  <c r="L99" i="3"/>
  <c r="BE99" i="3" s="1"/>
  <c r="K99" i="3"/>
  <c r="E99" i="3"/>
  <c r="G99" i="3" s="1"/>
  <c r="AV98" i="3"/>
  <c r="AW98" i="3" s="1"/>
  <c r="AU98" i="3"/>
  <c r="AR98" i="3"/>
  <c r="AN98" i="3"/>
  <c r="AO98" i="3" s="1"/>
  <c r="BI98" i="3" s="1"/>
  <c r="AM98" i="3"/>
  <c r="AJ98" i="3"/>
  <c r="AF98" i="3"/>
  <c r="AG98" i="3" s="1"/>
  <c r="BH98" i="3" s="1"/>
  <c r="AE98" i="3"/>
  <c r="AB98" i="3"/>
  <c r="X98" i="3"/>
  <c r="Y98" i="3" s="1"/>
  <c r="BG98" i="3" s="1"/>
  <c r="W98" i="3"/>
  <c r="T98" i="3"/>
  <c r="P98" i="3"/>
  <c r="Q98" i="3" s="1"/>
  <c r="BF98" i="3" s="1"/>
  <c r="K98" i="3"/>
  <c r="H98" i="3"/>
  <c r="BD98" i="3" s="1"/>
  <c r="G98" i="3"/>
  <c r="E98" i="3"/>
  <c r="BG97" i="3"/>
  <c r="BF97" i="3"/>
  <c r="AU97" i="3"/>
  <c r="AV97" i="3" s="1"/>
  <c r="AW97" i="3" s="1"/>
  <c r="AR97" i="3"/>
  <c r="AM97" i="3"/>
  <c r="AN97" i="3" s="1"/>
  <c r="AO97" i="3" s="1"/>
  <c r="BI97" i="3" s="1"/>
  <c r="AJ97" i="3"/>
  <c r="AE97" i="3"/>
  <c r="AF97" i="3" s="1"/>
  <c r="AG97" i="3" s="1"/>
  <c r="BH97" i="3" s="1"/>
  <c r="AB97" i="3"/>
  <c r="W97" i="3"/>
  <c r="X97" i="3" s="1"/>
  <c r="Y97" i="3" s="1"/>
  <c r="T97" i="3"/>
  <c r="Q97" i="3"/>
  <c r="P97" i="3"/>
  <c r="L97" i="3"/>
  <c r="BE97" i="3" s="1"/>
  <c r="K97" i="3"/>
  <c r="E97" i="3"/>
  <c r="G97" i="3" s="1"/>
  <c r="H97" i="3" s="1"/>
  <c r="BD97" i="3" s="1"/>
  <c r="BJ96" i="3"/>
  <c r="BF96" i="3"/>
  <c r="AY96" i="3"/>
  <c r="AU96" i="3"/>
  <c r="AR96" i="3"/>
  <c r="AV96" i="3" s="1"/>
  <c r="AW96" i="3" s="1"/>
  <c r="AN96" i="3"/>
  <c r="AO96" i="3" s="1"/>
  <c r="BI96" i="3" s="1"/>
  <c r="AM96" i="3"/>
  <c r="AJ96" i="3"/>
  <c r="AE96" i="3"/>
  <c r="AF96" i="3" s="1"/>
  <c r="AG96" i="3" s="1"/>
  <c r="BH96" i="3" s="1"/>
  <c r="AB96" i="3"/>
  <c r="W96" i="3"/>
  <c r="T96" i="3"/>
  <c r="P96" i="3"/>
  <c r="Q96" i="3" s="1"/>
  <c r="K96" i="3"/>
  <c r="L96" i="3" s="1"/>
  <c r="BE96" i="3" s="1"/>
  <c r="G96" i="3"/>
  <c r="E96" i="3"/>
  <c r="BH95" i="3"/>
  <c r="AU95" i="3"/>
  <c r="AR95" i="3"/>
  <c r="AM95" i="3"/>
  <c r="AJ95" i="3"/>
  <c r="AN95" i="3" s="1"/>
  <c r="AO95" i="3" s="1"/>
  <c r="BI95" i="3" s="1"/>
  <c r="AE95" i="3"/>
  <c r="AB95" i="3"/>
  <c r="AF95" i="3" s="1"/>
  <c r="AG95" i="3" s="1"/>
  <c r="W95" i="3"/>
  <c r="T95" i="3"/>
  <c r="Q95" i="3"/>
  <c r="BF95" i="3" s="1"/>
  <c r="P95" i="3"/>
  <c r="L95" i="3"/>
  <c r="BE95" i="3" s="1"/>
  <c r="K95" i="3"/>
  <c r="H95" i="3"/>
  <c r="E95" i="3"/>
  <c r="G95" i="3" s="1"/>
  <c r="BH94" i="3"/>
  <c r="AV94" i="3"/>
  <c r="AW94" i="3" s="1"/>
  <c r="AU94" i="3"/>
  <c r="AR94" i="3"/>
  <c r="AN94" i="3"/>
  <c r="AO94" i="3" s="1"/>
  <c r="BI94" i="3" s="1"/>
  <c r="AM94" i="3"/>
  <c r="AJ94" i="3"/>
  <c r="AF94" i="3"/>
  <c r="AG94" i="3" s="1"/>
  <c r="AE94" i="3"/>
  <c r="AB94" i="3"/>
  <c r="X94" i="3"/>
  <c r="Y94" i="3" s="1"/>
  <c r="BG94" i="3" s="1"/>
  <c r="W94" i="3"/>
  <c r="T94" i="3"/>
  <c r="P94" i="3"/>
  <c r="Q94" i="3" s="1"/>
  <c r="BF94" i="3" s="1"/>
  <c r="K94" i="3"/>
  <c r="H94" i="3"/>
  <c r="BD94" i="3" s="1"/>
  <c r="G94" i="3"/>
  <c r="E94" i="3"/>
  <c r="BK93" i="3"/>
  <c r="BF93" i="3"/>
  <c r="AU93" i="3"/>
  <c r="AV93" i="3" s="1"/>
  <c r="AW93" i="3" s="1"/>
  <c r="AR93" i="3"/>
  <c r="AM93" i="3"/>
  <c r="AN93" i="3" s="1"/>
  <c r="AO93" i="3" s="1"/>
  <c r="BI93" i="3" s="1"/>
  <c r="AJ93" i="3"/>
  <c r="AE93" i="3"/>
  <c r="AF93" i="3" s="1"/>
  <c r="AG93" i="3" s="1"/>
  <c r="BH93" i="3" s="1"/>
  <c r="AB93" i="3"/>
  <c r="W93" i="3"/>
  <c r="X93" i="3" s="1"/>
  <c r="Y93" i="3" s="1"/>
  <c r="BG93" i="3" s="1"/>
  <c r="T93" i="3"/>
  <c r="Q93" i="3"/>
  <c r="P93" i="3"/>
  <c r="L93" i="3"/>
  <c r="BE93" i="3" s="1"/>
  <c r="K93" i="3"/>
  <c r="E93" i="3"/>
  <c r="G93" i="3" s="1"/>
  <c r="H93" i="3" s="1"/>
  <c r="BD93" i="3" s="1"/>
  <c r="BF92" i="3"/>
  <c r="BE92" i="3"/>
  <c r="AU92" i="3"/>
  <c r="AR92" i="3"/>
  <c r="AV92" i="3" s="1"/>
  <c r="AW92" i="3" s="1"/>
  <c r="BJ92" i="3" s="1"/>
  <c r="AN92" i="3"/>
  <c r="AO92" i="3" s="1"/>
  <c r="BI92" i="3" s="1"/>
  <c r="AM92" i="3"/>
  <c r="AJ92" i="3"/>
  <c r="AF92" i="3"/>
  <c r="AG92" i="3" s="1"/>
  <c r="BH92" i="3" s="1"/>
  <c r="AE92" i="3"/>
  <c r="AB92" i="3"/>
  <c r="W92" i="3"/>
  <c r="T92" i="3"/>
  <c r="X92" i="3" s="1"/>
  <c r="Y92" i="3" s="1"/>
  <c r="BG92" i="3" s="1"/>
  <c r="P92" i="3"/>
  <c r="Q92" i="3" s="1"/>
  <c r="K92" i="3"/>
  <c r="L92" i="3" s="1"/>
  <c r="G92" i="3"/>
  <c r="E92" i="3"/>
  <c r="AU91" i="3"/>
  <c r="AR91" i="3"/>
  <c r="AM91" i="3"/>
  <c r="AJ91" i="3"/>
  <c r="AE91" i="3"/>
  <c r="AB91" i="3"/>
  <c r="AF91" i="3" s="1"/>
  <c r="AG91" i="3" s="1"/>
  <c r="BH91" i="3" s="1"/>
  <c r="W91" i="3"/>
  <c r="T91" i="3"/>
  <c r="Q91" i="3"/>
  <c r="BF91" i="3" s="1"/>
  <c r="P91" i="3"/>
  <c r="L91" i="3"/>
  <c r="BE91" i="3" s="1"/>
  <c r="K91" i="3"/>
  <c r="E91" i="3"/>
  <c r="G91" i="3" s="1"/>
  <c r="AV90" i="3"/>
  <c r="AW90" i="3" s="1"/>
  <c r="AU90" i="3"/>
  <c r="AR90" i="3"/>
  <c r="AN90" i="3"/>
  <c r="AO90" i="3" s="1"/>
  <c r="BI90" i="3" s="1"/>
  <c r="AM90" i="3"/>
  <c r="AJ90" i="3"/>
  <c r="AF90" i="3"/>
  <c r="AG90" i="3" s="1"/>
  <c r="BH90" i="3" s="1"/>
  <c r="AE90" i="3"/>
  <c r="AB90" i="3"/>
  <c r="X90" i="3"/>
  <c r="Y90" i="3" s="1"/>
  <c r="BG90" i="3" s="1"/>
  <c r="W90" i="3"/>
  <c r="T90" i="3"/>
  <c r="P90" i="3"/>
  <c r="Q90" i="3" s="1"/>
  <c r="BF90" i="3" s="1"/>
  <c r="K90" i="3"/>
  <c r="H90" i="3"/>
  <c r="BD90" i="3" s="1"/>
  <c r="G90" i="3"/>
  <c r="E90" i="3"/>
  <c r="BG89" i="3"/>
  <c r="BF89" i="3"/>
  <c r="AU89" i="3"/>
  <c r="AV89" i="3" s="1"/>
  <c r="AW89" i="3" s="1"/>
  <c r="AR89" i="3"/>
  <c r="AM89" i="3"/>
  <c r="AN89" i="3" s="1"/>
  <c r="AO89" i="3" s="1"/>
  <c r="BI89" i="3" s="1"/>
  <c r="AJ89" i="3"/>
  <c r="AE89" i="3"/>
  <c r="AF89" i="3" s="1"/>
  <c r="AG89" i="3" s="1"/>
  <c r="BH89" i="3" s="1"/>
  <c r="AB89" i="3"/>
  <c r="W89" i="3"/>
  <c r="X89" i="3" s="1"/>
  <c r="Y89" i="3" s="1"/>
  <c r="T89" i="3"/>
  <c r="Q89" i="3"/>
  <c r="P89" i="3"/>
  <c r="L89" i="3"/>
  <c r="BE89" i="3" s="1"/>
  <c r="K89" i="3"/>
  <c r="E89" i="3"/>
  <c r="G89" i="3" s="1"/>
  <c r="H89" i="3" s="1"/>
  <c r="BD89" i="3" s="1"/>
  <c r="BJ88" i="3"/>
  <c r="BF88" i="3"/>
  <c r="AY88" i="3"/>
  <c r="AU88" i="3"/>
  <c r="AR88" i="3"/>
  <c r="AV88" i="3" s="1"/>
  <c r="AW88" i="3" s="1"/>
  <c r="AN88" i="3"/>
  <c r="AO88" i="3" s="1"/>
  <c r="BI88" i="3" s="1"/>
  <c r="AM88" i="3"/>
  <c r="AJ88" i="3"/>
  <c r="AE88" i="3"/>
  <c r="AF88" i="3" s="1"/>
  <c r="AG88" i="3" s="1"/>
  <c r="BH88" i="3" s="1"/>
  <c r="AB88" i="3"/>
  <c r="W88" i="3"/>
  <c r="T88" i="3"/>
  <c r="P88" i="3"/>
  <c r="Q88" i="3" s="1"/>
  <c r="K88" i="3"/>
  <c r="L88" i="3" s="1"/>
  <c r="BE88" i="3" s="1"/>
  <c r="G88" i="3"/>
  <c r="E88" i="3"/>
  <c r="BH87" i="3"/>
  <c r="AU87" i="3"/>
  <c r="AR87" i="3"/>
  <c r="AM87" i="3"/>
  <c r="AJ87" i="3"/>
  <c r="AN87" i="3" s="1"/>
  <c r="AO87" i="3" s="1"/>
  <c r="BI87" i="3" s="1"/>
  <c r="AE87" i="3"/>
  <c r="AB87" i="3"/>
  <c r="AF87" i="3" s="1"/>
  <c r="AG87" i="3" s="1"/>
  <c r="W87" i="3"/>
  <c r="T87" i="3"/>
  <c r="Q87" i="3"/>
  <c r="BF87" i="3" s="1"/>
  <c r="P87" i="3"/>
  <c r="L87" i="3"/>
  <c r="BE87" i="3" s="1"/>
  <c r="K87" i="3"/>
  <c r="H87" i="3"/>
  <c r="E87" i="3"/>
  <c r="G87" i="3" s="1"/>
  <c r="BH86" i="3"/>
  <c r="AV86" i="3"/>
  <c r="AW86" i="3" s="1"/>
  <c r="AU86" i="3"/>
  <c r="AR86" i="3"/>
  <c r="AN86" i="3"/>
  <c r="AO86" i="3" s="1"/>
  <c r="BI86" i="3" s="1"/>
  <c r="AM86" i="3"/>
  <c r="AJ86" i="3"/>
  <c r="AF86" i="3"/>
  <c r="AG86" i="3" s="1"/>
  <c r="AE86" i="3"/>
  <c r="AB86" i="3"/>
  <c r="X86" i="3"/>
  <c r="Y86" i="3" s="1"/>
  <c r="BG86" i="3" s="1"/>
  <c r="W86" i="3"/>
  <c r="T86" i="3"/>
  <c r="P86" i="3"/>
  <c r="Q86" i="3" s="1"/>
  <c r="BF86" i="3" s="1"/>
  <c r="K86" i="3"/>
  <c r="H86" i="3"/>
  <c r="BD86" i="3" s="1"/>
  <c r="G86" i="3"/>
  <c r="E86" i="3"/>
  <c r="BK85" i="3"/>
  <c r="BF85" i="3"/>
  <c r="AU85" i="3"/>
  <c r="AV85" i="3" s="1"/>
  <c r="AW85" i="3" s="1"/>
  <c r="AR85" i="3"/>
  <c r="AM85" i="3"/>
  <c r="AN85" i="3" s="1"/>
  <c r="AO85" i="3" s="1"/>
  <c r="BI85" i="3" s="1"/>
  <c r="AJ85" i="3"/>
  <c r="AE85" i="3"/>
  <c r="AF85" i="3" s="1"/>
  <c r="AG85" i="3" s="1"/>
  <c r="BH85" i="3" s="1"/>
  <c r="AB85" i="3"/>
  <c r="W85" i="3"/>
  <c r="X85" i="3" s="1"/>
  <c r="Y85" i="3" s="1"/>
  <c r="BG85" i="3" s="1"/>
  <c r="T85" i="3"/>
  <c r="Q85" i="3"/>
  <c r="P85" i="3"/>
  <c r="L85" i="3"/>
  <c r="BE85" i="3" s="1"/>
  <c r="K85" i="3"/>
  <c r="E85" i="3"/>
  <c r="G85" i="3" s="1"/>
  <c r="H85" i="3" s="1"/>
  <c r="BD85" i="3" s="1"/>
  <c r="BF84" i="3"/>
  <c r="BE84" i="3"/>
  <c r="AU84" i="3"/>
  <c r="AR84" i="3"/>
  <c r="AV84" i="3" s="1"/>
  <c r="AW84" i="3" s="1"/>
  <c r="BJ84" i="3" s="1"/>
  <c r="AN84" i="3"/>
  <c r="AO84" i="3" s="1"/>
  <c r="BI84" i="3" s="1"/>
  <c r="AM84" i="3"/>
  <c r="AJ84" i="3"/>
  <c r="AF84" i="3"/>
  <c r="AG84" i="3" s="1"/>
  <c r="BH84" i="3" s="1"/>
  <c r="AE84" i="3"/>
  <c r="AB84" i="3"/>
  <c r="W84" i="3"/>
  <c r="T84" i="3"/>
  <c r="X84" i="3" s="1"/>
  <c r="Y84" i="3" s="1"/>
  <c r="BG84" i="3" s="1"/>
  <c r="P84" i="3"/>
  <c r="Q84" i="3" s="1"/>
  <c r="K84" i="3"/>
  <c r="L84" i="3" s="1"/>
  <c r="G84" i="3"/>
  <c r="E84" i="3"/>
  <c r="AU83" i="3"/>
  <c r="AR83" i="3"/>
  <c r="AM83" i="3"/>
  <c r="AJ83" i="3"/>
  <c r="AE83" i="3"/>
  <c r="AB83" i="3"/>
  <c r="AF83" i="3" s="1"/>
  <c r="AG83" i="3" s="1"/>
  <c r="BH83" i="3" s="1"/>
  <c r="W83" i="3"/>
  <c r="T83" i="3"/>
  <c r="Q83" i="3"/>
  <c r="BF83" i="3" s="1"/>
  <c r="P83" i="3"/>
  <c r="L83" i="3"/>
  <c r="BE83" i="3" s="1"/>
  <c r="K83" i="3"/>
  <c r="E83" i="3"/>
  <c r="G83" i="3" s="1"/>
  <c r="AV82" i="3"/>
  <c r="AW82" i="3" s="1"/>
  <c r="AU82" i="3"/>
  <c r="AR82" i="3"/>
  <c r="AN82" i="3"/>
  <c r="AO82" i="3" s="1"/>
  <c r="BI82" i="3" s="1"/>
  <c r="AM82" i="3"/>
  <c r="AJ82" i="3"/>
  <c r="AF82" i="3"/>
  <c r="AG82" i="3" s="1"/>
  <c r="BH82" i="3" s="1"/>
  <c r="AE82" i="3"/>
  <c r="AB82" i="3"/>
  <c r="X82" i="3"/>
  <c r="Y82" i="3" s="1"/>
  <c r="BG82" i="3" s="1"/>
  <c r="W82" i="3"/>
  <c r="T82" i="3"/>
  <c r="P82" i="3"/>
  <c r="Q82" i="3" s="1"/>
  <c r="BF82" i="3" s="1"/>
  <c r="K82" i="3"/>
  <c r="H82" i="3"/>
  <c r="BD82" i="3" s="1"/>
  <c r="G82" i="3"/>
  <c r="E82" i="3"/>
  <c r="BG81" i="3"/>
  <c r="BF81" i="3"/>
  <c r="AU81" i="3"/>
  <c r="AV81" i="3" s="1"/>
  <c r="AW81" i="3" s="1"/>
  <c r="AR81" i="3"/>
  <c r="AM81" i="3"/>
  <c r="AN81" i="3" s="1"/>
  <c r="AO81" i="3" s="1"/>
  <c r="BI81" i="3" s="1"/>
  <c r="AJ81" i="3"/>
  <c r="AE81" i="3"/>
  <c r="AF81" i="3" s="1"/>
  <c r="AG81" i="3" s="1"/>
  <c r="BH81" i="3" s="1"/>
  <c r="AB81" i="3"/>
  <c r="W81" i="3"/>
  <c r="X81" i="3" s="1"/>
  <c r="Y81" i="3" s="1"/>
  <c r="T81" i="3"/>
  <c r="Q81" i="3"/>
  <c r="P81" i="3"/>
  <c r="L81" i="3"/>
  <c r="BE81" i="3" s="1"/>
  <c r="K81" i="3"/>
  <c r="E81" i="3"/>
  <c r="G81" i="3" s="1"/>
  <c r="H81" i="3" s="1"/>
  <c r="BD81" i="3" s="1"/>
  <c r="BJ80" i="3"/>
  <c r="BF80" i="3"/>
  <c r="AY80" i="3"/>
  <c r="AU80" i="3"/>
  <c r="AR80" i="3"/>
  <c r="AV80" i="3" s="1"/>
  <c r="AW80" i="3" s="1"/>
  <c r="AN80" i="3"/>
  <c r="AO80" i="3" s="1"/>
  <c r="BI80" i="3" s="1"/>
  <c r="AM80" i="3"/>
  <c r="AJ80" i="3"/>
  <c r="AE80" i="3"/>
  <c r="AF80" i="3" s="1"/>
  <c r="AG80" i="3" s="1"/>
  <c r="BH80" i="3" s="1"/>
  <c r="AB80" i="3"/>
  <c r="W80" i="3"/>
  <c r="T80" i="3"/>
  <c r="P80" i="3"/>
  <c r="Q80" i="3" s="1"/>
  <c r="K80" i="3"/>
  <c r="L80" i="3" s="1"/>
  <c r="BE80" i="3" s="1"/>
  <c r="G80" i="3"/>
  <c r="E80" i="3"/>
  <c r="BH79" i="3"/>
  <c r="AU79" i="3"/>
  <c r="AR79" i="3"/>
  <c r="AM79" i="3"/>
  <c r="AJ79" i="3"/>
  <c r="AN79" i="3" s="1"/>
  <c r="AO79" i="3" s="1"/>
  <c r="BI79" i="3" s="1"/>
  <c r="AE79" i="3"/>
  <c r="AB79" i="3"/>
  <c r="AF79" i="3" s="1"/>
  <c r="AG79" i="3" s="1"/>
  <c r="W79" i="3"/>
  <c r="T79" i="3"/>
  <c r="Q79" i="3"/>
  <c r="BF79" i="3" s="1"/>
  <c r="P79" i="3"/>
  <c r="L79" i="3"/>
  <c r="BE79" i="3" s="1"/>
  <c r="K79" i="3"/>
  <c r="H79" i="3"/>
  <c r="E79" i="3"/>
  <c r="G79" i="3" s="1"/>
  <c r="BH78" i="3"/>
  <c r="AV78" i="3"/>
  <c r="AW78" i="3" s="1"/>
  <c r="AU78" i="3"/>
  <c r="AR78" i="3"/>
  <c r="AN78" i="3"/>
  <c r="AO78" i="3" s="1"/>
  <c r="BI78" i="3" s="1"/>
  <c r="AM78" i="3"/>
  <c r="AJ78" i="3"/>
  <c r="AF78" i="3"/>
  <c r="AG78" i="3" s="1"/>
  <c r="AE78" i="3"/>
  <c r="AB78" i="3"/>
  <c r="X78" i="3"/>
  <c r="Y78" i="3" s="1"/>
  <c r="BG78" i="3" s="1"/>
  <c r="W78" i="3"/>
  <c r="T78" i="3"/>
  <c r="P78" i="3"/>
  <c r="Q78" i="3" s="1"/>
  <c r="BF78" i="3" s="1"/>
  <c r="K78" i="3"/>
  <c r="H78" i="3"/>
  <c r="BD78" i="3" s="1"/>
  <c r="G78" i="3"/>
  <c r="E78" i="3"/>
  <c r="BK77" i="3"/>
  <c r="BF77" i="3"/>
  <c r="AU77" i="3"/>
  <c r="AV77" i="3" s="1"/>
  <c r="AW77" i="3" s="1"/>
  <c r="AR77" i="3"/>
  <c r="AM77" i="3"/>
  <c r="AN77" i="3" s="1"/>
  <c r="AO77" i="3" s="1"/>
  <c r="BI77" i="3" s="1"/>
  <c r="AJ77" i="3"/>
  <c r="AE77" i="3"/>
  <c r="AF77" i="3" s="1"/>
  <c r="AG77" i="3" s="1"/>
  <c r="BH77" i="3" s="1"/>
  <c r="AB77" i="3"/>
  <c r="W77" i="3"/>
  <c r="X77" i="3" s="1"/>
  <c r="Y77" i="3" s="1"/>
  <c r="BG77" i="3" s="1"/>
  <c r="T77" i="3"/>
  <c r="Q77" i="3"/>
  <c r="P77" i="3"/>
  <c r="L77" i="3"/>
  <c r="BE77" i="3" s="1"/>
  <c r="K77" i="3"/>
  <c r="E77" i="3"/>
  <c r="G77" i="3" s="1"/>
  <c r="H77" i="3" s="1"/>
  <c r="BD77" i="3" s="1"/>
  <c r="BF76" i="3"/>
  <c r="BE76" i="3"/>
  <c r="AU76" i="3"/>
  <c r="AR76" i="3"/>
  <c r="AV76" i="3" s="1"/>
  <c r="AW76" i="3" s="1"/>
  <c r="BJ76" i="3" s="1"/>
  <c r="AN76" i="3"/>
  <c r="AO76" i="3" s="1"/>
  <c r="BI76" i="3" s="1"/>
  <c r="AM76" i="3"/>
  <c r="AJ76" i="3"/>
  <c r="AF76" i="3"/>
  <c r="AG76" i="3" s="1"/>
  <c r="BH76" i="3" s="1"/>
  <c r="AE76" i="3"/>
  <c r="AB76" i="3"/>
  <c r="W76" i="3"/>
  <c r="T76" i="3"/>
  <c r="X76" i="3" s="1"/>
  <c r="Y76" i="3" s="1"/>
  <c r="BG76" i="3" s="1"/>
  <c r="P76" i="3"/>
  <c r="Q76" i="3" s="1"/>
  <c r="K76" i="3"/>
  <c r="L76" i="3" s="1"/>
  <c r="G76" i="3"/>
  <c r="E76" i="3"/>
  <c r="AU75" i="3"/>
  <c r="AR75" i="3"/>
  <c r="AM75" i="3"/>
  <c r="AJ75" i="3"/>
  <c r="AE75" i="3"/>
  <c r="AB75" i="3"/>
  <c r="AF75" i="3" s="1"/>
  <c r="AG75" i="3" s="1"/>
  <c r="BH75" i="3" s="1"/>
  <c r="W75" i="3"/>
  <c r="T75" i="3"/>
  <c r="Q75" i="3"/>
  <c r="BF75" i="3" s="1"/>
  <c r="P75" i="3"/>
  <c r="L75" i="3"/>
  <c r="BE75" i="3" s="1"/>
  <c r="K75" i="3"/>
  <c r="E75" i="3"/>
  <c r="G75" i="3" s="1"/>
  <c r="AV74" i="3"/>
  <c r="AW74" i="3" s="1"/>
  <c r="AU74" i="3"/>
  <c r="AR74" i="3"/>
  <c r="AN74" i="3"/>
  <c r="AO74" i="3" s="1"/>
  <c r="BI74" i="3" s="1"/>
  <c r="AM74" i="3"/>
  <c r="AJ74" i="3"/>
  <c r="AF74" i="3"/>
  <c r="AG74" i="3" s="1"/>
  <c r="BH74" i="3" s="1"/>
  <c r="AE74" i="3"/>
  <c r="AB74" i="3"/>
  <c r="X74" i="3"/>
  <c r="Y74" i="3" s="1"/>
  <c r="BG74" i="3" s="1"/>
  <c r="W74" i="3"/>
  <c r="T74" i="3"/>
  <c r="P74" i="3"/>
  <c r="Q74" i="3" s="1"/>
  <c r="BF74" i="3" s="1"/>
  <c r="K74" i="3"/>
  <c r="H74" i="3"/>
  <c r="BD74" i="3" s="1"/>
  <c r="G74" i="3"/>
  <c r="E74" i="3"/>
  <c r="BG73" i="3"/>
  <c r="BF73" i="3"/>
  <c r="AU73" i="3"/>
  <c r="AV73" i="3" s="1"/>
  <c r="AW73" i="3" s="1"/>
  <c r="AR73" i="3"/>
  <c r="AM73" i="3"/>
  <c r="AN73" i="3" s="1"/>
  <c r="AO73" i="3" s="1"/>
  <c r="BI73" i="3" s="1"/>
  <c r="AJ73" i="3"/>
  <c r="AE73" i="3"/>
  <c r="AF73" i="3" s="1"/>
  <c r="AG73" i="3" s="1"/>
  <c r="BH73" i="3" s="1"/>
  <c r="AB73" i="3"/>
  <c r="W73" i="3"/>
  <c r="X73" i="3" s="1"/>
  <c r="Y73" i="3" s="1"/>
  <c r="T73" i="3"/>
  <c r="Q73" i="3"/>
  <c r="P73" i="3"/>
  <c r="L73" i="3"/>
  <c r="BE73" i="3" s="1"/>
  <c r="K73" i="3"/>
  <c r="E73" i="3"/>
  <c r="G73" i="3" s="1"/>
  <c r="H73" i="3" s="1"/>
  <c r="BD73" i="3" s="1"/>
  <c r="BJ72" i="3"/>
  <c r="BF72" i="3"/>
  <c r="AY72" i="3"/>
  <c r="AU72" i="3"/>
  <c r="AR72" i="3"/>
  <c r="AV72" i="3" s="1"/>
  <c r="AW72" i="3" s="1"/>
  <c r="AN72" i="3"/>
  <c r="AO72" i="3" s="1"/>
  <c r="BI72" i="3" s="1"/>
  <c r="AM72" i="3"/>
  <c r="AJ72" i="3"/>
  <c r="AE72" i="3"/>
  <c r="AF72" i="3" s="1"/>
  <c r="AG72" i="3" s="1"/>
  <c r="BH72" i="3" s="1"/>
  <c r="AB72" i="3"/>
  <c r="W72" i="3"/>
  <c r="T72" i="3"/>
  <c r="P72" i="3"/>
  <c r="Q72" i="3" s="1"/>
  <c r="K72" i="3"/>
  <c r="L72" i="3" s="1"/>
  <c r="BE72" i="3" s="1"/>
  <c r="G72" i="3"/>
  <c r="E72" i="3"/>
  <c r="BH71" i="3"/>
  <c r="AU71" i="3"/>
  <c r="AR71" i="3"/>
  <c r="AM71" i="3"/>
  <c r="AJ71" i="3"/>
  <c r="AN71" i="3" s="1"/>
  <c r="AO71" i="3" s="1"/>
  <c r="BI71" i="3" s="1"/>
  <c r="AE71" i="3"/>
  <c r="AB71" i="3"/>
  <c r="AF71" i="3" s="1"/>
  <c r="AG71" i="3" s="1"/>
  <c r="W71" i="3"/>
  <c r="T71" i="3"/>
  <c r="Q71" i="3"/>
  <c r="BF71" i="3" s="1"/>
  <c r="P71" i="3"/>
  <c r="L71" i="3"/>
  <c r="BE71" i="3" s="1"/>
  <c r="K71" i="3"/>
  <c r="H71" i="3"/>
  <c r="E71" i="3"/>
  <c r="G71" i="3" s="1"/>
  <c r="AU70" i="3"/>
  <c r="AR70" i="3"/>
  <c r="AV70" i="3" s="1"/>
  <c r="AW70" i="3" s="1"/>
  <c r="AM70" i="3"/>
  <c r="AJ70" i="3"/>
  <c r="AN70" i="3" s="1"/>
  <c r="AO70" i="3" s="1"/>
  <c r="BI70" i="3" s="1"/>
  <c r="AF70" i="3"/>
  <c r="AG70" i="3" s="1"/>
  <c r="BH70" i="3" s="1"/>
  <c r="AE70" i="3"/>
  <c r="AB70" i="3"/>
  <c r="X70" i="3"/>
  <c r="Y70" i="3" s="1"/>
  <c r="BG70" i="3" s="1"/>
  <c r="W70" i="3"/>
  <c r="T70" i="3"/>
  <c r="P70" i="3"/>
  <c r="Q70" i="3" s="1"/>
  <c r="BF70" i="3" s="1"/>
  <c r="K70" i="3"/>
  <c r="L70" i="3" s="1"/>
  <c r="BE70" i="3" s="1"/>
  <c r="H70" i="3"/>
  <c r="G70" i="3"/>
  <c r="E70" i="3"/>
  <c r="AU69" i="3"/>
  <c r="AV69" i="3" s="1"/>
  <c r="AW69" i="3" s="1"/>
  <c r="AR69" i="3"/>
  <c r="AO69" i="3"/>
  <c r="BI69" i="3" s="1"/>
  <c r="AM69" i="3"/>
  <c r="AN69" i="3" s="1"/>
  <c r="AJ69" i="3"/>
  <c r="AG69" i="3"/>
  <c r="BH69" i="3" s="1"/>
  <c r="AE69" i="3"/>
  <c r="AF69" i="3" s="1"/>
  <c r="AB69" i="3"/>
  <c r="W69" i="3"/>
  <c r="X69" i="3" s="1"/>
  <c r="Y69" i="3" s="1"/>
  <c r="BG69" i="3" s="1"/>
  <c r="T69" i="3"/>
  <c r="Q69" i="3"/>
  <c r="BF69" i="3" s="1"/>
  <c r="P69" i="3"/>
  <c r="L69" i="3"/>
  <c r="BE69" i="3" s="1"/>
  <c r="K69" i="3"/>
  <c r="E69" i="3"/>
  <c r="G69" i="3" s="1"/>
  <c r="H69" i="3" s="1"/>
  <c r="BJ68" i="3"/>
  <c r="AV68" i="3"/>
  <c r="AW68" i="3" s="1"/>
  <c r="AY68" i="3" s="1"/>
  <c r="AU68" i="3"/>
  <c r="AR68" i="3"/>
  <c r="AM68" i="3"/>
  <c r="AN68" i="3" s="1"/>
  <c r="AO68" i="3" s="1"/>
  <c r="BI68" i="3" s="1"/>
  <c r="AJ68" i="3"/>
  <c r="AE68" i="3"/>
  <c r="AB68" i="3"/>
  <c r="AF68" i="3" s="1"/>
  <c r="AG68" i="3" s="1"/>
  <c r="BH68" i="3" s="1"/>
  <c r="W68" i="3"/>
  <c r="T68" i="3"/>
  <c r="P68" i="3"/>
  <c r="Q68" i="3" s="1"/>
  <c r="BF68" i="3" s="1"/>
  <c r="K68" i="3"/>
  <c r="L68" i="3" s="1"/>
  <c r="BE68" i="3" s="1"/>
  <c r="G68" i="3"/>
  <c r="E68" i="3"/>
  <c r="AU67" i="3"/>
  <c r="AR67" i="3"/>
  <c r="AM67" i="3"/>
  <c r="AJ67" i="3"/>
  <c r="AN67" i="3" s="1"/>
  <c r="AO67" i="3" s="1"/>
  <c r="BI67" i="3" s="1"/>
  <c r="AE67" i="3"/>
  <c r="AB67" i="3"/>
  <c r="AF67" i="3" s="1"/>
  <c r="AG67" i="3" s="1"/>
  <c r="BH67" i="3" s="1"/>
  <c r="W67" i="3"/>
  <c r="T67" i="3"/>
  <c r="Q67" i="3"/>
  <c r="BF67" i="3" s="1"/>
  <c r="P67" i="3"/>
  <c r="L67" i="3"/>
  <c r="BE67" i="3" s="1"/>
  <c r="K67" i="3"/>
  <c r="E67" i="3"/>
  <c r="G67" i="3" s="1"/>
  <c r="AV66" i="3"/>
  <c r="AW66" i="3" s="1"/>
  <c r="BJ66" i="3" s="1"/>
  <c r="AU66" i="3"/>
  <c r="AR66" i="3"/>
  <c r="AN66" i="3"/>
  <c r="AO66" i="3" s="1"/>
  <c r="BI66" i="3" s="1"/>
  <c r="AM66" i="3"/>
  <c r="AJ66" i="3"/>
  <c r="AE66" i="3"/>
  <c r="AB66" i="3"/>
  <c r="AF66" i="3" s="1"/>
  <c r="AG66" i="3" s="1"/>
  <c r="BH66" i="3" s="1"/>
  <c r="W66" i="3"/>
  <c r="T66" i="3"/>
  <c r="X66" i="3" s="1"/>
  <c r="Y66" i="3" s="1"/>
  <c r="BG66" i="3" s="1"/>
  <c r="P66" i="3"/>
  <c r="Q66" i="3" s="1"/>
  <c r="BF66" i="3" s="1"/>
  <c r="K66" i="3"/>
  <c r="L66" i="3" s="1"/>
  <c r="BE66" i="3" s="1"/>
  <c r="H66" i="3"/>
  <c r="G66" i="3"/>
  <c r="E66" i="3"/>
  <c r="BG65" i="3"/>
  <c r="BE65" i="3"/>
  <c r="AW65" i="3"/>
  <c r="AY65" i="3" s="1"/>
  <c r="AU65" i="3"/>
  <c r="AV65" i="3" s="1"/>
  <c r="AR65" i="3"/>
  <c r="AM65" i="3"/>
  <c r="AN65" i="3" s="1"/>
  <c r="AO65" i="3" s="1"/>
  <c r="BI65" i="3" s="1"/>
  <c r="AJ65" i="3"/>
  <c r="AE65" i="3"/>
  <c r="AF65" i="3" s="1"/>
  <c r="AG65" i="3" s="1"/>
  <c r="BH65" i="3" s="1"/>
  <c r="AB65" i="3"/>
  <c r="Y65" i="3"/>
  <c r="W65" i="3"/>
  <c r="X65" i="3" s="1"/>
  <c r="T65" i="3"/>
  <c r="Q65" i="3"/>
  <c r="BF65" i="3" s="1"/>
  <c r="P65" i="3"/>
  <c r="L65" i="3"/>
  <c r="K65" i="3"/>
  <c r="H65" i="3"/>
  <c r="BD65" i="3" s="1"/>
  <c r="E65" i="3"/>
  <c r="G65" i="3" s="1"/>
  <c r="BK65" i="3" s="1"/>
  <c r="AU64" i="3"/>
  <c r="AR64" i="3"/>
  <c r="AV64" i="3" s="1"/>
  <c r="AW64" i="3" s="1"/>
  <c r="AN64" i="3"/>
  <c r="AO64" i="3" s="1"/>
  <c r="BI64" i="3" s="1"/>
  <c r="AM64" i="3"/>
  <c r="AJ64" i="3"/>
  <c r="AE64" i="3"/>
  <c r="AF64" i="3" s="1"/>
  <c r="AG64" i="3" s="1"/>
  <c r="BH64" i="3" s="1"/>
  <c r="AB64" i="3"/>
  <c r="W64" i="3"/>
  <c r="T64" i="3"/>
  <c r="X64" i="3" s="1"/>
  <c r="Y64" i="3" s="1"/>
  <c r="BG64" i="3" s="1"/>
  <c r="P64" i="3"/>
  <c r="Q64" i="3" s="1"/>
  <c r="BF64" i="3" s="1"/>
  <c r="K64" i="3"/>
  <c r="L64" i="3" s="1"/>
  <c r="BE64" i="3" s="1"/>
  <c r="E64" i="3"/>
  <c r="G64" i="3" s="1"/>
  <c r="BD63" i="3"/>
  <c r="AU63" i="3"/>
  <c r="AR63" i="3"/>
  <c r="AV63" i="3" s="1"/>
  <c r="AW63" i="3" s="1"/>
  <c r="AM63" i="3"/>
  <c r="AJ63" i="3"/>
  <c r="AG63" i="3"/>
  <c r="BH63" i="3" s="1"/>
  <c r="AE63" i="3"/>
  <c r="AB63" i="3"/>
  <c r="AF63" i="3" s="1"/>
  <c r="W63" i="3"/>
  <c r="T63" i="3"/>
  <c r="Q63" i="3"/>
  <c r="BF63" i="3" s="1"/>
  <c r="P63" i="3"/>
  <c r="L63" i="3"/>
  <c r="BE63" i="3" s="1"/>
  <c r="K63" i="3"/>
  <c r="H63" i="3"/>
  <c r="E63" i="3"/>
  <c r="G63" i="3" s="1"/>
  <c r="AU62" i="3"/>
  <c r="AR62" i="3"/>
  <c r="AV62" i="3" s="1"/>
  <c r="AW62" i="3" s="1"/>
  <c r="AM62" i="3"/>
  <c r="AJ62" i="3"/>
  <c r="AN62" i="3" s="1"/>
  <c r="AO62" i="3" s="1"/>
  <c r="BI62" i="3" s="1"/>
  <c r="AF62" i="3"/>
  <c r="AG62" i="3" s="1"/>
  <c r="BH62" i="3" s="1"/>
  <c r="AE62" i="3"/>
  <c r="AB62" i="3"/>
  <c r="X62" i="3"/>
  <c r="Y62" i="3" s="1"/>
  <c r="BG62" i="3" s="1"/>
  <c r="W62" i="3"/>
  <c r="T62" i="3"/>
  <c r="P62" i="3"/>
  <c r="Q62" i="3" s="1"/>
  <c r="BF62" i="3" s="1"/>
  <c r="K62" i="3"/>
  <c r="L62" i="3" s="1"/>
  <c r="BE62" i="3" s="1"/>
  <c r="H62" i="3"/>
  <c r="G62" i="3"/>
  <c r="E62" i="3"/>
  <c r="AU61" i="3"/>
  <c r="AV61" i="3" s="1"/>
  <c r="AW61" i="3" s="1"/>
  <c r="AR61" i="3"/>
  <c r="AO61" i="3"/>
  <c r="BI61" i="3" s="1"/>
  <c r="AM61" i="3"/>
  <c r="AN61" i="3" s="1"/>
  <c r="AJ61" i="3"/>
  <c r="AG61" i="3"/>
  <c r="BH61" i="3" s="1"/>
  <c r="AE61" i="3"/>
  <c r="AF61" i="3" s="1"/>
  <c r="AB61" i="3"/>
  <c r="W61" i="3"/>
  <c r="X61" i="3" s="1"/>
  <c r="Y61" i="3" s="1"/>
  <c r="BG61" i="3" s="1"/>
  <c r="T61" i="3"/>
  <c r="Q61" i="3"/>
  <c r="BF61" i="3" s="1"/>
  <c r="P61" i="3"/>
  <c r="L61" i="3"/>
  <c r="BE61" i="3" s="1"/>
  <c r="K61" i="3"/>
  <c r="E61" i="3"/>
  <c r="G61" i="3" s="1"/>
  <c r="H61" i="3" s="1"/>
  <c r="BJ60" i="3"/>
  <c r="AV60" i="3"/>
  <c r="AW60" i="3" s="1"/>
  <c r="AY60" i="3" s="1"/>
  <c r="AU60" i="3"/>
  <c r="AR60" i="3"/>
  <c r="AM60" i="3"/>
  <c r="AN60" i="3" s="1"/>
  <c r="AO60" i="3" s="1"/>
  <c r="BI60" i="3" s="1"/>
  <c r="AJ60" i="3"/>
  <c r="AE60" i="3"/>
  <c r="AB60" i="3"/>
  <c r="AF60" i="3" s="1"/>
  <c r="AG60" i="3" s="1"/>
  <c r="BH60" i="3" s="1"/>
  <c r="W60" i="3"/>
  <c r="T60" i="3"/>
  <c r="P60" i="3"/>
  <c r="Q60" i="3" s="1"/>
  <c r="BF60" i="3" s="1"/>
  <c r="K60" i="3"/>
  <c r="L60" i="3" s="1"/>
  <c r="BE60" i="3" s="1"/>
  <c r="G60" i="3"/>
  <c r="E60" i="3"/>
  <c r="AU59" i="3"/>
  <c r="AR59" i="3"/>
  <c r="AM59" i="3"/>
  <c r="AJ59" i="3"/>
  <c r="AN59" i="3" s="1"/>
  <c r="AO59" i="3" s="1"/>
  <c r="BI59" i="3" s="1"/>
  <c r="AE59" i="3"/>
  <c r="AB59" i="3"/>
  <c r="AF59" i="3" s="1"/>
  <c r="AG59" i="3" s="1"/>
  <c r="BH59" i="3" s="1"/>
  <c r="W59" i="3"/>
  <c r="T59" i="3"/>
  <c r="Q59" i="3"/>
  <c r="BF59" i="3" s="1"/>
  <c r="P59" i="3"/>
  <c r="L59" i="3"/>
  <c r="BE59" i="3" s="1"/>
  <c r="K59" i="3"/>
  <c r="E59" i="3"/>
  <c r="G59" i="3" s="1"/>
  <c r="BF58" i="3"/>
  <c r="AU58" i="3"/>
  <c r="AR58" i="3"/>
  <c r="AV58" i="3" s="1"/>
  <c r="AW58" i="3" s="1"/>
  <c r="AM58" i="3"/>
  <c r="AJ58" i="3"/>
  <c r="AN58" i="3" s="1"/>
  <c r="AO58" i="3" s="1"/>
  <c r="BI58" i="3" s="1"/>
  <c r="AE58" i="3"/>
  <c r="AB58" i="3"/>
  <c r="AF58" i="3" s="1"/>
  <c r="AG58" i="3" s="1"/>
  <c r="BH58" i="3" s="1"/>
  <c r="W58" i="3"/>
  <c r="T58" i="3"/>
  <c r="X58" i="3" s="1"/>
  <c r="Y58" i="3" s="1"/>
  <c r="BG58" i="3" s="1"/>
  <c r="Q58" i="3"/>
  <c r="P58" i="3"/>
  <c r="K58" i="3"/>
  <c r="L58" i="3" s="1"/>
  <c r="BE58" i="3" s="1"/>
  <c r="H58" i="3"/>
  <c r="G58" i="3"/>
  <c r="E58" i="3"/>
  <c r="BK57" i="3"/>
  <c r="BE57" i="3"/>
  <c r="AW57" i="3"/>
  <c r="AY57" i="3" s="1"/>
  <c r="AV57" i="3"/>
  <c r="AU57" i="3"/>
  <c r="AR57" i="3"/>
  <c r="AO57" i="3"/>
  <c r="BI57" i="3" s="1"/>
  <c r="AN57" i="3"/>
  <c r="AM57" i="3"/>
  <c r="AJ57" i="3"/>
  <c r="AG57" i="3"/>
  <c r="BH57" i="3" s="1"/>
  <c r="AF57" i="3"/>
  <c r="AE57" i="3"/>
  <c r="AB57" i="3"/>
  <c r="Y57" i="3"/>
  <c r="BG57" i="3" s="1"/>
  <c r="X57" i="3"/>
  <c r="W57" i="3"/>
  <c r="T57" i="3"/>
  <c r="Q57" i="3"/>
  <c r="BF57" i="3" s="1"/>
  <c r="P57" i="3"/>
  <c r="L57" i="3"/>
  <c r="K57" i="3"/>
  <c r="H57" i="3"/>
  <c r="BD57" i="3" s="1"/>
  <c r="G57" i="3"/>
  <c r="E57" i="3"/>
  <c r="BE56" i="3"/>
  <c r="AV56" i="3"/>
  <c r="AW56" i="3" s="1"/>
  <c r="BJ56" i="3" s="1"/>
  <c r="AU56" i="3"/>
  <c r="AR56" i="3"/>
  <c r="AM56" i="3"/>
  <c r="AN56" i="3" s="1"/>
  <c r="AO56" i="3" s="1"/>
  <c r="BI56" i="3" s="1"/>
  <c r="AJ56" i="3"/>
  <c r="AE56" i="3"/>
  <c r="AB56" i="3"/>
  <c r="AF56" i="3" s="1"/>
  <c r="AG56" i="3" s="1"/>
  <c r="BH56" i="3" s="1"/>
  <c r="W56" i="3"/>
  <c r="T56" i="3"/>
  <c r="X56" i="3" s="1"/>
  <c r="Y56" i="3" s="1"/>
  <c r="BG56" i="3" s="1"/>
  <c r="P56" i="3"/>
  <c r="Q56" i="3" s="1"/>
  <c r="BF56" i="3" s="1"/>
  <c r="L56" i="3"/>
  <c r="K56" i="3"/>
  <c r="E56" i="3"/>
  <c r="G56" i="3" s="1"/>
  <c r="AU55" i="3"/>
  <c r="AR55" i="3"/>
  <c r="AV55" i="3" s="1"/>
  <c r="AW55" i="3" s="1"/>
  <c r="AM55" i="3"/>
  <c r="AJ55" i="3"/>
  <c r="AN55" i="3" s="1"/>
  <c r="AO55" i="3" s="1"/>
  <c r="BI55" i="3" s="1"/>
  <c r="AE55" i="3"/>
  <c r="AB55" i="3"/>
  <c r="W55" i="3"/>
  <c r="T55" i="3"/>
  <c r="Q55" i="3"/>
  <c r="BF55" i="3" s="1"/>
  <c r="P55" i="3"/>
  <c r="L55" i="3"/>
  <c r="BE55" i="3" s="1"/>
  <c r="K55" i="3"/>
  <c r="E55" i="3"/>
  <c r="G55" i="3" s="1"/>
  <c r="BF54" i="3"/>
  <c r="AU54" i="3"/>
  <c r="AR54" i="3"/>
  <c r="AV54" i="3" s="1"/>
  <c r="AW54" i="3" s="1"/>
  <c r="AM54" i="3"/>
  <c r="AJ54" i="3"/>
  <c r="AN54" i="3" s="1"/>
  <c r="AO54" i="3" s="1"/>
  <c r="BI54" i="3" s="1"/>
  <c r="AE54" i="3"/>
  <c r="AB54" i="3"/>
  <c r="AF54" i="3" s="1"/>
  <c r="AG54" i="3" s="1"/>
  <c r="BH54" i="3" s="1"/>
  <c r="W54" i="3"/>
  <c r="T54" i="3"/>
  <c r="X54" i="3" s="1"/>
  <c r="Q54" i="3"/>
  <c r="P54" i="3"/>
  <c r="K54" i="3"/>
  <c r="L54" i="3" s="1"/>
  <c r="BE54" i="3" s="1"/>
  <c r="H54" i="3"/>
  <c r="G54" i="3"/>
  <c r="E54" i="3"/>
  <c r="BK53" i="3"/>
  <c r="BE53" i="3"/>
  <c r="AW53" i="3"/>
  <c r="AY53" i="3" s="1"/>
  <c r="AV53" i="3"/>
  <c r="AU53" i="3"/>
  <c r="AR53" i="3"/>
  <c r="AO53" i="3"/>
  <c r="BI53" i="3" s="1"/>
  <c r="AN53" i="3"/>
  <c r="AM53" i="3"/>
  <c r="AJ53" i="3"/>
  <c r="AG53" i="3"/>
  <c r="BH53" i="3" s="1"/>
  <c r="AF53" i="3"/>
  <c r="AE53" i="3"/>
  <c r="AB53" i="3"/>
  <c r="Y53" i="3"/>
  <c r="BG53" i="3" s="1"/>
  <c r="X53" i="3"/>
  <c r="W53" i="3"/>
  <c r="T53" i="3"/>
  <c r="Q53" i="3"/>
  <c r="BF53" i="3" s="1"/>
  <c r="P53" i="3"/>
  <c r="L53" i="3"/>
  <c r="K53" i="3"/>
  <c r="H53" i="3"/>
  <c r="BD53" i="3" s="1"/>
  <c r="G53" i="3"/>
  <c r="E53" i="3"/>
  <c r="BE52" i="3"/>
  <c r="AV52" i="3"/>
  <c r="AW52" i="3" s="1"/>
  <c r="BJ52" i="3" s="1"/>
  <c r="AU52" i="3"/>
  <c r="AR52" i="3"/>
  <c r="AM52" i="3"/>
  <c r="AN52" i="3" s="1"/>
  <c r="AO52" i="3" s="1"/>
  <c r="BI52" i="3" s="1"/>
  <c r="AJ52" i="3"/>
  <c r="AE52" i="3"/>
  <c r="AB52" i="3"/>
  <c r="AF52" i="3" s="1"/>
  <c r="AG52" i="3" s="1"/>
  <c r="BH52" i="3" s="1"/>
  <c r="W52" i="3"/>
  <c r="T52" i="3"/>
  <c r="X52" i="3" s="1"/>
  <c r="Y52" i="3" s="1"/>
  <c r="BG52" i="3" s="1"/>
  <c r="P52" i="3"/>
  <c r="Q52" i="3" s="1"/>
  <c r="BF52" i="3" s="1"/>
  <c r="L52" i="3"/>
  <c r="K52" i="3"/>
  <c r="E52" i="3"/>
  <c r="G52" i="3" s="1"/>
  <c r="AU51" i="3"/>
  <c r="AR51" i="3"/>
  <c r="AV51" i="3" s="1"/>
  <c r="AW51" i="3" s="1"/>
  <c r="AM51" i="3"/>
  <c r="AJ51" i="3"/>
  <c r="AN51" i="3" s="1"/>
  <c r="AO51" i="3" s="1"/>
  <c r="BI51" i="3" s="1"/>
  <c r="AE51" i="3"/>
  <c r="AB51" i="3"/>
  <c r="W51" i="3"/>
  <c r="T51" i="3"/>
  <c r="Q51" i="3"/>
  <c r="BF51" i="3" s="1"/>
  <c r="P51" i="3"/>
  <c r="L51" i="3"/>
  <c r="BE51" i="3" s="1"/>
  <c r="K51" i="3"/>
  <c r="E51" i="3"/>
  <c r="G51" i="3" s="1"/>
  <c r="BF50" i="3"/>
  <c r="AU50" i="3"/>
  <c r="AR50" i="3"/>
  <c r="AV50" i="3" s="1"/>
  <c r="AW50" i="3" s="1"/>
  <c r="AM50" i="3"/>
  <c r="AJ50" i="3"/>
  <c r="AN50" i="3" s="1"/>
  <c r="AO50" i="3" s="1"/>
  <c r="BI50" i="3" s="1"/>
  <c r="AE50" i="3"/>
  <c r="AB50" i="3"/>
  <c r="AF50" i="3" s="1"/>
  <c r="AG50" i="3" s="1"/>
  <c r="BH50" i="3" s="1"/>
  <c r="W50" i="3"/>
  <c r="T50" i="3"/>
  <c r="X50" i="3" s="1"/>
  <c r="Q50" i="3"/>
  <c r="P50" i="3"/>
  <c r="K50" i="3"/>
  <c r="L50" i="3" s="1"/>
  <c r="BE50" i="3" s="1"/>
  <c r="H50" i="3"/>
  <c r="G50" i="3"/>
  <c r="E50" i="3"/>
  <c r="BK49" i="3"/>
  <c r="BE49" i="3"/>
  <c r="AW49" i="3"/>
  <c r="AY49" i="3" s="1"/>
  <c r="AV49" i="3"/>
  <c r="AU49" i="3"/>
  <c r="AR49" i="3"/>
  <c r="AO49" i="3"/>
  <c r="BI49" i="3" s="1"/>
  <c r="AN49" i="3"/>
  <c r="AM49" i="3"/>
  <c r="AJ49" i="3"/>
  <c r="AG49" i="3"/>
  <c r="BH49" i="3" s="1"/>
  <c r="AF49" i="3"/>
  <c r="AE49" i="3"/>
  <c r="AB49" i="3"/>
  <c r="Y49" i="3"/>
  <c r="BG49" i="3" s="1"/>
  <c r="X49" i="3"/>
  <c r="W49" i="3"/>
  <c r="T49" i="3"/>
  <c r="Q49" i="3"/>
  <c r="BF49" i="3" s="1"/>
  <c r="P49" i="3"/>
  <c r="L49" i="3"/>
  <c r="K49" i="3"/>
  <c r="H49" i="3"/>
  <c r="BD49" i="3" s="1"/>
  <c r="G49" i="3"/>
  <c r="E49" i="3"/>
  <c r="BE48" i="3"/>
  <c r="AV48" i="3"/>
  <c r="AW48" i="3" s="1"/>
  <c r="BJ48" i="3" s="1"/>
  <c r="AU48" i="3"/>
  <c r="AR48" i="3"/>
  <c r="AM48" i="3"/>
  <c r="AN48" i="3" s="1"/>
  <c r="AO48" i="3" s="1"/>
  <c r="BI48" i="3" s="1"/>
  <c r="AJ48" i="3"/>
  <c r="AE48" i="3"/>
  <c r="AB48" i="3"/>
  <c r="AF48" i="3" s="1"/>
  <c r="AG48" i="3" s="1"/>
  <c r="BH48" i="3" s="1"/>
  <c r="W48" i="3"/>
  <c r="T48" i="3"/>
  <c r="X48" i="3" s="1"/>
  <c r="Y48" i="3" s="1"/>
  <c r="BG48" i="3" s="1"/>
  <c r="P48" i="3"/>
  <c r="Q48" i="3" s="1"/>
  <c r="BF48" i="3" s="1"/>
  <c r="L48" i="3"/>
  <c r="K48" i="3"/>
  <c r="E48" i="3"/>
  <c r="G48" i="3" s="1"/>
  <c r="AU47" i="3"/>
  <c r="AR47" i="3"/>
  <c r="AV47" i="3" s="1"/>
  <c r="AW47" i="3" s="1"/>
  <c r="AM47" i="3"/>
  <c r="AJ47" i="3"/>
  <c r="AN47" i="3" s="1"/>
  <c r="AO47" i="3" s="1"/>
  <c r="BI47" i="3" s="1"/>
  <c r="AE47" i="3"/>
  <c r="AB47" i="3"/>
  <c r="W47" i="3"/>
  <c r="T47" i="3"/>
  <c r="Q47" i="3"/>
  <c r="BF47" i="3" s="1"/>
  <c r="P47" i="3"/>
  <c r="L47" i="3"/>
  <c r="BE47" i="3" s="1"/>
  <c r="K47" i="3"/>
  <c r="E47" i="3"/>
  <c r="G47" i="3" s="1"/>
  <c r="BF46" i="3"/>
  <c r="AU46" i="3"/>
  <c r="AR46" i="3"/>
  <c r="AV46" i="3" s="1"/>
  <c r="AW46" i="3" s="1"/>
  <c r="AM46" i="3"/>
  <c r="AJ46" i="3"/>
  <c r="AN46" i="3" s="1"/>
  <c r="AO46" i="3" s="1"/>
  <c r="BI46" i="3" s="1"/>
  <c r="AE46" i="3"/>
  <c r="AB46" i="3"/>
  <c r="AF46" i="3" s="1"/>
  <c r="AG46" i="3" s="1"/>
  <c r="BH46" i="3" s="1"/>
  <c r="W46" i="3"/>
  <c r="T46" i="3"/>
  <c r="X46" i="3" s="1"/>
  <c r="Q46" i="3"/>
  <c r="P46" i="3"/>
  <c r="K46" i="3"/>
  <c r="L46" i="3" s="1"/>
  <c r="BE46" i="3" s="1"/>
  <c r="H46" i="3"/>
  <c r="G46" i="3"/>
  <c r="E46" i="3"/>
  <c r="BK45" i="3"/>
  <c r="BE45" i="3"/>
  <c r="AW45" i="3"/>
  <c r="AY45" i="3" s="1"/>
  <c r="AV45" i="3"/>
  <c r="AU45" i="3"/>
  <c r="AR45" i="3"/>
  <c r="AO45" i="3"/>
  <c r="BI45" i="3" s="1"/>
  <c r="AN45" i="3"/>
  <c r="AM45" i="3"/>
  <c r="AJ45" i="3"/>
  <c r="AG45" i="3"/>
  <c r="BH45" i="3" s="1"/>
  <c r="AF45" i="3"/>
  <c r="AE45" i="3"/>
  <c r="AB45" i="3"/>
  <c r="Y45" i="3"/>
  <c r="BG45" i="3" s="1"/>
  <c r="X45" i="3"/>
  <c r="W45" i="3"/>
  <c r="T45" i="3"/>
  <c r="Q45" i="3"/>
  <c r="BF45" i="3" s="1"/>
  <c r="P45" i="3"/>
  <c r="L45" i="3"/>
  <c r="K45" i="3"/>
  <c r="H45" i="3"/>
  <c r="BD45" i="3" s="1"/>
  <c r="G45" i="3"/>
  <c r="E45" i="3"/>
  <c r="AU44" i="3"/>
  <c r="AR44" i="3"/>
  <c r="AV44" i="3" s="1"/>
  <c r="AW44" i="3" s="1"/>
  <c r="AM44" i="3"/>
  <c r="AJ44" i="3"/>
  <c r="AN44" i="3" s="1"/>
  <c r="AO44" i="3" s="1"/>
  <c r="BI44" i="3" s="1"/>
  <c r="AE44" i="3"/>
  <c r="AB44" i="3"/>
  <c r="AF44" i="3" s="1"/>
  <c r="AG44" i="3" s="1"/>
  <c r="BH44" i="3" s="1"/>
  <c r="W44" i="3"/>
  <c r="T44" i="3"/>
  <c r="X44" i="3" s="1"/>
  <c r="Y44" i="3" s="1"/>
  <c r="BG44" i="3" s="1"/>
  <c r="Q44" i="3"/>
  <c r="BF44" i="3" s="1"/>
  <c r="P44" i="3"/>
  <c r="K44" i="3"/>
  <c r="L44" i="3" s="1"/>
  <c r="BE44" i="3" s="1"/>
  <c r="H44" i="3"/>
  <c r="BD44" i="3" s="1"/>
  <c r="G44" i="3"/>
  <c r="E44" i="3"/>
  <c r="AV43" i="3"/>
  <c r="AW43" i="3" s="1"/>
  <c r="AU43" i="3"/>
  <c r="AR43" i="3"/>
  <c r="AN43" i="3"/>
  <c r="AO43" i="3" s="1"/>
  <c r="BI43" i="3" s="1"/>
  <c r="AM43" i="3"/>
  <c r="AJ43" i="3"/>
  <c r="AF43" i="3"/>
  <c r="AG43" i="3" s="1"/>
  <c r="BH43" i="3" s="1"/>
  <c r="AE43" i="3"/>
  <c r="AB43" i="3"/>
  <c r="X43" i="3"/>
  <c r="Y43" i="3" s="1"/>
  <c r="BG43" i="3" s="1"/>
  <c r="W43" i="3"/>
  <c r="T43" i="3"/>
  <c r="P43" i="3"/>
  <c r="Q43" i="3" s="1"/>
  <c r="BF43" i="3" s="1"/>
  <c r="L43" i="3"/>
  <c r="BE43" i="3" s="1"/>
  <c r="K43" i="3"/>
  <c r="G43" i="3"/>
  <c r="BK43" i="3" s="1"/>
  <c r="E43" i="3"/>
  <c r="AU42" i="3"/>
  <c r="AV42" i="3" s="1"/>
  <c r="AW42" i="3" s="1"/>
  <c r="AR42" i="3"/>
  <c r="AM42" i="3"/>
  <c r="AN42" i="3" s="1"/>
  <c r="AO42" i="3" s="1"/>
  <c r="BI42" i="3" s="1"/>
  <c r="AJ42" i="3"/>
  <c r="AE42" i="3"/>
  <c r="AF42" i="3" s="1"/>
  <c r="AG42" i="3" s="1"/>
  <c r="BH42" i="3" s="1"/>
  <c r="AB42" i="3"/>
  <c r="W42" i="3"/>
  <c r="X42" i="3" s="1"/>
  <c r="Y42" i="3" s="1"/>
  <c r="BG42" i="3" s="1"/>
  <c r="T42" i="3"/>
  <c r="P42" i="3"/>
  <c r="Q42" i="3" s="1"/>
  <c r="BF42" i="3" s="1"/>
  <c r="L42" i="3"/>
  <c r="BE42" i="3" s="1"/>
  <c r="K42" i="3"/>
  <c r="E42" i="3"/>
  <c r="G42" i="3" s="1"/>
  <c r="AU41" i="3"/>
  <c r="AR41" i="3"/>
  <c r="AV41" i="3" s="1"/>
  <c r="AW41" i="3" s="1"/>
  <c r="AM41" i="3"/>
  <c r="AJ41" i="3"/>
  <c r="AN41" i="3" s="1"/>
  <c r="AO41" i="3" s="1"/>
  <c r="BI41" i="3" s="1"/>
  <c r="AE41" i="3"/>
  <c r="AB41" i="3"/>
  <c r="AF41" i="3" s="1"/>
  <c r="AG41" i="3" s="1"/>
  <c r="BH41" i="3" s="1"/>
  <c r="W41" i="3"/>
  <c r="T41" i="3"/>
  <c r="X41" i="3" s="1"/>
  <c r="Y41" i="3" s="1"/>
  <c r="BG41" i="3" s="1"/>
  <c r="Q41" i="3"/>
  <c r="BF41" i="3" s="1"/>
  <c r="P41" i="3"/>
  <c r="K41" i="3"/>
  <c r="L41" i="3" s="1"/>
  <c r="BE41" i="3" s="1"/>
  <c r="E41" i="3"/>
  <c r="G41" i="3" s="1"/>
  <c r="AU40" i="3"/>
  <c r="AR40" i="3"/>
  <c r="AV40" i="3" s="1"/>
  <c r="AW40" i="3" s="1"/>
  <c r="AM40" i="3"/>
  <c r="AJ40" i="3"/>
  <c r="AN40" i="3" s="1"/>
  <c r="AO40" i="3" s="1"/>
  <c r="BI40" i="3" s="1"/>
  <c r="AE40" i="3"/>
  <c r="AB40" i="3"/>
  <c r="AF40" i="3" s="1"/>
  <c r="AG40" i="3" s="1"/>
  <c r="BH40" i="3" s="1"/>
  <c r="W40" i="3"/>
  <c r="T40" i="3"/>
  <c r="X40" i="3" s="1"/>
  <c r="Q40" i="3"/>
  <c r="BF40" i="3" s="1"/>
  <c r="P40" i="3"/>
  <c r="K40" i="3"/>
  <c r="L40" i="3" s="1"/>
  <c r="BE40" i="3" s="1"/>
  <c r="H40" i="3"/>
  <c r="G40" i="3"/>
  <c r="E40" i="3"/>
  <c r="AV39" i="3"/>
  <c r="AW39" i="3" s="1"/>
  <c r="AU39" i="3"/>
  <c r="AR39" i="3"/>
  <c r="AN39" i="3"/>
  <c r="AO39" i="3" s="1"/>
  <c r="BI39" i="3" s="1"/>
  <c r="AM39" i="3"/>
  <c r="AJ39" i="3"/>
  <c r="AF39" i="3"/>
  <c r="AG39" i="3" s="1"/>
  <c r="BH39" i="3" s="1"/>
  <c r="AE39" i="3"/>
  <c r="AB39" i="3"/>
  <c r="X39" i="3"/>
  <c r="Y39" i="3" s="1"/>
  <c r="BG39" i="3" s="1"/>
  <c r="W39" i="3"/>
  <c r="T39" i="3"/>
  <c r="P39" i="3"/>
  <c r="Q39" i="3" s="1"/>
  <c r="BF39" i="3" s="1"/>
  <c r="L39" i="3"/>
  <c r="BE39" i="3" s="1"/>
  <c r="K39" i="3"/>
  <c r="G39" i="3"/>
  <c r="BK39" i="3" s="1"/>
  <c r="E39" i="3"/>
  <c r="AU38" i="3"/>
  <c r="AV38" i="3" s="1"/>
  <c r="AW38" i="3" s="1"/>
  <c r="AR38" i="3"/>
  <c r="AM38" i="3"/>
  <c r="AN38" i="3" s="1"/>
  <c r="AO38" i="3" s="1"/>
  <c r="BI38" i="3" s="1"/>
  <c r="AJ38" i="3"/>
  <c r="AE38" i="3"/>
  <c r="AF38" i="3" s="1"/>
  <c r="AG38" i="3" s="1"/>
  <c r="BH38" i="3" s="1"/>
  <c r="AB38" i="3"/>
  <c r="W38" i="3"/>
  <c r="X38" i="3" s="1"/>
  <c r="Y38" i="3" s="1"/>
  <c r="BG38" i="3" s="1"/>
  <c r="T38" i="3"/>
  <c r="P38" i="3"/>
  <c r="Q38" i="3" s="1"/>
  <c r="BF38" i="3" s="1"/>
  <c r="L38" i="3"/>
  <c r="BE38" i="3" s="1"/>
  <c r="K38" i="3"/>
  <c r="E38" i="3"/>
  <c r="G38" i="3" s="1"/>
  <c r="AU37" i="3"/>
  <c r="AR37" i="3"/>
  <c r="AV37" i="3" s="1"/>
  <c r="AW37" i="3" s="1"/>
  <c r="AM37" i="3"/>
  <c r="AJ37" i="3"/>
  <c r="AN37" i="3" s="1"/>
  <c r="AO37" i="3" s="1"/>
  <c r="BI37" i="3" s="1"/>
  <c r="AE37" i="3"/>
  <c r="AB37" i="3"/>
  <c r="AF37" i="3" s="1"/>
  <c r="AG37" i="3" s="1"/>
  <c r="BH37" i="3" s="1"/>
  <c r="W37" i="3"/>
  <c r="T37" i="3"/>
  <c r="X37" i="3" s="1"/>
  <c r="Y37" i="3" s="1"/>
  <c r="BG37" i="3" s="1"/>
  <c r="Q37" i="3"/>
  <c r="BF37" i="3" s="1"/>
  <c r="P37" i="3"/>
  <c r="K37" i="3"/>
  <c r="L37" i="3" s="1"/>
  <c r="BE37" i="3" s="1"/>
  <c r="E37" i="3"/>
  <c r="G37" i="3" s="1"/>
  <c r="AU36" i="3"/>
  <c r="AR36" i="3"/>
  <c r="AV36" i="3" s="1"/>
  <c r="AW36" i="3" s="1"/>
  <c r="AM36" i="3"/>
  <c r="AJ36" i="3"/>
  <c r="AN36" i="3" s="1"/>
  <c r="AO36" i="3" s="1"/>
  <c r="BI36" i="3" s="1"/>
  <c r="AE36" i="3"/>
  <c r="AB36" i="3"/>
  <c r="AF36" i="3" s="1"/>
  <c r="AG36" i="3" s="1"/>
  <c r="BH36" i="3" s="1"/>
  <c r="W36" i="3"/>
  <c r="T36" i="3"/>
  <c r="X36" i="3" s="1"/>
  <c r="Q36" i="3"/>
  <c r="BF36" i="3" s="1"/>
  <c r="P36" i="3"/>
  <c r="K36" i="3"/>
  <c r="L36" i="3" s="1"/>
  <c r="BE36" i="3" s="1"/>
  <c r="H36" i="3"/>
  <c r="G36" i="3"/>
  <c r="E36" i="3"/>
  <c r="AV35" i="3"/>
  <c r="AW35" i="3" s="1"/>
  <c r="AU35" i="3"/>
  <c r="AR35" i="3"/>
  <c r="AN35" i="3"/>
  <c r="AO35" i="3" s="1"/>
  <c r="BI35" i="3" s="1"/>
  <c r="AM35" i="3"/>
  <c r="AJ35" i="3"/>
  <c r="AF35" i="3"/>
  <c r="AG35" i="3" s="1"/>
  <c r="BH35" i="3" s="1"/>
  <c r="AE35" i="3"/>
  <c r="AB35" i="3"/>
  <c r="X35" i="3"/>
  <c r="Y35" i="3" s="1"/>
  <c r="BG35" i="3" s="1"/>
  <c r="W35" i="3"/>
  <c r="T35" i="3"/>
  <c r="P35" i="3"/>
  <c r="Q35" i="3" s="1"/>
  <c r="BF35" i="3" s="1"/>
  <c r="L35" i="3"/>
  <c r="BE35" i="3" s="1"/>
  <c r="K35" i="3"/>
  <c r="G35" i="3"/>
  <c r="BK35" i="3" s="1"/>
  <c r="E35" i="3"/>
  <c r="AU34" i="3"/>
  <c r="AV34" i="3" s="1"/>
  <c r="AW34" i="3" s="1"/>
  <c r="AR34" i="3"/>
  <c r="AM34" i="3"/>
  <c r="AN34" i="3" s="1"/>
  <c r="AO34" i="3" s="1"/>
  <c r="BI34" i="3" s="1"/>
  <c r="AJ34" i="3"/>
  <c r="AE34" i="3"/>
  <c r="AF34" i="3" s="1"/>
  <c r="AG34" i="3" s="1"/>
  <c r="BH34" i="3" s="1"/>
  <c r="AB34" i="3"/>
  <c r="W34" i="3"/>
  <c r="X34" i="3" s="1"/>
  <c r="Y34" i="3" s="1"/>
  <c r="BG34" i="3" s="1"/>
  <c r="T34" i="3"/>
  <c r="P34" i="3"/>
  <c r="Q34" i="3" s="1"/>
  <c r="BF34" i="3" s="1"/>
  <c r="L34" i="3"/>
  <c r="BE34" i="3" s="1"/>
  <c r="K34" i="3"/>
  <c r="E34" i="3"/>
  <c r="G34" i="3" s="1"/>
  <c r="AU33" i="3"/>
  <c r="AR33" i="3"/>
  <c r="AV33" i="3" s="1"/>
  <c r="AW33" i="3" s="1"/>
  <c r="AM33" i="3"/>
  <c r="AJ33" i="3"/>
  <c r="AN33" i="3" s="1"/>
  <c r="AO33" i="3" s="1"/>
  <c r="BI33" i="3" s="1"/>
  <c r="AE33" i="3"/>
  <c r="AB33" i="3"/>
  <c r="AF33" i="3" s="1"/>
  <c r="AG33" i="3" s="1"/>
  <c r="BH33" i="3" s="1"/>
  <c r="W33" i="3"/>
  <c r="T33" i="3"/>
  <c r="X33" i="3" s="1"/>
  <c r="Y33" i="3" s="1"/>
  <c r="BG33" i="3" s="1"/>
  <c r="Q33" i="3"/>
  <c r="BF33" i="3" s="1"/>
  <c r="P33" i="3"/>
  <c r="K33" i="3"/>
  <c r="L33" i="3" s="1"/>
  <c r="BE33" i="3" s="1"/>
  <c r="E33" i="3"/>
  <c r="G33" i="3" s="1"/>
  <c r="AU32" i="3"/>
  <c r="AR32" i="3"/>
  <c r="AV32" i="3" s="1"/>
  <c r="AW32" i="3" s="1"/>
  <c r="AM32" i="3"/>
  <c r="AJ32" i="3"/>
  <c r="AN32" i="3" s="1"/>
  <c r="AO32" i="3" s="1"/>
  <c r="BI32" i="3" s="1"/>
  <c r="AE32" i="3"/>
  <c r="AB32" i="3"/>
  <c r="AF32" i="3" s="1"/>
  <c r="AG32" i="3" s="1"/>
  <c r="BH32" i="3" s="1"/>
  <c r="W32" i="3"/>
  <c r="T32" i="3"/>
  <c r="X32" i="3" s="1"/>
  <c r="Q32" i="3"/>
  <c r="BF32" i="3" s="1"/>
  <c r="P32" i="3"/>
  <c r="K32" i="3"/>
  <c r="L32" i="3" s="1"/>
  <c r="BE32" i="3" s="1"/>
  <c r="H32" i="3"/>
  <c r="G32" i="3"/>
  <c r="E32" i="3"/>
  <c r="AV31" i="3"/>
  <c r="AW31" i="3" s="1"/>
  <c r="AU31" i="3"/>
  <c r="AR31" i="3"/>
  <c r="AN31" i="3"/>
  <c r="AO31" i="3" s="1"/>
  <c r="BI31" i="3" s="1"/>
  <c r="AM31" i="3"/>
  <c r="AJ31" i="3"/>
  <c r="AF31" i="3"/>
  <c r="AG31" i="3" s="1"/>
  <c r="BH31" i="3" s="1"/>
  <c r="AE31" i="3"/>
  <c r="AB31" i="3"/>
  <c r="X31" i="3"/>
  <c r="Y31" i="3" s="1"/>
  <c r="BG31" i="3" s="1"/>
  <c r="W31" i="3"/>
  <c r="T31" i="3"/>
  <c r="P31" i="3"/>
  <c r="Q31" i="3" s="1"/>
  <c r="BF31" i="3" s="1"/>
  <c r="L31" i="3"/>
  <c r="BE31" i="3" s="1"/>
  <c r="K31" i="3"/>
  <c r="G31" i="3"/>
  <c r="BK31" i="3" s="1"/>
  <c r="E31" i="3"/>
  <c r="AU30" i="3"/>
  <c r="AV30" i="3" s="1"/>
  <c r="AW30" i="3" s="1"/>
  <c r="AR30" i="3"/>
  <c r="AM30" i="3"/>
  <c r="AN30" i="3" s="1"/>
  <c r="AO30" i="3" s="1"/>
  <c r="BI30" i="3" s="1"/>
  <c r="AJ30" i="3"/>
  <c r="AE30" i="3"/>
  <c r="AF30" i="3" s="1"/>
  <c r="AG30" i="3" s="1"/>
  <c r="BH30" i="3" s="1"/>
  <c r="AB30" i="3"/>
  <c r="W30" i="3"/>
  <c r="X30" i="3" s="1"/>
  <c r="Y30" i="3" s="1"/>
  <c r="BG30" i="3" s="1"/>
  <c r="T30" i="3"/>
  <c r="P30" i="3"/>
  <c r="Q30" i="3" s="1"/>
  <c r="BF30" i="3" s="1"/>
  <c r="L30" i="3"/>
  <c r="BE30" i="3" s="1"/>
  <c r="K30" i="3"/>
  <c r="E30" i="3"/>
  <c r="G30" i="3" s="1"/>
  <c r="AU29" i="3"/>
  <c r="AR29" i="3"/>
  <c r="AV29" i="3" s="1"/>
  <c r="AW29" i="3" s="1"/>
  <c r="AM29" i="3"/>
  <c r="AJ29" i="3"/>
  <c r="AN29" i="3" s="1"/>
  <c r="AO29" i="3" s="1"/>
  <c r="BI29" i="3" s="1"/>
  <c r="AE29" i="3"/>
  <c r="AB29" i="3"/>
  <c r="AF29" i="3" s="1"/>
  <c r="AG29" i="3" s="1"/>
  <c r="BH29" i="3" s="1"/>
  <c r="W29" i="3"/>
  <c r="T29" i="3"/>
  <c r="X29" i="3" s="1"/>
  <c r="Y29" i="3" s="1"/>
  <c r="BG29" i="3" s="1"/>
  <c r="Q29" i="3"/>
  <c r="BF29" i="3" s="1"/>
  <c r="P29" i="3"/>
  <c r="K29" i="3"/>
  <c r="L29" i="3" s="1"/>
  <c r="BE29" i="3" s="1"/>
  <c r="E29" i="3"/>
  <c r="G29" i="3" s="1"/>
  <c r="AU28" i="3"/>
  <c r="AR28" i="3"/>
  <c r="AV28" i="3" s="1"/>
  <c r="AW28" i="3" s="1"/>
  <c r="AM28" i="3"/>
  <c r="AJ28" i="3"/>
  <c r="AN28" i="3" s="1"/>
  <c r="AO28" i="3" s="1"/>
  <c r="BI28" i="3" s="1"/>
  <c r="AE28" i="3"/>
  <c r="AB28" i="3"/>
  <c r="AF28" i="3" s="1"/>
  <c r="AG28" i="3" s="1"/>
  <c r="BH28" i="3" s="1"/>
  <c r="W28" i="3"/>
  <c r="T28" i="3"/>
  <c r="X28" i="3" s="1"/>
  <c r="Q28" i="3"/>
  <c r="BF28" i="3" s="1"/>
  <c r="P28" i="3"/>
  <c r="K28" i="3"/>
  <c r="L28" i="3" s="1"/>
  <c r="BE28" i="3" s="1"/>
  <c r="H28" i="3"/>
  <c r="G28" i="3"/>
  <c r="E28" i="3"/>
  <c r="AV27" i="3"/>
  <c r="AW27" i="3" s="1"/>
  <c r="AU27" i="3"/>
  <c r="AR27" i="3"/>
  <c r="AN27" i="3"/>
  <c r="AO27" i="3" s="1"/>
  <c r="BI27" i="3" s="1"/>
  <c r="AM27" i="3"/>
  <c r="AJ27" i="3"/>
  <c r="AF27" i="3"/>
  <c r="AG27" i="3" s="1"/>
  <c r="BH27" i="3" s="1"/>
  <c r="AE27" i="3"/>
  <c r="AB27" i="3"/>
  <c r="X27" i="3"/>
  <c r="Y27" i="3" s="1"/>
  <c r="BG27" i="3" s="1"/>
  <c r="W27" i="3"/>
  <c r="T27" i="3"/>
  <c r="P27" i="3"/>
  <c r="Q27" i="3" s="1"/>
  <c r="BF27" i="3" s="1"/>
  <c r="L27" i="3"/>
  <c r="BE27" i="3" s="1"/>
  <c r="K27" i="3"/>
  <c r="G27" i="3"/>
  <c r="BK27" i="3" s="1"/>
  <c r="E27" i="3"/>
  <c r="AU26" i="3"/>
  <c r="AV26" i="3" s="1"/>
  <c r="AW26" i="3" s="1"/>
  <c r="AR26" i="3"/>
  <c r="AM26" i="3"/>
  <c r="AN26" i="3" s="1"/>
  <c r="AO26" i="3" s="1"/>
  <c r="BI26" i="3" s="1"/>
  <c r="AJ26" i="3"/>
  <c r="AE26" i="3"/>
  <c r="AF26" i="3" s="1"/>
  <c r="AG26" i="3" s="1"/>
  <c r="BH26" i="3" s="1"/>
  <c r="AB26" i="3"/>
  <c r="W26" i="3"/>
  <c r="X26" i="3" s="1"/>
  <c r="Y26" i="3" s="1"/>
  <c r="BG26" i="3" s="1"/>
  <c r="T26" i="3"/>
  <c r="P26" i="3"/>
  <c r="Q26" i="3" s="1"/>
  <c r="BF26" i="3" s="1"/>
  <c r="L26" i="3"/>
  <c r="BE26" i="3" s="1"/>
  <c r="K26" i="3"/>
  <c r="E26" i="3"/>
  <c r="G26" i="3" s="1"/>
  <c r="AU25" i="3"/>
  <c r="AR25" i="3"/>
  <c r="AV25" i="3" s="1"/>
  <c r="AW25" i="3" s="1"/>
  <c r="AM25" i="3"/>
  <c r="AJ25" i="3"/>
  <c r="AN25" i="3" s="1"/>
  <c r="AO25" i="3" s="1"/>
  <c r="BI25" i="3" s="1"/>
  <c r="AE25" i="3"/>
  <c r="AB25" i="3"/>
  <c r="AF25" i="3" s="1"/>
  <c r="AG25" i="3" s="1"/>
  <c r="BH25" i="3" s="1"/>
  <c r="W25" i="3"/>
  <c r="T25" i="3"/>
  <c r="X25" i="3" s="1"/>
  <c r="Y25" i="3" s="1"/>
  <c r="BG25" i="3" s="1"/>
  <c r="Q25" i="3"/>
  <c r="BF25" i="3" s="1"/>
  <c r="P25" i="3"/>
  <c r="K25" i="3"/>
  <c r="L25" i="3" s="1"/>
  <c r="BE25" i="3" s="1"/>
  <c r="E25" i="3"/>
  <c r="G25" i="3" s="1"/>
  <c r="AU24" i="3"/>
  <c r="AR24" i="3"/>
  <c r="AV24" i="3" s="1"/>
  <c r="AW24" i="3" s="1"/>
  <c r="AM24" i="3"/>
  <c r="AJ24" i="3"/>
  <c r="AN24" i="3" s="1"/>
  <c r="AO24" i="3" s="1"/>
  <c r="BI24" i="3" s="1"/>
  <c r="AE24" i="3"/>
  <c r="AB24" i="3"/>
  <c r="AF24" i="3" s="1"/>
  <c r="AG24" i="3" s="1"/>
  <c r="BH24" i="3" s="1"/>
  <c r="W24" i="3"/>
  <c r="T24" i="3"/>
  <c r="X24" i="3" s="1"/>
  <c r="Q24" i="3"/>
  <c r="BF24" i="3" s="1"/>
  <c r="P24" i="3"/>
  <c r="K24" i="3"/>
  <c r="L24" i="3" s="1"/>
  <c r="BE24" i="3" s="1"/>
  <c r="H24" i="3"/>
  <c r="G24" i="3"/>
  <c r="E24" i="3"/>
  <c r="AV23" i="3"/>
  <c r="AW23" i="3" s="1"/>
  <c r="AU23" i="3"/>
  <c r="AR23" i="3"/>
  <c r="AN23" i="3"/>
  <c r="AO23" i="3" s="1"/>
  <c r="BI23" i="3" s="1"/>
  <c r="AM23" i="3"/>
  <c r="AJ23" i="3"/>
  <c r="AF23" i="3"/>
  <c r="AG23" i="3" s="1"/>
  <c r="BH23" i="3" s="1"/>
  <c r="AE23" i="3"/>
  <c r="AB23" i="3"/>
  <c r="X23" i="3"/>
  <c r="Y23" i="3" s="1"/>
  <c r="BG23" i="3" s="1"/>
  <c r="W23" i="3"/>
  <c r="T23" i="3"/>
  <c r="P23" i="3"/>
  <c r="Q23" i="3" s="1"/>
  <c r="BF23" i="3" s="1"/>
  <c r="L23" i="3"/>
  <c r="BE23" i="3" s="1"/>
  <c r="K23" i="3"/>
  <c r="G23" i="3"/>
  <c r="H23" i="3" s="1"/>
  <c r="E23" i="3"/>
  <c r="AU22" i="3"/>
  <c r="AV22" i="3" s="1"/>
  <c r="AW22" i="3" s="1"/>
  <c r="AR22" i="3"/>
  <c r="AM22" i="3"/>
  <c r="AN22" i="3" s="1"/>
  <c r="AO22" i="3" s="1"/>
  <c r="BI22" i="3" s="1"/>
  <c r="AJ22" i="3"/>
  <c r="AE22" i="3"/>
  <c r="AF22" i="3" s="1"/>
  <c r="AG22" i="3" s="1"/>
  <c r="BH22" i="3" s="1"/>
  <c r="AB22" i="3"/>
  <c r="W22" i="3"/>
  <c r="X22" i="3" s="1"/>
  <c r="Y22" i="3" s="1"/>
  <c r="BG22" i="3" s="1"/>
  <c r="T22" i="3"/>
  <c r="P22" i="3"/>
  <c r="Q22" i="3" s="1"/>
  <c r="BF22" i="3" s="1"/>
  <c r="L22" i="3"/>
  <c r="BE22" i="3" s="1"/>
  <c r="K22" i="3"/>
  <c r="E22" i="3"/>
  <c r="G22" i="3" s="1"/>
  <c r="AU21" i="3"/>
  <c r="AR21" i="3"/>
  <c r="AV21" i="3" s="1"/>
  <c r="AW21" i="3" s="1"/>
  <c r="AM21" i="3"/>
  <c r="AJ21" i="3"/>
  <c r="AN21" i="3" s="1"/>
  <c r="AO21" i="3" s="1"/>
  <c r="BI21" i="3" s="1"/>
  <c r="AE21" i="3"/>
  <c r="AB21" i="3"/>
  <c r="AF21" i="3" s="1"/>
  <c r="AG21" i="3" s="1"/>
  <c r="BH21" i="3" s="1"/>
  <c r="W21" i="3"/>
  <c r="T21" i="3"/>
  <c r="X21" i="3" s="1"/>
  <c r="Y21" i="3" s="1"/>
  <c r="BG21" i="3" s="1"/>
  <c r="Q21" i="3"/>
  <c r="BF21" i="3" s="1"/>
  <c r="P21" i="3"/>
  <c r="K21" i="3"/>
  <c r="L21" i="3" s="1"/>
  <c r="BE21" i="3" s="1"/>
  <c r="E21" i="3"/>
  <c r="G21" i="3" s="1"/>
  <c r="AU20" i="3"/>
  <c r="AR20" i="3"/>
  <c r="AV20" i="3" s="1"/>
  <c r="AW20" i="3" s="1"/>
  <c r="AM20" i="3"/>
  <c r="AJ20" i="3"/>
  <c r="AN20" i="3" s="1"/>
  <c r="AO20" i="3" s="1"/>
  <c r="BI20" i="3" s="1"/>
  <c r="AE20" i="3"/>
  <c r="AB20" i="3"/>
  <c r="AF20" i="3" s="1"/>
  <c r="AG20" i="3" s="1"/>
  <c r="BH20" i="3" s="1"/>
  <c r="W20" i="3"/>
  <c r="T20" i="3"/>
  <c r="X20" i="3" s="1"/>
  <c r="Q20" i="3"/>
  <c r="BF20" i="3" s="1"/>
  <c r="P20" i="3"/>
  <c r="K20" i="3"/>
  <c r="L20" i="3" s="1"/>
  <c r="BE20" i="3" s="1"/>
  <c r="H20" i="3"/>
  <c r="BD20" i="3" s="1"/>
  <c r="G20" i="3"/>
  <c r="E20" i="3"/>
  <c r="AV19" i="3"/>
  <c r="AW19" i="3" s="1"/>
  <c r="AU19" i="3"/>
  <c r="AR19" i="3"/>
  <c r="AN19" i="3"/>
  <c r="AO19" i="3" s="1"/>
  <c r="BI19" i="3" s="1"/>
  <c r="AM19" i="3"/>
  <c r="AJ19" i="3"/>
  <c r="AF19" i="3"/>
  <c r="AG19" i="3" s="1"/>
  <c r="BH19" i="3" s="1"/>
  <c r="AE19" i="3"/>
  <c r="AB19" i="3"/>
  <c r="X19" i="3"/>
  <c r="Y19" i="3" s="1"/>
  <c r="BG19" i="3" s="1"/>
  <c r="W19" i="3"/>
  <c r="T19" i="3"/>
  <c r="P19" i="3"/>
  <c r="Q19" i="3" s="1"/>
  <c r="BF19" i="3" s="1"/>
  <c r="L19" i="3"/>
  <c r="BE19" i="3" s="1"/>
  <c r="K19" i="3"/>
  <c r="G19" i="3"/>
  <c r="BK19" i="3" s="1"/>
  <c r="E19" i="3"/>
  <c r="AU18" i="3"/>
  <c r="AV18" i="3" s="1"/>
  <c r="AW18" i="3" s="1"/>
  <c r="AR18" i="3"/>
  <c r="AM18" i="3"/>
  <c r="AN18" i="3" s="1"/>
  <c r="AO18" i="3" s="1"/>
  <c r="BI18" i="3" s="1"/>
  <c r="AJ18" i="3"/>
  <c r="AE18" i="3"/>
  <c r="AF18" i="3" s="1"/>
  <c r="AG18" i="3" s="1"/>
  <c r="BH18" i="3" s="1"/>
  <c r="AB18" i="3"/>
  <c r="W18" i="3"/>
  <c r="X18" i="3" s="1"/>
  <c r="Y18" i="3" s="1"/>
  <c r="BG18" i="3" s="1"/>
  <c r="T18" i="3"/>
  <c r="P18" i="3"/>
  <c r="Q18" i="3" s="1"/>
  <c r="BF18" i="3" s="1"/>
  <c r="L18" i="3"/>
  <c r="BE18" i="3" s="1"/>
  <c r="K18" i="3"/>
  <c r="E18" i="3"/>
  <c r="G18" i="3" s="1"/>
  <c r="AU17" i="3"/>
  <c r="AR17" i="3"/>
  <c r="AV17" i="3" s="1"/>
  <c r="AW17" i="3" s="1"/>
  <c r="BJ17" i="3" s="1"/>
  <c r="AM17" i="3"/>
  <c r="AJ17" i="3"/>
  <c r="AN17" i="3" s="1"/>
  <c r="AO17" i="3" s="1"/>
  <c r="BI17" i="3" s="1"/>
  <c r="AE17" i="3"/>
  <c r="AB17" i="3"/>
  <c r="AF17" i="3" s="1"/>
  <c r="AG17" i="3" s="1"/>
  <c r="BH17" i="3" s="1"/>
  <c r="W17" i="3"/>
  <c r="T17" i="3"/>
  <c r="X17" i="3" s="1"/>
  <c r="Y17" i="3" s="1"/>
  <c r="BG17" i="3" s="1"/>
  <c r="Q17" i="3"/>
  <c r="BF17" i="3" s="1"/>
  <c r="P17" i="3"/>
  <c r="K17" i="3"/>
  <c r="L17" i="3" s="1"/>
  <c r="BE17" i="3" s="1"/>
  <c r="E17" i="3"/>
  <c r="G17" i="3" s="1"/>
  <c r="AU16" i="3"/>
  <c r="AR16" i="3"/>
  <c r="AV16" i="3" s="1"/>
  <c r="AW16" i="3" s="1"/>
  <c r="AO16" i="3"/>
  <c r="BI16" i="3" s="1"/>
  <c r="AM16" i="3"/>
  <c r="AJ16" i="3"/>
  <c r="AN16" i="3" s="1"/>
  <c r="AG16" i="3"/>
  <c r="BH16" i="3" s="1"/>
  <c r="AE16" i="3"/>
  <c r="AB16" i="3"/>
  <c r="AF16" i="3" s="1"/>
  <c r="W16" i="3"/>
  <c r="T16" i="3"/>
  <c r="X16" i="3" s="1"/>
  <c r="BK16" i="3" s="1"/>
  <c r="Q16" i="3"/>
  <c r="BF16" i="3" s="1"/>
  <c r="P16" i="3"/>
  <c r="K16" i="3"/>
  <c r="L16" i="3" s="1"/>
  <c r="BE16" i="3" s="1"/>
  <c r="H16" i="3"/>
  <c r="G16" i="3"/>
  <c r="E16" i="3"/>
  <c r="BJ15" i="3"/>
  <c r="BF15" i="3"/>
  <c r="AV15" i="3"/>
  <c r="AW15" i="3" s="1"/>
  <c r="AY15" i="3" s="1"/>
  <c r="AU15" i="3"/>
  <c r="AR15" i="3"/>
  <c r="AN15" i="3"/>
  <c r="AO15" i="3" s="1"/>
  <c r="BI15" i="3" s="1"/>
  <c r="AM15" i="3"/>
  <c r="AJ15" i="3"/>
  <c r="AF15" i="3"/>
  <c r="AG15" i="3" s="1"/>
  <c r="BH15" i="3" s="1"/>
  <c r="AE15" i="3"/>
  <c r="AB15" i="3"/>
  <c r="X15" i="3"/>
  <c r="Y15" i="3" s="1"/>
  <c r="BG15" i="3" s="1"/>
  <c r="W15" i="3"/>
  <c r="T15" i="3"/>
  <c r="P15" i="3"/>
  <c r="Q15" i="3" s="1"/>
  <c r="L15" i="3"/>
  <c r="BE15" i="3" s="1"/>
  <c r="K15" i="3"/>
  <c r="G15" i="3"/>
  <c r="E15" i="3"/>
  <c r="BE14" i="3"/>
  <c r="AU14" i="3"/>
  <c r="AV14" i="3" s="1"/>
  <c r="AW14" i="3" s="1"/>
  <c r="AR14" i="3"/>
  <c r="AM14" i="3"/>
  <c r="AN14" i="3" s="1"/>
  <c r="AO14" i="3" s="1"/>
  <c r="BI14" i="3" s="1"/>
  <c r="AJ14" i="3"/>
  <c r="AE14" i="3"/>
  <c r="AF14" i="3" s="1"/>
  <c r="AG14" i="3" s="1"/>
  <c r="BH14" i="3" s="1"/>
  <c r="AB14" i="3"/>
  <c r="W14" i="3"/>
  <c r="X14" i="3" s="1"/>
  <c r="Y14" i="3" s="1"/>
  <c r="BG14" i="3" s="1"/>
  <c r="T14" i="3"/>
  <c r="P14" i="3"/>
  <c r="Q14" i="3" s="1"/>
  <c r="BF14" i="3" s="1"/>
  <c r="L14" i="3"/>
  <c r="K14" i="3"/>
  <c r="E14" i="3"/>
  <c r="G14" i="3" s="1"/>
  <c r="AU13" i="3"/>
  <c r="E33" i="11" s="1"/>
  <c r="AR13" i="3"/>
  <c r="AM13" i="3"/>
  <c r="E29" i="11" s="1"/>
  <c r="AJ13" i="3"/>
  <c r="AE13" i="3"/>
  <c r="E25" i="11" s="1"/>
  <c r="AB13" i="3"/>
  <c r="W13" i="3"/>
  <c r="E21" i="11" s="1"/>
  <c r="T13" i="3"/>
  <c r="Q13" i="3"/>
  <c r="G16" i="11" s="1"/>
  <c r="P13" i="3"/>
  <c r="K13" i="3"/>
  <c r="E13" i="3"/>
  <c r="E11" i="11" s="1"/>
  <c r="AW12" i="3"/>
  <c r="AU12" i="3"/>
  <c r="AR12" i="3"/>
  <c r="AV12" i="3" s="1"/>
  <c r="AO12" i="3"/>
  <c r="BI12" i="3" s="1"/>
  <c r="AM12" i="3"/>
  <c r="AJ12" i="3"/>
  <c r="AN12" i="3" s="1"/>
  <c r="AE12" i="3"/>
  <c r="AB12" i="3"/>
  <c r="AF12" i="3" s="1"/>
  <c r="AG12" i="3" s="1"/>
  <c r="BH12" i="3" s="1"/>
  <c r="W12" i="3"/>
  <c r="T12" i="3"/>
  <c r="X12" i="3" s="1"/>
  <c r="BK12" i="3" s="1"/>
  <c r="Q12" i="3"/>
  <c r="BF12" i="3" s="1"/>
  <c r="P12" i="3"/>
  <c r="K12" i="3"/>
  <c r="L12" i="3" s="1"/>
  <c r="BE12" i="3" s="1"/>
  <c r="H12" i="3"/>
  <c r="G12" i="3"/>
  <c r="E12" i="3"/>
  <c r="BJ11" i="3"/>
  <c r="BF11" i="3"/>
  <c r="AV11" i="3"/>
  <c r="AW11" i="3" s="1"/>
  <c r="AY11" i="3" s="1"/>
  <c r="AU11" i="3"/>
  <c r="AR11" i="3"/>
  <c r="AN11" i="3"/>
  <c r="AO11" i="3" s="1"/>
  <c r="BI11" i="3" s="1"/>
  <c r="AM11" i="3"/>
  <c r="AJ11" i="3"/>
  <c r="AF11" i="3"/>
  <c r="AG11" i="3" s="1"/>
  <c r="BH11" i="3" s="1"/>
  <c r="AE11" i="3"/>
  <c r="AB11" i="3"/>
  <c r="X11" i="3"/>
  <c r="Y11" i="3" s="1"/>
  <c r="BG11" i="3" s="1"/>
  <c r="W11" i="3"/>
  <c r="T11" i="3"/>
  <c r="P11" i="3"/>
  <c r="Q11" i="3" s="1"/>
  <c r="L11" i="3"/>
  <c r="BE11" i="3" s="1"/>
  <c r="K11" i="3"/>
  <c r="G11" i="3"/>
  <c r="E11" i="3"/>
  <c r="BE10" i="3"/>
  <c r="AU10" i="3"/>
  <c r="AV10" i="3" s="1"/>
  <c r="AW10" i="3" s="1"/>
  <c r="AR10" i="3"/>
  <c r="AM10" i="3"/>
  <c r="AN10" i="3" s="1"/>
  <c r="AO10" i="3" s="1"/>
  <c r="BI10" i="3" s="1"/>
  <c r="AJ10" i="3"/>
  <c r="AE10" i="3"/>
  <c r="AF10" i="3" s="1"/>
  <c r="AG10" i="3" s="1"/>
  <c r="BH10" i="3" s="1"/>
  <c r="AB10" i="3"/>
  <c r="W10" i="3"/>
  <c r="X10" i="3" s="1"/>
  <c r="Y10" i="3" s="1"/>
  <c r="BG10" i="3" s="1"/>
  <c r="T10" i="3"/>
  <c r="P10" i="3"/>
  <c r="Q10" i="3" s="1"/>
  <c r="BF10" i="3" s="1"/>
  <c r="L10" i="3"/>
  <c r="K10" i="3"/>
  <c r="E10" i="3"/>
  <c r="G10" i="3" s="1"/>
  <c r="AY9" i="3"/>
  <c r="AU9" i="3"/>
  <c r="AR9" i="3"/>
  <c r="AV9" i="3" s="1"/>
  <c r="AW9" i="3" s="1"/>
  <c r="BJ9" i="3" s="1"/>
  <c r="AM9" i="3"/>
  <c r="AJ9" i="3"/>
  <c r="AN9" i="3" s="1"/>
  <c r="AO9" i="3" s="1"/>
  <c r="BI9" i="3" s="1"/>
  <c r="AE9" i="3"/>
  <c r="AB9" i="3"/>
  <c r="AF9" i="3" s="1"/>
  <c r="AG9" i="3" s="1"/>
  <c r="BH9" i="3" s="1"/>
  <c r="W9" i="3"/>
  <c r="T9" i="3"/>
  <c r="X9" i="3" s="1"/>
  <c r="Y9" i="3" s="1"/>
  <c r="BG9" i="3" s="1"/>
  <c r="Q9" i="3"/>
  <c r="BF9" i="3" s="1"/>
  <c r="P9" i="3"/>
  <c r="K9" i="3"/>
  <c r="L9" i="3" s="1"/>
  <c r="BE9" i="3" s="1"/>
  <c r="E9" i="3"/>
  <c r="G9" i="3" s="1"/>
  <c r="AW8" i="3"/>
  <c r="AU8" i="3"/>
  <c r="AR8" i="3"/>
  <c r="AV8" i="3" s="1"/>
  <c r="AM8" i="3"/>
  <c r="AJ8" i="3"/>
  <c r="AN8" i="3" s="1"/>
  <c r="BK8" i="3" s="1"/>
  <c r="AE8" i="3"/>
  <c r="AB8" i="3"/>
  <c r="AF8" i="3" s="1"/>
  <c r="AG8" i="3" s="1"/>
  <c r="BH8" i="3" s="1"/>
  <c r="Y8" i="3"/>
  <c r="BG8" i="3" s="1"/>
  <c r="W8" i="3"/>
  <c r="T8" i="3"/>
  <c r="X8" i="3" s="1"/>
  <c r="Q8" i="3"/>
  <c r="BF8" i="3" s="1"/>
  <c r="P8" i="3"/>
  <c r="K8" i="3"/>
  <c r="L8" i="3" s="1"/>
  <c r="BE8" i="3" s="1"/>
  <c r="H8" i="3"/>
  <c r="G8" i="3"/>
  <c r="E8" i="3"/>
  <c r="AV7" i="3"/>
  <c r="AW7" i="3" s="1"/>
  <c r="AY7" i="3" s="1"/>
  <c r="AU7" i="3"/>
  <c r="AR7" i="3"/>
  <c r="AN7" i="3"/>
  <c r="AO7" i="3" s="1"/>
  <c r="BI7" i="3" s="1"/>
  <c r="AM7" i="3"/>
  <c r="AJ7" i="3"/>
  <c r="AF7" i="3"/>
  <c r="AG7" i="3" s="1"/>
  <c r="BH7" i="3" s="1"/>
  <c r="AE7" i="3"/>
  <c r="AB7" i="3"/>
  <c r="X7" i="3"/>
  <c r="Y7" i="3" s="1"/>
  <c r="BG7" i="3" s="1"/>
  <c r="W7" i="3"/>
  <c r="T7" i="3"/>
  <c r="P7" i="3"/>
  <c r="Q7" i="3" s="1"/>
  <c r="BF7" i="3" s="1"/>
  <c r="L7" i="3"/>
  <c r="BE7" i="3" s="1"/>
  <c r="K7" i="3"/>
  <c r="G7" i="3"/>
  <c r="E7" i="3"/>
  <c r="BF6" i="3"/>
  <c r="BE6" i="3"/>
  <c r="AU6" i="3"/>
  <c r="AV6" i="3" s="1"/>
  <c r="AW6" i="3" s="1"/>
  <c r="AR6" i="3"/>
  <c r="AM6" i="3"/>
  <c r="AN6" i="3" s="1"/>
  <c r="AO6" i="3" s="1"/>
  <c r="BI6" i="3" s="1"/>
  <c r="AJ6" i="3"/>
  <c r="AE6" i="3"/>
  <c r="AF6" i="3" s="1"/>
  <c r="AG6" i="3" s="1"/>
  <c r="BH6" i="3" s="1"/>
  <c r="AB6" i="3"/>
  <c r="W6" i="3"/>
  <c r="X6" i="3" s="1"/>
  <c r="Y6" i="3" s="1"/>
  <c r="BG6" i="3" s="1"/>
  <c r="Q6" i="3"/>
  <c r="P6" i="3"/>
  <c r="K6" i="3"/>
  <c r="L6" i="3" s="1"/>
  <c r="E6" i="3"/>
  <c r="G6" i="3" s="1"/>
  <c r="AW5" i="3"/>
  <c r="AU5" i="3"/>
  <c r="AR5" i="3"/>
  <c r="AV5" i="3" s="1"/>
  <c r="AM5" i="3"/>
  <c r="AJ5" i="3"/>
  <c r="AN5" i="3" s="1"/>
  <c r="BK5" i="3" s="1"/>
  <c r="AE5" i="3"/>
  <c r="AB5" i="3"/>
  <c r="AF5" i="3" s="1"/>
  <c r="AG5" i="3" s="1"/>
  <c r="BH5" i="3" s="1"/>
  <c r="Y5" i="3"/>
  <c r="BG5" i="3" s="1"/>
  <c r="W5" i="3"/>
  <c r="T5" i="3"/>
  <c r="X5" i="3" s="1"/>
  <c r="Q5" i="3"/>
  <c r="BF5" i="3" s="1"/>
  <c r="P5" i="3"/>
  <c r="K5" i="3"/>
  <c r="L5" i="3" s="1"/>
  <c r="BE5" i="3" s="1"/>
  <c r="H5" i="3"/>
  <c r="G5" i="3"/>
  <c r="E5" i="3"/>
  <c r="AX214" i="6"/>
  <c r="AU214" i="6"/>
  <c r="AZ214" i="6" s="1"/>
  <c r="BA214" i="6" s="1"/>
  <c r="BN214" i="6" s="1"/>
  <c r="AO214" i="6"/>
  <c r="AL214" i="6"/>
  <c r="AQ214" i="6" s="1"/>
  <c r="AR214" i="6" s="1"/>
  <c r="BM214" i="6" s="1"/>
  <c r="AF214" i="6"/>
  <c r="AC214" i="6"/>
  <c r="AH214" i="6" s="1"/>
  <c r="AI214" i="6" s="1"/>
  <c r="BL214" i="6" s="1"/>
  <c r="W214" i="6"/>
  <c r="T214" i="6"/>
  <c r="Y214" i="6" s="1"/>
  <c r="Z214" i="6" s="1"/>
  <c r="BK214" i="6" s="1"/>
  <c r="P214" i="6"/>
  <c r="Q214" i="6" s="1"/>
  <c r="BJ214" i="6" s="1"/>
  <c r="K214" i="6"/>
  <c r="L214" i="6" s="1"/>
  <c r="BI214" i="6" s="1"/>
  <c r="G214" i="6"/>
  <c r="E214" i="6"/>
  <c r="AX213" i="6"/>
  <c r="AU213" i="6"/>
  <c r="AZ213" i="6" s="1"/>
  <c r="BA213" i="6" s="1"/>
  <c r="AO213" i="6"/>
  <c r="AL213" i="6"/>
  <c r="AQ213" i="6" s="1"/>
  <c r="AR213" i="6" s="1"/>
  <c r="BM213" i="6" s="1"/>
  <c r="AI213" i="6"/>
  <c r="BL213" i="6" s="1"/>
  <c r="AF213" i="6"/>
  <c r="AC213" i="6"/>
  <c r="AH213" i="6" s="1"/>
  <c r="Z213" i="6"/>
  <c r="BK213" i="6" s="1"/>
  <c r="W213" i="6"/>
  <c r="T213" i="6"/>
  <c r="Y213" i="6" s="1"/>
  <c r="Q213" i="6"/>
  <c r="BJ213" i="6" s="1"/>
  <c r="P213" i="6"/>
  <c r="L213" i="6"/>
  <c r="BI213" i="6" s="1"/>
  <c r="K213" i="6"/>
  <c r="E213" i="6"/>
  <c r="G213" i="6" s="1"/>
  <c r="H213" i="6" s="1"/>
  <c r="AZ212" i="6"/>
  <c r="BA212" i="6" s="1"/>
  <c r="AX212" i="6"/>
  <c r="AU212" i="6"/>
  <c r="AQ212" i="6"/>
  <c r="AR212" i="6" s="1"/>
  <c r="BM212" i="6" s="1"/>
  <c r="AO212" i="6"/>
  <c r="AL212" i="6"/>
  <c r="AH212" i="6"/>
  <c r="AI212" i="6" s="1"/>
  <c r="BL212" i="6" s="1"/>
  <c r="AF212" i="6"/>
  <c r="AC212" i="6"/>
  <c r="Y212" i="6"/>
  <c r="Z212" i="6" s="1"/>
  <c r="BK212" i="6" s="1"/>
  <c r="W212" i="6"/>
  <c r="T212" i="6"/>
  <c r="P212" i="6"/>
  <c r="Q212" i="6" s="1"/>
  <c r="BJ212" i="6" s="1"/>
  <c r="K212" i="6"/>
  <c r="L212" i="6" s="1"/>
  <c r="BI212" i="6" s="1"/>
  <c r="G212" i="6"/>
  <c r="E212" i="6"/>
  <c r="AX211" i="6"/>
  <c r="AU211" i="6"/>
  <c r="AZ211" i="6" s="1"/>
  <c r="BA211" i="6" s="1"/>
  <c r="AO211" i="6"/>
  <c r="AL211" i="6"/>
  <c r="AF211" i="6"/>
  <c r="AC211" i="6"/>
  <c r="AH211" i="6" s="1"/>
  <c r="AI211" i="6" s="1"/>
  <c r="BL211" i="6" s="1"/>
  <c r="W211" i="6"/>
  <c r="T211" i="6"/>
  <c r="Q211" i="6"/>
  <c r="BJ211" i="6" s="1"/>
  <c r="P211" i="6"/>
  <c r="L211" i="6"/>
  <c r="BI211" i="6" s="1"/>
  <c r="K211" i="6"/>
  <c r="E211" i="6"/>
  <c r="G211" i="6" s="1"/>
  <c r="BL210" i="6"/>
  <c r="AX210" i="6"/>
  <c r="AU210" i="6"/>
  <c r="AZ210" i="6" s="1"/>
  <c r="BA210" i="6" s="1"/>
  <c r="AO210" i="6"/>
  <c r="AL210" i="6"/>
  <c r="AQ210" i="6" s="1"/>
  <c r="AR210" i="6" s="1"/>
  <c r="BM210" i="6" s="1"/>
  <c r="AF210" i="6"/>
  <c r="AC210" i="6"/>
  <c r="AH210" i="6" s="1"/>
  <c r="AI210" i="6" s="1"/>
  <c r="W210" i="6"/>
  <c r="T210" i="6"/>
  <c r="Y210" i="6" s="1"/>
  <c r="Z210" i="6" s="1"/>
  <c r="BK210" i="6" s="1"/>
  <c r="P210" i="6"/>
  <c r="Q210" i="6" s="1"/>
  <c r="BJ210" i="6" s="1"/>
  <c r="K210" i="6"/>
  <c r="L210" i="6" s="1"/>
  <c r="BI210" i="6" s="1"/>
  <c r="G210" i="6"/>
  <c r="E210" i="6"/>
  <c r="BK209" i="6"/>
  <c r="BI209" i="6"/>
  <c r="AX209" i="6"/>
  <c r="AU209" i="6"/>
  <c r="AZ209" i="6" s="1"/>
  <c r="BA209" i="6" s="1"/>
  <c r="AO209" i="6"/>
  <c r="AL209" i="6"/>
  <c r="AQ209" i="6" s="1"/>
  <c r="AR209" i="6" s="1"/>
  <c r="BM209" i="6" s="1"/>
  <c r="AI209" i="6"/>
  <c r="BL209" i="6" s="1"/>
  <c r="AF209" i="6"/>
  <c r="AC209" i="6"/>
  <c r="AH209" i="6" s="1"/>
  <c r="Z209" i="6"/>
  <c r="W209" i="6"/>
  <c r="T209" i="6"/>
  <c r="Y209" i="6" s="1"/>
  <c r="Q209" i="6"/>
  <c r="BJ209" i="6" s="1"/>
  <c r="P209" i="6"/>
  <c r="K209" i="6"/>
  <c r="G209" i="6"/>
  <c r="H209" i="6" s="1"/>
  <c r="E209" i="6"/>
  <c r="AX208" i="6"/>
  <c r="AU208" i="6"/>
  <c r="AZ208" i="6" s="1"/>
  <c r="BA208" i="6" s="1"/>
  <c r="AO208" i="6"/>
  <c r="AL208" i="6"/>
  <c r="AF208" i="6"/>
  <c r="AC208" i="6"/>
  <c r="AH208" i="6" s="1"/>
  <c r="AI208" i="6" s="1"/>
  <c r="BL208" i="6" s="1"/>
  <c r="W208" i="6"/>
  <c r="T208" i="6"/>
  <c r="Q208" i="6"/>
  <c r="BJ208" i="6" s="1"/>
  <c r="P208" i="6"/>
  <c r="L208" i="6"/>
  <c r="BI208" i="6" s="1"/>
  <c r="K208" i="6"/>
  <c r="E208" i="6"/>
  <c r="G208" i="6" s="1"/>
  <c r="BL207" i="6"/>
  <c r="AX207" i="6"/>
  <c r="AU207" i="6"/>
  <c r="AZ207" i="6" s="1"/>
  <c r="BA207" i="6" s="1"/>
  <c r="AO207" i="6"/>
  <c r="AL207" i="6"/>
  <c r="AQ207" i="6" s="1"/>
  <c r="AR207" i="6" s="1"/>
  <c r="BM207" i="6" s="1"/>
  <c r="AH207" i="6"/>
  <c r="AI207" i="6" s="1"/>
  <c r="AF207" i="6"/>
  <c r="AC207" i="6"/>
  <c r="Y207" i="6"/>
  <c r="Z207" i="6" s="1"/>
  <c r="BK207" i="6" s="1"/>
  <c r="W207" i="6"/>
  <c r="T207" i="6"/>
  <c r="P207" i="6"/>
  <c r="Q207" i="6" s="1"/>
  <c r="BJ207" i="6" s="1"/>
  <c r="K207" i="6"/>
  <c r="L207" i="6" s="1"/>
  <c r="BI207" i="6" s="1"/>
  <c r="G207" i="6"/>
  <c r="E207" i="6"/>
  <c r="BI206" i="6"/>
  <c r="AX206" i="6"/>
  <c r="AU206" i="6"/>
  <c r="AO206" i="6"/>
  <c r="AL206" i="6"/>
  <c r="AF206" i="6"/>
  <c r="AC206" i="6"/>
  <c r="W206" i="6"/>
  <c r="T206" i="6"/>
  <c r="Y206" i="6" s="1"/>
  <c r="Z206" i="6" s="1"/>
  <c r="BK206" i="6" s="1"/>
  <c r="Q206" i="6"/>
  <c r="BJ206" i="6" s="1"/>
  <c r="P206" i="6"/>
  <c r="L206" i="6"/>
  <c r="K206" i="6"/>
  <c r="H206" i="6"/>
  <c r="BH206" i="6" s="1"/>
  <c r="E206" i="6"/>
  <c r="G206" i="6" s="1"/>
  <c r="BL205" i="6"/>
  <c r="BC205" i="6"/>
  <c r="AZ205" i="6"/>
  <c r="BA205" i="6" s="1"/>
  <c r="BN205" i="6" s="1"/>
  <c r="AX205" i="6"/>
  <c r="AU205" i="6"/>
  <c r="AQ205" i="6"/>
  <c r="AR205" i="6" s="1"/>
  <c r="BM205" i="6" s="1"/>
  <c r="AO205" i="6"/>
  <c r="AL205" i="6"/>
  <c r="AF205" i="6"/>
  <c r="AC205" i="6"/>
  <c r="AH205" i="6" s="1"/>
  <c r="AI205" i="6" s="1"/>
  <c r="W205" i="6"/>
  <c r="T205" i="6"/>
  <c r="Y205" i="6" s="1"/>
  <c r="Z205" i="6" s="1"/>
  <c r="BK205" i="6" s="1"/>
  <c r="Q205" i="6"/>
  <c r="BJ205" i="6" s="1"/>
  <c r="P205" i="6"/>
  <c r="K205" i="6"/>
  <c r="L205" i="6" s="1"/>
  <c r="BI205" i="6" s="1"/>
  <c r="H205" i="6"/>
  <c r="G205" i="6"/>
  <c r="E205" i="6"/>
  <c r="BI204" i="6"/>
  <c r="AZ204" i="6"/>
  <c r="BA204" i="6" s="1"/>
  <c r="AX204" i="6"/>
  <c r="AU204" i="6"/>
  <c r="AQ204" i="6"/>
  <c r="AR204" i="6" s="1"/>
  <c r="BM204" i="6" s="1"/>
  <c r="AO204" i="6"/>
  <c r="AL204" i="6"/>
  <c r="AH204" i="6"/>
  <c r="AI204" i="6" s="1"/>
  <c r="BL204" i="6" s="1"/>
  <c r="AF204" i="6"/>
  <c r="AC204" i="6"/>
  <c r="Y204" i="6"/>
  <c r="Z204" i="6" s="1"/>
  <c r="BK204" i="6" s="1"/>
  <c r="W204" i="6"/>
  <c r="T204" i="6"/>
  <c r="P204" i="6"/>
  <c r="Q204" i="6" s="1"/>
  <c r="BJ204" i="6" s="1"/>
  <c r="L204" i="6"/>
  <c r="K204" i="6"/>
  <c r="G204" i="6"/>
  <c r="E204" i="6"/>
  <c r="AZ203" i="6"/>
  <c r="BA203" i="6" s="1"/>
  <c r="BN203" i="6" s="1"/>
  <c r="AX203" i="6"/>
  <c r="AU203" i="6"/>
  <c r="AO203" i="6"/>
  <c r="AL203" i="6"/>
  <c r="AF203" i="6"/>
  <c r="AC203" i="6"/>
  <c r="AH203" i="6" s="1"/>
  <c r="AI203" i="6" s="1"/>
  <c r="BL203" i="6" s="1"/>
  <c r="Y203" i="6"/>
  <c r="Z203" i="6" s="1"/>
  <c r="BK203" i="6" s="1"/>
  <c r="W203" i="6"/>
  <c r="T203" i="6"/>
  <c r="P203" i="6"/>
  <c r="Q203" i="6" s="1"/>
  <c r="BJ203" i="6" s="1"/>
  <c r="L203" i="6"/>
  <c r="BI203" i="6" s="1"/>
  <c r="K203" i="6"/>
  <c r="E203" i="6"/>
  <c r="G203" i="6" s="1"/>
  <c r="AX202" i="6"/>
  <c r="AU202" i="6"/>
  <c r="AZ202" i="6" s="1"/>
  <c r="BA202" i="6" s="1"/>
  <c r="BN202" i="6" s="1"/>
  <c r="AO202" i="6"/>
  <c r="AL202" i="6"/>
  <c r="AF202" i="6"/>
  <c r="AC202" i="6"/>
  <c r="AH202" i="6" s="1"/>
  <c r="AI202" i="6" s="1"/>
  <c r="BL202" i="6" s="1"/>
  <c r="W202" i="6"/>
  <c r="T202" i="6"/>
  <c r="Q202" i="6"/>
  <c r="BJ202" i="6" s="1"/>
  <c r="P202" i="6"/>
  <c r="L202" i="6"/>
  <c r="BI202" i="6" s="1"/>
  <c r="K202" i="6"/>
  <c r="E202" i="6"/>
  <c r="G202" i="6" s="1"/>
  <c r="AX201" i="6"/>
  <c r="AU201" i="6"/>
  <c r="AZ201" i="6" s="1"/>
  <c r="BA201" i="6" s="1"/>
  <c r="AR201" i="6"/>
  <c r="BM201" i="6" s="1"/>
  <c r="AO201" i="6"/>
  <c r="AL201" i="6"/>
  <c r="AQ201" i="6" s="1"/>
  <c r="AI201" i="6"/>
  <c r="BL201" i="6" s="1"/>
  <c r="AF201" i="6"/>
  <c r="AC201" i="6"/>
  <c r="AH201" i="6" s="1"/>
  <c r="W201" i="6"/>
  <c r="T201" i="6"/>
  <c r="Y201" i="6" s="1"/>
  <c r="Z201" i="6" s="1"/>
  <c r="BK201" i="6" s="1"/>
  <c r="Q201" i="6"/>
  <c r="BJ201" i="6" s="1"/>
  <c r="P201" i="6"/>
  <c r="K201" i="6"/>
  <c r="L201" i="6" s="1"/>
  <c r="BI201" i="6" s="1"/>
  <c r="H201" i="6"/>
  <c r="BH201" i="6" s="1"/>
  <c r="G201" i="6"/>
  <c r="E201" i="6"/>
  <c r="BN200" i="6"/>
  <c r="BA200" i="6"/>
  <c r="AZ200" i="6"/>
  <c r="AX200" i="6"/>
  <c r="AU200" i="6"/>
  <c r="AR200" i="6"/>
  <c r="AQ200" i="6"/>
  <c r="AO200" i="6"/>
  <c r="AL200" i="6"/>
  <c r="AI200" i="6"/>
  <c r="BL200" i="6" s="1"/>
  <c r="AH200" i="6"/>
  <c r="AF200" i="6"/>
  <c r="AC200" i="6"/>
  <c r="W200" i="6"/>
  <c r="Y200" i="6" s="1"/>
  <c r="T200" i="6"/>
  <c r="Q200" i="6"/>
  <c r="BJ200" i="6" s="1"/>
  <c r="P200" i="6"/>
  <c r="L200" i="6"/>
  <c r="BI200" i="6" s="1"/>
  <c r="K200" i="6"/>
  <c r="E200" i="6"/>
  <c r="G200" i="6" s="1"/>
  <c r="H200" i="6" s="1"/>
  <c r="BJ199" i="6"/>
  <c r="AX199" i="6"/>
  <c r="AU199" i="6"/>
  <c r="AZ199" i="6" s="1"/>
  <c r="BA199" i="6" s="1"/>
  <c r="BN199" i="6" s="1"/>
  <c r="AQ199" i="6"/>
  <c r="AR199" i="6" s="1"/>
  <c r="BC199" i="6" s="1"/>
  <c r="AO199" i="6"/>
  <c r="AL199" i="6"/>
  <c r="AH199" i="6"/>
  <c r="AI199" i="6" s="1"/>
  <c r="BL199" i="6" s="1"/>
  <c r="AF199" i="6"/>
  <c r="AC199" i="6"/>
  <c r="W199" i="6"/>
  <c r="T199" i="6"/>
  <c r="P199" i="6"/>
  <c r="Q199" i="6" s="1"/>
  <c r="K199" i="6"/>
  <c r="L199" i="6" s="1"/>
  <c r="BI199" i="6" s="1"/>
  <c r="G199" i="6"/>
  <c r="E199" i="6"/>
  <c r="BH198" i="6"/>
  <c r="AX198" i="6"/>
  <c r="AU198" i="6"/>
  <c r="AO198" i="6"/>
  <c r="AL198" i="6"/>
  <c r="AF198" i="6"/>
  <c r="AC198" i="6"/>
  <c r="AH198" i="6" s="1"/>
  <c r="AI198" i="6" s="1"/>
  <c r="BL198" i="6" s="1"/>
  <c r="W198" i="6"/>
  <c r="T198" i="6"/>
  <c r="Q198" i="6"/>
  <c r="BJ198" i="6" s="1"/>
  <c r="P198" i="6"/>
  <c r="L198" i="6"/>
  <c r="BI198" i="6" s="1"/>
  <c r="K198" i="6"/>
  <c r="H198" i="6"/>
  <c r="E198" i="6"/>
  <c r="G198" i="6" s="1"/>
  <c r="BL197" i="6"/>
  <c r="AZ197" i="6"/>
  <c r="BA197" i="6" s="1"/>
  <c r="BN197" i="6" s="1"/>
  <c r="AX197" i="6"/>
  <c r="AU197" i="6"/>
  <c r="AQ197" i="6"/>
  <c r="AR197" i="6" s="1"/>
  <c r="AO197" i="6"/>
  <c r="AL197" i="6"/>
  <c r="AH197" i="6"/>
  <c r="AI197" i="6" s="1"/>
  <c r="AF197" i="6"/>
  <c r="AC197" i="6"/>
  <c r="Y197" i="6"/>
  <c r="Z197" i="6" s="1"/>
  <c r="BK197" i="6" s="1"/>
  <c r="W197" i="6"/>
  <c r="T197" i="6"/>
  <c r="P197" i="6"/>
  <c r="Q197" i="6" s="1"/>
  <c r="BJ197" i="6" s="1"/>
  <c r="K197" i="6"/>
  <c r="L197" i="6" s="1"/>
  <c r="BI197" i="6" s="1"/>
  <c r="H197" i="6"/>
  <c r="BH197" i="6" s="1"/>
  <c r="G197" i="6"/>
  <c r="E197" i="6"/>
  <c r="BJ196" i="6"/>
  <c r="AX196" i="6"/>
  <c r="AZ196" i="6" s="1"/>
  <c r="BA196" i="6" s="1"/>
  <c r="BN196" i="6" s="1"/>
  <c r="AU196" i="6"/>
  <c r="AO196" i="6"/>
  <c r="AQ196" i="6" s="1"/>
  <c r="AR196" i="6" s="1"/>
  <c r="AL196" i="6"/>
  <c r="AF196" i="6"/>
  <c r="AH196" i="6" s="1"/>
  <c r="AI196" i="6" s="1"/>
  <c r="BL196" i="6" s="1"/>
  <c r="AC196" i="6"/>
  <c r="W196" i="6"/>
  <c r="Y196" i="6" s="1"/>
  <c r="Z196" i="6" s="1"/>
  <c r="BK196" i="6" s="1"/>
  <c r="T196" i="6"/>
  <c r="Q196" i="6"/>
  <c r="P196" i="6"/>
  <c r="L196" i="6"/>
  <c r="BI196" i="6" s="1"/>
  <c r="K196" i="6"/>
  <c r="E196" i="6"/>
  <c r="G196" i="6" s="1"/>
  <c r="BJ195" i="6"/>
  <c r="AX195" i="6"/>
  <c r="AU195" i="6"/>
  <c r="AZ195" i="6" s="1"/>
  <c r="BA195" i="6" s="1"/>
  <c r="BN195" i="6" s="1"/>
  <c r="AQ195" i="6"/>
  <c r="AR195" i="6" s="1"/>
  <c r="BC195" i="6" s="1"/>
  <c r="AO195" i="6"/>
  <c r="AL195" i="6"/>
  <c r="AH195" i="6"/>
  <c r="AI195" i="6" s="1"/>
  <c r="BL195" i="6" s="1"/>
  <c r="AF195" i="6"/>
  <c r="AC195" i="6"/>
  <c r="W195" i="6"/>
  <c r="T195" i="6"/>
  <c r="Y195" i="6" s="1"/>
  <c r="Z195" i="6" s="1"/>
  <c r="BK195" i="6" s="1"/>
  <c r="P195" i="6"/>
  <c r="Q195" i="6" s="1"/>
  <c r="K195" i="6"/>
  <c r="L195" i="6" s="1"/>
  <c r="BI195" i="6" s="1"/>
  <c r="G195" i="6"/>
  <c r="E195" i="6"/>
  <c r="BL194" i="6"/>
  <c r="AX194" i="6"/>
  <c r="AU194" i="6"/>
  <c r="AO194" i="6"/>
  <c r="AL194" i="6"/>
  <c r="AF194" i="6"/>
  <c r="AC194" i="6"/>
  <c r="AH194" i="6" s="1"/>
  <c r="AI194" i="6" s="1"/>
  <c r="W194" i="6"/>
  <c r="T194" i="6"/>
  <c r="Q194" i="6"/>
  <c r="BJ194" i="6" s="1"/>
  <c r="P194" i="6"/>
  <c r="L194" i="6"/>
  <c r="BI194" i="6" s="1"/>
  <c r="K194" i="6"/>
  <c r="E194" i="6"/>
  <c r="G194" i="6" s="1"/>
  <c r="AZ193" i="6"/>
  <c r="BA193" i="6" s="1"/>
  <c r="AX193" i="6"/>
  <c r="AU193" i="6"/>
  <c r="AQ193" i="6"/>
  <c r="AR193" i="6" s="1"/>
  <c r="BM193" i="6" s="1"/>
  <c r="AO193" i="6"/>
  <c r="AL193" i="6"/>
  <c r="AH193" i="6"/>
  <c r="AI193" i="6" s="1"/>
  <c r="BL193" i="6" s="1"/>
  <c r="AF193" i="6"/>
  <c r="AC193" i="6"/>
  <c r="Y193" i="6"/>
  <c r="Z193" i="6" s="1"/>
  <c r="BK193" i="6" s="1"/>
  <c r="W193" i="6"/>
  <c r="T193" i="6"/>
  <c r="P193" i="6"/>
  <c r="Q193" i="6" s="1"/>
  <c r="BJ193" i="6" s="1"/>
  <c r="K193" i="6"/>
  <c r="H193" i="6"/>
  <c r="BH193" i="6" s="1"/>
  <c r="G193" i="6"/>
  <c r="E193" i="6"/>
  <c r="BO192" i="6"/>
  <c r="AZ192" i="6"/>
  <c r="BA192" i="6" s="1"/>
  <c r="AX192" i="6"/>
  <c r="AU192" i="6"/>
  <c r="AQ192" i="6"/>
  <c r="AR192" i="6" s="1"/>
  <c r="BM192" i="6" s="1"/>
  <c r="AO192" i="6"/>
  <c r="AL192" i="6"/>
  <c r="AH192" i="6"/>
  <c r="AI192" i="6" s="1"/>
  <c r="BL192" i="6" s="1"/>
  <c r="AF192" i="6"/>
  <c r="AC192" i="6"/>
  <c r="Y192" i="6"/>
  <c r="Z192" i="6" s="1"/>
  <c r="BK192" i="6" s="1"/>
  <c r="W192" i="6"/>
  <c r="T192" i="6"/>
  <c r="P192" i="6"/>
  <c r="Q192" i="6" s="1"/>
  <c r="BJ192" i="6" s="1"/>
  <c r="L192" i="6"/>
  <c r="BI192" i="6" s="1"/>
  <c r="K192" i="6"/>
  <c r="G192" i="6"/>
  <c r="H192" i="6" s="1"/>
  <c r="E192" i="6"/>
  <c r="BI191" i="6"/>
  <c r="AX191" i="6"/>
  <c r="AZ191" i="6" s="1"/>
  <c r="BA191" i="6" s="1"/>
  <c r="BN191" i="6" s="1"/>
  <c r="AU191" i="6"/>
  <c r="AQ191" i="6"/>
  <c r="AR191" i="6" s="1"/>
  <c r="AO191" i="6"/>
  <c r="AL191" i="6"/>
  <c r="AF191" i="6"/>
  <c r="AC191" i="6"/>
  <c r="AH191" i="6" s="1"/>
  <c r="AI191" i="6" s="1"/>
  <c r="BL191" i="6" s="1"/>
  <c r="W191" i="6"/>
  <c r="T191" i="6"/>
  <c r="Y191" i="6" s="1"/>
  <c r="Z191" i="6" s="1"/>
  <c r="BK191" i="6" s="1"/>
  <c r="P191" i="6"/>
  <c r="Q191" i="6" s="1"/>
  <c r="BJ191" i="6" s="1"/>
  <c r="L191" i="6"/>
  <c r="K191" i="6"/>
  <c r="G191" i="6"/>
  <c r="E191" i="6"/>
  <c r="AX190" i="6"/>
  <c r="AU190" i="6"/>
  <c r="AO190" i="6"/>
  <c r="AL190" i="6"/>
  <c r="AQ190" i="6" s="1"/>
  <c r="AR190" i="6" s="1"/>
  <c r="AF190" i="6"/>
  <c r="AC190" i="6"/>
  <c r="Z190" i="6"/>
  <c r="BK190" i="6" s="1"/>
  <c r="W190" i="6"/>
  <c r="T190" i="6"/>
  <c r="Y190" i="6" s="1"/>
  <c r="Q190" i="6"/>
  <c r="BJ190" i="6" s="1"/>
  <c r="P190" i="6"/>
  <c r="K190" i="6"/>
  <c r="L190" i="6" s="1"/>
  <c r="BI190" i="6" s="1"/>
  <c r="E190" i="6"/>
  <c r="G190" i="6" s="1"/>
  <c r="AX189" i="6"/>
  <c r="AU189" i="6"/>
  <c r="AZ189" i="6" s="1"/>
  <c r="BA189" i="6" s="1"/>
  <c r="BN189" i="6" s="1"/>
  <c r="AO189" i="6"/>
  <c r="AL189" i="6"/>
  <c r="AQ189" i="6" s="1"/>
  <c r="AR189" i="6" s="1"/>
  <c r="AF189" i="6"/>
  <c r="AC189" i="6"/>
  <c r="AH189" i="6" s="1"/>
  <c r="AI189" i="6" s="1"/>
  <c r="BL189" i="6" s="1"/>
  <c r="W189" i="6"/>
  <c r="T189" i="6"/>
  <c r="Y189" i="6" s="1"/>
  <c r="Z189" i="6" s="1"/>
  <c r="BK189" i="6" s="1"/>
  <c r="Q189" i="6"/>
  <c r="BJ189" i="6" s="1"/>
  <c r="P189" i="6"/>
  <c r="K189" i="6"/>
  <c r="L189" i="6" s="1"/>
  <c r="BI189" i="6" s="1"/>
  <c r="G189" i="6"/>
  <c r="BO189" i="6" s="1"/>
  <c r="E189" i="6"/>
  <c r="BO188" i="6"/>
  <c r="BI188" i="6"/>
  <c r="AZ188" i="6"/>
  <c r="BA188" i="6" s="1"/>
  <c r="BN188" i="6" s="1"/>
  <c r="AX188" i="6"/>
  <c r="AU188" i="6"/>
  <c r="AQ188" i="6"/>
  <c r="AR188" i="6" s="1"/>
  <c r="AO188" i="6"/>
  <c r="AL188" i="6"/>
  <c r="AH188" i="6"/>
  <c r="AI188" i="6" s="1"/>
  <c r="BL188" i="6" s="1"/>
  <c r="AF188" i="6"/>
  <c r="AC188" i="6"/>
  <c r="Y188" i="6"/>
  <c r="Z188" i="6" s="1"/>
  <c r="BK188" i="6" s="1"/>
  <c r="W188" i="6"/>
  <c r="T188" i="6"/>
  <c r="P188" i="6"/>
  <c r="Q188" i="6" s="1"/>
  <c r="BJ188" i="6" s="1"/>
  <c r="L188" i="6"/>
  <c r="K188" i="6"/>
  <c r="G188" i="6"/>
  <c r="H188" i="6" s="1"/>
  <c r="BH188" i="6" s="1"/>
  <c r="E188" i="6"/>
  <c r="BI187" i="6"/>
  <c r="AX187" i="6"/>
  <c r="AZ187" i="6" s="1"/>
  <c r="BA187" i="6" s="1"/>
  <c r="BN187" i="6" s="1"/>
  <c r="AU187" i="6"/>
  <c r="AQ187" i="6"/>
  <c r="AR187" i="6" s="1"/>
  <c r="AO187" i="6"/>
  <c r="AL187" i="6"/>
  <c r="AF187" i="6"/>
  <c r="AC187" i="6"/>
  <c r="AH187" i="6" s="1"/>
  <c r="AI187" i="6" s="1"/>
  <c r="BL187" i="6" s="1"/>
  <c r="W187" i="6"/>
  <c r="T187" i="6"/>
  <c r="Y187" i="6" s="1"/>
  <c r="Z187" i="6" s="1"/>
  <c r="BK187" i="6" s="1"/>
  <c r="P187" i="6"/>
  <c r="Q187" i="6" s="1"/>
  <c r="BJ187" i="6" s="1"/>
  <c r="L187" i="6"/>
  <c r="K187" i="6"/>
  <c r="G187" i="6"/>
  <c r="E187" i="6"/>
  <c r="AX186" i="6"/>
  <c r="AU186" i="6"/>
  <c r="AO186" i="6"/>
  <c r="AL186" i="6"/>
  <c r="AQ186" i="6" s="1"/>
  <c r="AR186" i="6" s="1"/>
  <c r="BM186" i="6" s="1"/>
  <c r="AF186" i="6"/>
  <c r="AC186" i="6"/>
  <c r="Z186" i="6"/>
  <c r="BK186" i="6" s="1"/>
  <c r="W186" i="6"/>
  <c r="T186" i="6"/>
  <c r="Y186" i="6" s="1"/>
  <c r="Q186" i="6"/>
  <c r="BJ186" i="6" s="1"/>
  <c r="P186" i="6"/>
  <c r="K186" i="6"/>
  <c r="L186" i="6" s="1"/>
  <c r="BI186" i="6" s="1"/>
  <c r="E186" i="6"/>
  <c r="G186" i="6" s="1"/>
  <c r="AX185" i="6"/>
  <c r="AU185" i="6"/>
  <c r="AZ185" i="6" s="1"/>
  <c r="BA185" i="6" s="1"/>
  <c r="AO185" i="6"/>
  <c r="AL185" i="6"/>
  <c r="AQ185" i="6" s="1"/>
  <c r="AR185" i="6" s="1"/>
  <c r="BM185" i="6" s="1"/>
  <c r="AF185" i="6"/>
  <c r="AC185" i="6"/>
  <c r="AH185" i="6" s="1"/>
  <c r="AI185" i="6" s="1"/>
  <c r="BL185" i="6" s="1"/>
  <c r="W185" i="6"/>
  <c r="T185" i="6"/>
  <c r="Y185" i="6" s="1"/>
  <c r="Z185" i="6" s="1"/>
  <c r="BK185" i="6" s="1"/>
  <c r="Q185" i="6"/>
  <c r="BJ185" i="6" s="1"/>
  <c r="P185" i="6"/>
  <c r="K185" i="6"/>
  <c r="L185" i="6" s="1"/>
  <c r="BI185" i="6" s="1"/>
  <c r="G185" i="6"/>
  <c r="BO185" i="6" s="1"/>
  <c r="E185" i="6"/>
  <c r="BO184" i="6"/>
  <c r="BI184" i="6"/>
  <c r="AZ184" i="6"/>
  <c r="BA184" i="6" s="1"/>
  <c r="AX184" i="6"/>
  <c r="AU184" i="6"/>
  <c r="AQ184" i="6"/>
  <c r="AR184" i="6" s="1"/>
  <c r="BM184" i="6" s="1"/>
  <c r="AO184" i="6"/>
  <c r="AL184" i="6"/>
  <c r="AH184" i="6"/>
  <c r="AI184" i="6" s="1"/>
  <c r="BL184" i="6" s="1"/>
  <c r="AF184" i="6"/>
  <c r="AC184" i="6"/>
  <c r="Y184" i="6"/>
  <c r="Z184" i="6" s="1"/>
  <c r="BK184" i="6" s="1"/>
  <c r="W184" i="6"/>
  <c r="T184" i="6"/>
  <c r="P184" i="6"/>
  <c r="Q184" i="6" s="1"/>
  <c r="BJ184" i="6" s="1"/>
  <c r="L184" i="6"/>
  <c r="K184" i="6"/>
  <c r="G184" i="6"/>
  <c r="H184" i="6" s="1"/>
  <c r="BH184" i="6" s="1"/>
  <c r="E184" i="6"/>
  <c r="BI183" i="6"/>
  <c r="AX183" i="6"/>
  <c r="AZ183" i="6" s="1"/>
  <c r="BA183" i="6" s="1"/>
  <c r="BC183" i="6" s="1"/>
  <c r="AU183" i="6"/>
  <c r="AQ183" i="6"/>
  <c r="AR183" i="6" s="1"/>
  <c r="BM183" i="6" s="1"/>
  <c r="AO183" i="6"/>
  <c r="AL183" i="6"/>
  <c r="AF183" i="6"/>
  <c r="AC183" i="6"/>
  <c r="AH183" i="6" s="1"/>
  <c r="AI183" i="6" s="1"/>
  <c r="BL183" i="6" s="1"/>
  <c r="W183" i="6"/>
  <c r="T183" i="6"/>
  <c r="Y183" i="6" s="1"/>
  <c r="Z183" i="6" s="1"/>
  <c r="BK183" i="6" s="1"/>
  <c r="P183" i="6"/>
  <c r="Q183" i="6" s="1"/>
  <c r="BJ183" i="6" s="1"/>
  <c r="L183" i="6"/>
  <c r="K183" i="6"/>
  <c r="G183" i="6"/>
  <c r="E183" i="6"/>
  <c r="AX182" i="6"/>
  <c r="AU182" i="6"/>
  <c r="AO182" i="6"/>
  <c r="AL182" i="6"/>
  <c r="AQ182" i="6" s="1"/>
  <c r="AR182" i="6" s="1"/>
  <c r="BM182" i="6" s="1"/>
  <c r="AF182" i="6"/>
  <c r="AC182" i="6"/>
  <c r="Z182" i="6"/>
  <c r="BK182" i="6" s="1"/>
  <c r="W182" i="6"/>
  <c r="T182" i="6"/>
  <c r="Y182" i="6" s="1"/>
  <c r="Q182" i="6"/>
  <c r="BJ182" i="6" s="1"/>
  <c r="P182" i="6"/>
  <c r="K182" i="6"/>
  <c r="L182" i="6" s="1"/>
  <c r="BI182" i="6" s="1"/>
  <c r="E182" i="6"/>
  <c r="G182" i="6" s="1"/>
  <c r="AX181" i="6"/>
  <c r="AU181" i="6"/>
  <c r="AZ181" i="6" s="1"/>
  <c r="BA181" i="6" s="1"/>
  <c r="AO181" i="6"/>
  <c r="AL181" i="6"/>
  <c r="AQ181" i="6" s="1"/>
  <c r="AR181" i="6" s="1"/>
  <c r="BM181" i="6" s="1"/>
  <c r="AF181" i="6"/>
  <c r="AC181" i="6"/>
  <c r="AH181" i="6" s="1"/>
  <c r="AI181" i="6" s="1"/>
  <c r="BL181" i="6" s="1"/>
  <c r="W181" i="6"/>
  <c r="T181" i="6"/>
  <c r="Y181" i="6" s="1"/>
  <c r="Z181" i="6" s="1"/>
  <c r="BK181" i="6" s="1"/>
  <c r="Q181" i="6"/>
  <c r="BJ181" i="6" s="1"/>
  <c r="P181" i="6"/>
  <c r="K181" i="6"/>
  <c r="L181" i="6" s="1"/>
  <c r="BI181" i="6" s="1"/>
  <c r="G181" i="6"/>
  <c r="BO181" i="6" s="1"/>
  <c r="E181" i="6"/>
  <c r="BO180" i="6"/>
  <c r="BI180" i="6"/>
  <c r="AZ180" i="6"/>
  <c r="BA180" i="6" s="1"/>
  <c r="AX180" i="6"/>
  <c r="AU180" i="6"/>
  <c r="AQ180" i="6"/>
  <c r="AR180" i="6" s="1"/>
  <c r="BM180" i="6" s="1"/>
  <c r="AO180" i="6"/>
  <c r="AL180" i="6"/>
  <c r="AH180" i="6"/>
  <c r="AI180" i="6" s="1"/>
  <c r="BL180" i="6" s="1"/>
  <c r="AF180" i="6"/>
  <c r="AC180" i="6"/>
  <c r="Y180" i="6"/>
  <c r="Z180" i="6" s="1"/>
  <c r="BK180" i="6" s="1"/>
  <c r="W180" i="6"/>
  <c r="T180" i="6"/>
  <c r="P180" i="6"/>
  <c r="Q180" i="6" s="1"/>
  <c r="BJ180" i="6" s="1"/>
  <c r="L180" i="6"/>
  <c r="K180" i="6"/>
  <c r="G180" i="6"/>
  <c r="H180" i="6" s="1"/>
  <c r="BH180" i="6" s="1"/>
  <c r="E180" i="6"/>
  <c r="BI179" i="6"/>
  <c r="AX179" i="6"/>
  <c r="AZ179" i="6" s="1"/>
  <c r="BA179" i="6" s="1"/>
  <c r="BN179" i="6" s="1"/>
  <c r="AU179" i="6"/>
  <c r="AQ179" i="6"/>
  <c r="AR179" i="6" s="1"/>
  <c r="AO179" i="6"/>
  <c r="AL179" i="6"/>
  <c r="AF179" i="6"/>
  <c r="AC179" i="6"/>
  <c r="AH179" i="6" s="1"/>
  <c r="AI179" i="6" s="1"/>
  <c r="BL179" i="6" s="1"/>
  <c r="W179" i="6"/>
  <c r="T179" i="6"/>
  <c r="Y179" i="6" s="1"/>
  <c r="Z179" i="6" s="1"/>
  <c r="BK179" i="6" s="1"/>
  <c r="P179" i="6"/>
  <c r="Q179" i="6" s="1"/>
  <c r="BJ179" i="6" s="1"/>
  <c r="L179" i="6"/>
  <c r="K179" i="6"/>
  <c r="G179" i="6"/>
  <c r="E179" i="6"/>
  <c r="AX178" i="6"/>
  <c r="AU178" i="6"/>
  <c r="AO178" i="6"/>
  <c r="AL178" i="6"/>
  <c r="AQ178" i="6" s="1"/>
  <c r="AR178" i="6" s="1"/>
  <c r="AF178" i="6"/>
  <c r="AC178" i="6"/>
  <c r="Z178" i="6"/>
  <c r="BK178" i="6" s="1"/>
  <c r="W178" i="6"/>
  <c r="T178" i="6"/>
  <c r="Y178" i="6" s="1"/>
  <c r="Q178" i="6"/>
  <c r="BJ178" i="6" s="1"/>
  <c r="P178" i="6"/>
  <c r="K178" i="6"/>
  <c r="L178" i="6" s="1"/>
  <c r="BI178" i="6" s="1"/>
  <c r="E178" i="6"/>
  <c r="G178" i="6" s="1"/>
  <c r="AX177" i="6"/>
  <c r="AU177" i="6"/>
  <c r="AZ177" i="6" s="1"/>
  <c r="BA177" i="6" s="1"/>
  <c r="BN177" i="6" s="1"/>
  <c r="AO177" i="6"/>
  <c r="AL177" i="6"/>
  <c r="AQ177" i="6" s="1"/>
  <c r="AR177" i="6" s="1"/>
  <c r="AF177" i="6"/>
  <c r="AC177" i="6"/>
  <c r="AH177" i="6" s="1"/>
  <c r="AI177" i="6" s="1"/>
  <c r="BL177" i="6" s="1"/>
  <c r="W177" i="6"/>
  <c r="T177" i="6"/>
  <c r="Y177" i="6" s="1"/>
  <c r="Z177" i="6" s="1"/>
  <c r="BK177" i="6" s="1"/>
  <c r="Q177" i="6"/>
  <c r="BJ177" i="6" s="1"/>
  <c r="P177" i="6"/>
  <c r="K177" i="6"/>
  <c r="L177" i="6" s="1"/>
  <c r="BI177" i="6" s="1"/>
  <c r="G177" i="6"/>
  <c r="BO177" i="6" s="1"/>
  <c r="E177" i="6"/>
  <c r="BO176" i="6"/>
  <c r="BI176" i="6"/>
  <c r="AZ176" i="6"/>
  <c r="BA176" i="6" s="1"/>
  <c r="AX176" i="6"/>
  <c r="AU176" i="6"/>
  <c r="AQ176" i="6"/>
  <c r="AR176" i="6" s="1"/>
  <c r="BM176" i="6" s="1"/>
  <c r="AO176" i="6"/>
  <c r="AL176" i="6"/>
  <c r="AH176" i="6"/>
  <c r="AI176" i="6" s="1"/>
  <c r="BL176" i="6" s="1"/>
  <c r="AF176" i="6"/>
  <c r="AC176" i="6"/>
  <c r="Y176" i="6"/>
  <c r="Z176" i="6" s="1"/>
  <c r="BK176" i="6" s="1"/>
  <c r="W176" i="6"/>
  <c r="T176" i="6"/>
  <c r="P176" i="6"/>
  <c r="Q176" i="6" s="1"/>
  <c r="BJ176" i="6" s="1"/>
  <c r="L176" i="6"/>
  <c r="K176" i="6"/>
  <c r="G176" i="6"/>
  <c r="H176" i="6" s="1"/>
  <c r="BH176" i="6" s="1"/>
  <c r="E176" i="6"/>
  <c r="BI175" i="6"/>
  <c r="AX175" i="6"/>
  <c r="AZ175" i="6" s="1"/>
  <c r="BA175" i="6" s="1"/>
  <c r="BN175" i="6" s="1"/>
  <c r="AU175" i="6"/>
  <c r="AQ175" i="6"/>
  <c r="AR175" i="6" s="1"/>
  <c r="AO175" i="6"/>
  <c r="AL175" i="6"/>
  <c r="AF175" i="6"/>
  <c r="AC175" i="6"/>
  <c r="AH175" i="6" s="1"/>
  <c r="AI175" i="6" s="1"/>
  <c r="BL175" i="6" s="1"/>
  <c r="W175" i="6"/>
  <c r="T175" i="6"/>
  <c r="Y175" i="6" s="1"/>
  <c r="Z175" i="6" s="1"/>
  <c r="BK175" i="6" s="1"/>
  <c r="P175" i="6"/>
  <c r="Q175" i="6" s="1"/>
  <c r="BJ175" i="6" s="1"/>
  <c r="L175" i="6"/>
  <c r="K175" i="6"/>
  <c r="G175" i="6"/>
  <c r="E175" i="6"/>
  <c r="BL174" i="6"/>
  <c r="AX174" i="6"/>
  <c r="AU174" i="6"/>
  <c r="AO174" i="6"/>
  <c r="AL174" i="6"/>
  <c r="AQ174" i="6" s="1"/>
  <c r="AR174" i="6" s="1"/>
  <c r="AF174" i="6"/>
  <c r="AC174" i="6"/>
  <c r="AH174" i="6" s="1"/>
  <c r="AI174" i="6" s="1"/>
  <c r="W174" i="6"/>
  <c r="T174" i="6"/>
  <c r="Y174" i="6" s="1"/>
  <c r="Z174" i="6" s="1"/>
  <c r="BK174" i="6" s="1"/>
  <c r="P174" i="6"/>
  <c r="Q174" i="6" s="1"/>
  <c r="BJ174" i="6" s="1"/>
  <c r="K174" i="6"/>
  <c r="L174" i="6" s="1"/>
  <c r="BI174" i="6" s="1"/>
  <c r="G174" i="6"/>
  <c r="H174" i="6" s="1"/>
  <c r="E174" i="6"/>
  <c r="BA173" i="6"/>
  <c r="AX173" i="6"/>
  <c r="AZ173" i="6" s="1"/>
  <c r="AU173" i="6"/>
  <c r="AO173" i="6"/>
  <c r="AQ173" i="6" s="1"/>
  <c r="AR173" i="6" s="1"/>
  <c r="BM173" i="6" s="1"/>
  <c r="AL173" i="6"/>
  <c r="AI173" i="6"/>
  <c r="BL173" i="6" s="1"/>
  <c r="AF173" i="6"/>
  <c r="AH173" i="6" s="1"/>
  <c r="AC173" i="6"/>
  <c r="W173" i="6"/>
  <c r="Y173" i="6" s="1"/>
  <c r="Z173" i="6" s="1"/>
  <c r="BK173" i="6" s="1"/>
  <c r="T173" i="6"/>
  <c r="Q173" i="6"/>
  <c r="BJ173" i="6" s="1"/>
  <c r="P173" i="6"/>
  <c r="L173" i="6"/>
  <c r="BI173" i="6" s="1"/>
  <c r="K173" i="6"/>
  <c r="H173" i="6"/>
  <c r="E173" i="6"/>
  <c r="G173" i="6" s="1"/>
  <c r="BJ172" i="6"/>
  <c r="AZ172" i="6"/>
  <c r="BA172" i="6" s="1"/>
  <c r="BN172" i="6" s="1"/>
  <c r="AX172" i="6"/>
  <c r="AU172" i="6"/>
  <c r="AO172" i="6"/>
  <c r="AL172" i="6"/>
  <c r="AQ172" i="6" s="1"/>
  <c r="AR172" i="6" s="1"/>
  <c r="AF172" i="6"/>
  <c r="AC172" i="6"/>
  <c r="AH172" i="6" s="1"/>
  <c r="AI172" i="6" s="1"/>
  <c r="BL172" i="6" s="1"/>
  <c r="Y172" i="6"/>
  <c r="Z172" i="6" s="1"/>
  <c r="BK172" i="6" s="1"/>
  <c r="W172" i="6"/>
  <c r="T172" i="6"/>
  <c r="P172" i="6"/>
  <c r="Q172" i="6" s="1"/>
  <c r="K172" i="6"/>
  <c r="L172" i="6" s="1"/>
  <c r="BI172" i="6" s="1"/>
  <c r="G172" i="6"/>
  <c r="E172" i="6"/>
  <c r="AX171" i="6"/>
  <c r="AU171" i="6"/>
  <c r="AZ171" i="6" s="1"/>
  <c r="BA171" i="6" s="1"/>
  <c r="BN171" i="6" s="1"/>
  <c r="AO171" i="6"/>
  <c r="AL171" i="6"/>
  <c r="AI171" i="6"/>
  <c r="BL171" i="6" s="1"/>
  <c r="AF171" i="6"/>
  <c r="AC171" i="6"/>
  <c r="AH171" i="6" s="1"/>
  <c r="W171" i="6"/>
  <c r="T171" i="6"/>
  <c r="Q171" i="6"/>
  <c r="BJ171" i="6" s="1"/>
  <c r="P171" i="6"/>
  <c r="L171" i="6"/>
  <c r="BI171" i="6" s="1"/>
  <c r="K171" i="6"/>
  <c r="H171" i="6"/>
  <c r="BH171" i="6" s="1"/>
  <c r="E171" i="6"/>
  <c r="G171" i="6" s="1"/>
  <c r="BN170" i="6"/>
  <c r="AX170" i="6"/>
  <c r="AU170" i="6"/>
  <c r="AZ170" i="6" s="1"/>
  <c r="BA170" i="6" s="1"/>
  <c r="AQ170" i="6"/>
  <c r="AR170" i="6" s="1"/>
  <c r="BM170" i="6" s="1"/>
  <c r="AO170" i="6"/>
  <c r="AL170" i="6"/>
  <c r="AH170" i="6"/>
  <c r="AI170" i="6" s="1"/>
  <c r="BL170" i="6" s="1"/>
  <c r="AF170" i="6"/>
  <c r="AC170" i="6"/>
  <c r="W170" i="6"/>
  <c r="T170" i="6"/>
  <c r="Y170" i="6" s="1"/>
  <c r="Z170" i="6" s="1"/>
  <c r="BK170" i="6" s="1"/>
  <c r="P170" i="6"/>
  <c r="Q170" i="6" s="1"/>
  <c r="BJ170" i="6" s="1"/>
  <c r="K170" i="6"/>
  <c r="L170" i="6" s="1"/>
  <c r="BI170" i="6" s="1"/>
  <c r="G170" i="6"/>
  <c r="E170" i="6"/>
  <c r="BA169" i="6"/>
  <c r="AX169" i="6"/>
  <c r="AZ169" i="6" s="1"/>
  <c r="AU169" i="6"/>
  <c r="AO169" i="6"/>
  <c r="AQ169" i="6" s="1"/>
  <c r="AR169" i="6" s="1"/>
  <c r="BM169" i="6" s="1"/>
  <c r="AL169" i="6"/>
  <c r="AI169" i="6"/>
  <c r="BL169" i="6" s="1"/>
  <c r="AF169" i="6"/>
  <c r="AH169" i="6" s="1"/>
  <c r="AC169" i="6"/>
  <c r="W169" i="6"/>
  <c r="Y169" i="6" s="1"/>
  <c r="Z169" i="6" s="1"/>
  <c r="BK169" i="6" s="1"/>
  <c r="T169" i="6"/>
  <c r="Q169" i="6"/>
  <c r="BJ169" i="6" s="1"/>
  <c r="P169" i="6"/>
  <c r="L169" i="6"/>
  <c r="BI169" i="6" s="1"/>
  <c r="K169" i="6"/>
  <c r="H169" i="6"/>
  <c r="E169" i="6"/>
  <c r="G169" i="6" s="1"/>
  <c r="BJ168" i="6"/>
  <c r="AZ168" i="6"/>
  <c r="BA168" i="6" s="1"/>
  <c r="BN168" i="6" s="1"/>
  <c r="AX168" i="6"/>
  <c r="AU168" i="6"/>
  <c r="AO168" i="6"/>
  <c r="AL168" i="6"/>
  <c r="AQ168" i="6" s="1"/>
  <c r="AR168" i="6" s="1"/>
  <c r="AF168" i="6"/>
  <c r="AC168" i="6"/>
  <c r="AH168" i="6" s="1"/>
  <c r="AI168" i="6" s="1"/>
  <c r="BL168" i="6" s="1"/>
  <c r="Y168" i="6"/>
  <c r="Z168" i="6" s="1"/>
  <c r="BK168" i="6" s="1"/>
  <c r="W168" i="6"/>
  <c r="T168" i="6"/>
  <c r="P168" i="6"/>
  <c r="Q168" i="6" s="1"/>
  <c r="K168" i="6"/>
  <c r="L168" i="6" s="1"/>
  <c r="BI168" i="6" s="1"/>
  <c r="G168" i="6"/>
  <c r="E168" i="6"/>
  <c r="AX167" i="6"/>
  <c r="AU167" i="6"/>
  <c r="AZ167" i="6" s="1"/>
  <c r="BA167" i="6" s="1"/>
  <c r="BN167" i="6" s="1"/>
  <c r="AO167" i="6"/>
  <c r="AL167" i="6"/>
  <c r="AI167" i="6"/>
  <c r="BL167" i="6" s="1"/>
  <c r="AF167" i="6"/>
  <c r="AC167" i="6"/>
  <c r="AH167" i="6" s="1"/>
  <c r="W167" i="6"/>
  <c r="T167" i="6"/>
  <c r="Q167" i="6"/>
  <c r="BJ167" i="6" s="1"/>
  <c r="P167" i="6"/>
  <c r="L167" i="6"/>
  <c r="BI167" i="6" s="1"/>
  <c r="K167" i="6"/>
  <c r="H167" i="6"/>
  <c r="BH167" i="6" s="1"/>
  <c r="E167" i="6"/>
  <c r="G167" i="6" s="1"/>
  <c r="BN166" i="6"/>
  <c r="AX166" i="6"/>
  <c r="AU166" i="6"/>
  <c r="AZ166" i="6" s="1"/>
  <c r="BA166" i="6" s="1"/>
  <c r="AQ166" i="6"/>
  <c r="AR166" i="6" s="1"/>
  <c r="BM166" i="6" s="1"/>
  <c r="AO166" i="6"/>
  <c r="AL166" i="6"/>
  <c r="AH166" i="6"/>
  <c r="AI166" i="6" s="1"/>
  <c r="BL166" i="6" s="1"/>
  <c r="AF166" i="6"/>
  <c r="AC166" i="6"/>
  <c r="W166" i="6"/>
  <c r="T166" i="6"/>
  <c r="Y166" i="6" s="1"/>
  <c r="Z166" i="6" s="1"/>
  <c r="BK166" i="6" s="1"/>
  <c r="P166" i="6"/>
  <c r="Q166" i="6" s="1"/>
  <c r="BJ166" i="6" s="1"/>
  <c r="K166" i="6"/>
  <c r="L166" i="6" s="1"/>
  <c r="BI166" i="6" s="1"/>
  <c r="G166" i="6"/>
  <c r="E166" i="6"/>
  <c r="BK165" i="6"/>
  <c r="BA165" i="6"/>
  <c r="BN165" i="6" s="1"/>
  <c r="AX165" i="6"/>
  <c r="AZ165" i="6" s="1"/>
  <c r="AU165" i="6"/>
  <c r="AO165" i="6"/>
  <c r="AQ165" i="6" s="1"/>
  <c r="AR165" i="6" s="1"/>
  <c r="AL165" i="6"/>
  <c r="AI165" i="6"/>
  <c r="BL165" i="6" s="1"/>
  <c r="AF165" i="6"/>
  <c r="AH165" i="6" s="1"/>
  <c r="AC165" i="6"/>
  <c r="W165" i="6"/>
  <c r="Y165" i="6" s="1"/>
  <c r="Z165" i="6" s="1"/>
  <c r="T165" i="6"/>
  <c r="Q165" i="6"/>
  <c r="BJ165" i="6" s="1"/>
  <c r="P165" i="6"/>
  <c r="L165" i="6"/>
  <c r="BI165" i="6" s="1"/>
  <c r="K165" i="6"/>
  <c r="H165" i="6"/>
  <c r="E165" i="6"/>
  <c r="G165" i="6" s="1"/>
  <c r="AZ164" i="6"/>
  <c r="BA164" i="6" s="1"/>
  <c r="BN164" i="6" s="1"/>
  <c r="AX164" i="6"/>
  <c r="AU164" i="6"/>
  <c r="AO164" i="6"/>
  <c r="AL164" i="6"/>
  <c r="AQ164" i="6" s="1"/>
  <c r="AR164" i="6" s="1"/>
  <c r="AF164" i="6"/>
  <c r="AC164" i="6"/>
  <c r="AH164" i="6" s="1"/>
  <c r="AI164" i="6" s="1"/>
  <c r="BL164" i="6" s="1"/>
  <c r="Y164" i="6"/>
  <c r="Z164" i="6" s="1"/>
  <c r="BK164" i="6" s="1"/>
  <c r="W164" i="6"/>
  <c r="T164" i="6"/>
  <c r="P164" i="6"/>
  <c r="Q164" i="6" s="1"/>
  <c r="BJ164" i="6" s="1"/>
  <c r="K164" i="6"/>
  <c r="L164" i="6" s="1"/>
  <c r="BI164" i="6" s="1"/>
  <c r="G164" i="6"/>
  <c r="E164" i="6"/>
  <c r="AX163" i="6"/>
  <c r="AU163" i="6"/>
  <c r="AZ163" i="6" s="1"/>
  <c r="BA163" i="6" s="1"/>
  <c r="BN163" i="6" s="1"/>
  <c r="AO163" i="6"/>
  <c r="AL163" i="6"/>
  <c r="AI163" i="6"/>
  <c r="BL163" i="6" s="1"/>
  <c r="AF163" i="6"/>
  <c r="AC163" i="6"/>
  <c r="AH163" i="6" s="1"/>
  <c r="W163" i="6"/>
  <c r="T163" i="6"/>
  <c r="Q163" i="6"/>
  <c r="BJ163" i="6" s="1"/>
  <c r="P163" i="6"/>
  <c r="L163" i="6"/>
  <c r="BI163" i="6" s="1"/>
  <c r="K163" i="6"/>
  <c r="H163" i="6"/>
  <c r="BH163" i="6" s="1"/>
  <c r="E163" i="6"/>
  <c r="G163" i="6" s="1"/>
  <c r="AX162" i="6"/>
  <c r="AU162" i="6"/>
  <c r="AZ162" i="6" s="1"/>
  <c r="BA162" i="6" s="1"/>
  <c r="BN162" i="6" s="1"/>
  <c r="AQ162" i="6"/>
  <c r="AR162" i="6" s="1"/>
  <c r="BM162" i="6" s="1"/>
  <c r="AO162" i="6"/>
  <c r="AL162" i="6"/>
  <c r="AI162" i="6"/>
  <c r="BL162" i="6" s="1"/>
  <c r="AH162" i="6"/>
  <c r="AF162" i="6"/>
  <c r="AC162" i="6"/>
  <c r="Z162" i="6"/>
  <c r="BK162" i="6" s="1"/>
  <c r="Y162" i="6"/>
  <c r="W162" i="6"/>
  <c r="T162" i="6"/>
  <c r="Q162" i="6"/>
  <c r="BJ162" i="6" s="1"/>
  <c r="P162" i="6"/>
  <c r="K162" i="6"/>
  <c r="L162" i="6" s="1"/>
  <c r="BI162" i="6" s="1"/>
  <c r="G162" i="6"/>
  <c r="E162" i="6"/>
  <c r="BM161" i="6"/>
  <c r="AZ161" i="6"/>
  <c r="BA161" i="6" s="1"/>
  <c r="AX161" i="6"/>
  <c r="AU161" i="6"/>
  <c r="AQ161" i="6"/>
  <c r="AR161" i="6" s="1"/>
  <c r="AO161" i="6"/>
  <c r="AL161" i="6"/>
  <c r="AH161" i="6"/>
  <c r="AI161" i="6" s="1"/>
  <c r="BL161" i="6" s="1"/>
  <c r="AF161" i="6"/>
  <c r="AC161" i="6"/>
  <c r="Y161" i="6"/>
  <c r="Z161" i="6" s="1"/>
  <c r="BK161" i="6" s="1"/>
  <c r="W161" i="6"/>
  <c r="T161" i="6"/>
  <c r="P161" i="6"/>
  <c r="Q161" i="6" s="1"/>
  <c r="BJ161" i="6" s="1"/>
  <c r="L161" i="6"/>
  <c r="BI161" i="6" s="1"/>
  <c r="K161" i="6"/>
  <c r="G161" i="6"/>
  <c r="E161" i="6"/>
  <c r="BJ160" i="6"/>
  <c r="AX160" i="6"/>
  <c r="AU160" i="6"/>
  <c r="AZ160" i="6" s="1"/>
  <c r="BA160" i="6" s="1"/>
  <c r="BN160" i="6" s="1"/>
  <c r="AO160" i="6"/>
  <c r="AL160" i="6"/>
  <c r="AQ160" i="6" s="1"/>
  <c r="AR160" i="6" s="1"/>
  <c r="AF160" i="6"/>
  <c r="AH160" i="6" s="1"/>
  <c r="AI160" i="6" s="1"/>
  <c r="BL160" i="6" s="1"/>
  <c r="AC160" i="6"/>
  <c r="Y160" i="6"/>
  <c r="Z160" i="6" s="1"/>
  <c r="BK160" i="6" s="1"/>
  <c r="W160" i="6"/>
  <c r="T160" i="6"/>
  <c r="P160" i="6"/>
  <c r="Q160" i="6" s="1"/>
  <c r="L160" i="6"/>
  <c r="BI160" i="6" s="1"/>
  <c r="K160" i="6"/>
  <c r="G160" i="6"/>
  <c r="E160" i="6"/>
  <c r="BI159" i="6"/>
  <c r="AX159" i="6"/>
  <c r="AU159" i="6"/>
  <c r="AR159" i="6"/>
  <c r="AO159" i="6"/>
  <c r="AL159" i="6"/>
  <c r="AQ159" i="6" s="1"/>
  <c r="AF159" i="6"/>
  <c r="AC159" i="6"/>
  <c r="W159" i="6"/>
  <c r="T159" i="6"/>
  <c r="Y159" i="6" s="1"/>
  <c r="Z159" i="6" s="1"/>
  <c r="BK159" i="6" s="1"/>
  <c r="Q159" i="6"/>
  <c r="BJ159" i="6" s="1"/>
  <c r="P159" i="6"/>
  <c r="K159" i="6"/>
  <c r="L159" i="6" s="1"/>
  <c r="E159" i="6"/>
  <c r="G159" i="6" s="1"/>
  <c r="BN158" i="6"/>
  <c r="BA158" i="6"/>
  <c r="AZ158" i="6"/>
  <c r="AX158" i="6"/>
  <c r="AU158" i="6"/>
  <c r="AR158" i="6"/>
  <c r="AQ158" i="6"/>
  <c r="AO158" i="6"/>
  <c r="AL158" i="6"/>
  <c r="AI158" i="6"/>
  <c r="BL158" i="6" s="1"/>
  <c r="AH158" i="6"/>
  <c r="AF158" i="6"/>
  <c r="AC158" i="6"/>
  <c r="Z158" i="6"/>
  <c r="BK158" i="6" s="1"/>
  <c r="Y158" i="6"/>
  <c r="W158" i="6"/>
  <c r="T158" i="6"/>
  <c r="Q158" i="6"/>
  <c r="BJ158" i="6" s="1"/>
  <c r="P158" i="6"/>
  <c r="K158" i="6"/>
  <c r="L158" i="6" s="1"/>
  <c r="BI158" i="6" s="1"/>
  <c r="G158" i="6"/>
  <c r="E158" i="6"/>
  <c r="AX157" i="6"/>
  <c r="AZ157" i="6" s="1"/>
  <c r="BA157" i="6" s="1"/>
  <c r="AU157" i="6"/>
  <c r="AO157" i="6"/>
  <c r="AQ157" i="6" s="1"/>
  <c r="AR157" i="6" s="1"/>
  <c r="BM157" i="6" s="1"/>
  <c r="AL157" i="6"/>
  <c r="AH157" i="6"/>
  <c r="AI157" i="6" s="1"/>
  <c r="BL157" i="6" s="1"/>
  <c r="AF157" i="6"/>
  <c r="AC157" i="6"/>
  <c r="Y157" i="6"/>
  <c r="Z157" i="6" s="1"/>
  <c r="BK157" i="6" s="1"/>
  <c r="W157" i="6"/>
  <c r="T157" i="6"/>
  <c r="P157" i="6"/>
  <c r="Q157" i="6" s="1"/>
  <c r="BJ157" i="6" s="1"/>
  <c r="L157" i="6"/>
  <c r="BI157" i="6" s="1"/>
  <c r="K157" i="6"/>
  <c r="E157" i="6"/>
  <c r="G157" i="6" s="1"/>
  <c r="BJ156" i="6"/>
  <c r="AX156" i="6"/>
  <c r="AU156" i="6"/>
  <c r="AO156" i="6"/>
  <c r="AL156" i="6"/>
  <c r="AQ156" i="6" s="1"/>
  <c r="AR156" i="6" s="1"/>
  <c r="AH156" i="6"/>
  <c r="AI156" i="6" s="1"/>
  <c r="BL156" i="6" s="1"/>
  <c r="AF156" i="6"/>
  <c r="AC156" i="6"/>
  <c r="W156" i="6"/>
  <c r="Y156" i="6" s="1"/>
  <c r="Z156" i="6" s="1"/>
  <c r="BK156" i="6" s="1"/>
  <c r="T156" i="6"/>
  <c r="P156" i="6"/>
  <c r="Q156" i="6" s="1"/>
  <c r="K156" i="6"/>
  <c r="L156" i="6" s="1"/>
  <c r="BI156" i="6" s="1"/>
  <c r="G156" i="6"/>
  <c r="E156" i="6"/>
  <c r="BM155" i="6"/>
  <c r="BI155" i="6"/>
  <c r="AZ155" i="6"/>
  <c r="BA155" i="6" s="1"/>
  <c r="BN155" i="6" s="1"/>
  <c r="AX155" i="6"/>
  <c r="AU155" i="6"/>
  <c r="AQ155" i="6"/>
  <c r="AR155" i="6" s="1"/>
  <c r="BC155" i="6" s="1"/>
  <c r="AO155" i="6"/>
  <c r="AL155" i="6"/>
  <c r="AF155" i="6"/>
  <c r="AC155" i="6"/>
  <c r="AH155" i="6" s="1"/>
  <c r="AI155" i="6" s="1"/>
  <c r="BL155" i="6" s="1"/>
  <c r="W155" i="6"/>
  <c r="T155" i="6"/>
  <c r="Y155" i="6" s="1"/>
  <c r="Z155" i="6" s="1"/>
  <c r="BK155" i="6" s="1"/>
  <c r="P155" i="6"/>
  <c r="Q155" i="6" s="1"/>
  <c r="BJ155" i="6" s="1"/>
  <c r="L155" i="6"/>
  <c r="K155" i="6"/>
  <c r="G155" i="6"/>
  <c r="H155" i="6" s="1"/>
  <c r="BH155" i="6" s="1"/>
  <c r="E155" i="6"/>
  <c r="AX154" i="6"/>
  <c r="AU154" i="6"/>
  <c r="AO154" i="6"/>
  <c r="AL154" i="6"/>
  <c r="AQ154" i="6" s="1"/>
  <c r="AR154" i="6" s="1"/>
  <c r="AF154" i="6"/>
  <c r="AC154" i="6"/>
  <c r="W154" i="6"/>
  <c r="T154" i="6"/>
  <c r="Q154" i="6"/>
  <c r="BJ154" i="6" s="1"/>
  <c r="P154" i="6"/>
  <c r="L154" i="6"/>
  <c r="BI154" i="6" s="1"/>
  <c r="K154" i="6"/>
  <c r="E154" i="6"/>
  <c r="G154" i="6" s="1"/>
  <c r="BK153" i="6"/>
  <c r="BJ153" i="6"/>
  <c r="AX153" i="6"/>
  <c r="AU153" i="6"/>
  <c r="AZ153" i="6" s="1"/>
  <c r="BA153" i="6" s="1"/>
  <c r="AO153" i="6"/>
  <c r="AL153" i="6"/>
  <c r="AQ153" i="6" s="1"/>
  <c r="AR153" i="6" s="1"/>
  <c r="BM153" i="6" s="1"/>
  <c r="AF153" i="6"/>
  <c r="AC153" i="6"/>
  <c r="AH153" i="6" s="1"/>
  <c r="AI153" i="6" s="1"/>
  <c r="BL153" i="6" s="1"/>
  <c r="W153" i="6"/>
  <c r="T153" i="6"/>
  <c r="Y153" i="6" s="1"/>
  <c r="Z153" i="6" s="1"/>
  <c r="Q153" i="6"/>
  <c r="P153" i="6"/>
  <c r="K153" i="6"/>
  <c r="L153" i="6" s="1"/>
  <c r="BI153" i="6" s="1"/>
  <c r="H153" i="6"/>
  <c r="G153" i="6"/>
  <c r="E153" i="6"/>
  <c r="BO152" i="6"/>
  <c r="BJ152" i="6"/>
  <c r="BI152" i="6"/>
  <c r="BA152" i="6"/>
  <c r="BN152" i="6" s="1"/>
  <c r="AZ152" i="6"/>
  <c r="AX152" i="6"/>
  <c r="AU152" i="6"/>
  <c r="AR152" i="6"/>
  <c r="AQ152" i="6"/>
  <c r="AO152" i="6"/>
  <c r="AL152" i="6"/>
  <c r="AI152" i="6"/>
  <c r="BL152" i="6" s="1"/>
  <c r="AH152" i="6"/>
  <c r="AF152" i="6"/>
  <c r="AC152" i="6"/>
  <c r="Z152" i="6"/>
  <c r="BK152" i="6" s="1"/>
  <c r="Y152" i="6"/>
  <c r="W152" i="6"/>
  <c r="T152" i="6"/>
  <c r="Q152" i="6"/>
  <c r="P152" i="6"/>
  <c r="L152" i="6"/>
  <c r="K152" i="6"/>
  <c r="H152" i="6"/>
  <c r="BH152" i="6" s="1"/>
  <c r="G152" i="6"/>
  <c r="E152" i="6"/>
  <c r="BI151" i="6"/>
  <c r="AZ151" i="6"/>
  <c r="BA151" i="6" s="1"/>
  <c r="BN151" i="6" s="1"/>
  <c r="AX151" i="6"/>
  <c r="AU151" i="6"/>
  <c r="AO151" i="6"/>
  <c r="AQ151" i="6" s="1"/>
  <c r="AR151" i="6" s="1"/>
  <c r="AL151" i="6"/>
  <c r="AF151" i="6"/>
  <c r="AC151" i="6"/>
  <c r="W151" i="6"/>
  <c r="T151" i="6"/>
  <c r="Y151" i="6" s="1"/>
  <c r="Z151" i="6" s="1"/>
  <c r="BK151" i="6" s="1"/>
  <c r="P151" i="6"/>
  <c r="Q151" i="6" s="1"/>
  <c r="BJ151" i="6" s="1"/>
  <c r="L151" i="6"/>
  <c r="K151" i="6"/>
  <c r="G151" i="6"/>
  <c r="E151" i="6"/>
  <c r="AX150" i="6"/>
  <c r="AU150" i="6"/>
  <c r="AZ150" i="6" s="1"/>
  <c r="BA150" i="6" s="1"/>
  <c r="BN150" i="6" s="1"/>
  <c r="AO150" i="6"/>
  <c r="AL150" i="6"/>
  <c r="AQ150" i="6" s="1"/>
  <c r="AR150" i="6" s="1"/>
  <c r="AF150" i="6"/>
  <c r="AC150" i="6"/>
  <c r="W150" i="6"/>
  <c r="T150" i="6"/>
  <c r="Q150" i="6"/>
  <c r="BJ150" i="6" s="1"/>
  <c r="P150" i="6"/>
  <c r="L150" i="6"/>
  <c r="BI150" i="6" s="1"/>
  <c r="K150" i="6"/>
  <c r="E150" i="6"/>
  <c r="G150" i="6" s="1"/>
  <c r="BO149" i="6"/>
  <c r="BJ149" i="6"/>
  <c r="BC149" i="6"/>
  <c r="AX149" i="6"/>
  <c r="AU149" i="6"/>
  <c r="AZ149" i="6" s="1"/>
  <c r="BA149" i="6" s="1"/>
  <c r="BN149" i="6" s="1"/>
  <c r="AO149" i="6"/>
  <c r="AL149" i="6"/>
  <c r="AQ149" i="6" s="1"/>
  <c r="AR149" i="6" s="1"/>
  <c r="BM149" i="6" s="1"/>
  <c r="AF149" i="6"/>
  <c r="AC149" i="6"/>
  <c r="AH149" i="6" s="1"/>
  <c r="AI149" i="6" s="1"/>
  <c r="BL149" i="6" s="1"/>
  <c r="W149" i="6"/>
  <c r="T149" i="6"/>
  <c r="Y149" i="6" s="1"/>
  <c r="Z149" i="6" s="1"/>
  <c r="BK149" i="6" s="1"/>
  <c r="Q149" i="6"/>
  <c r="P149" i="6"/>
  <c r="K149" i="6"/>
  <c r="L149" i="6" s="1"/>
  <c r="BI149" i="6" s="1"/>
  <c r="H149" i="6"/>
  <c r="G149" i="6"/>
  <c r="E149" i="6"/>
  <c r="BO148" i="6"/>
  <c r="BI148" i="6"/>
  <c r="BA148" i="6"/>
  <c r="BN148" i="6" s="1"/>
  <c r="AZ148" i="6"/>
  <c r="AX148" i="6"/>
  <c r="AU148" i="6"/>
  <c r="AR148" i="6"/>
  <c r="AQ148" i="6"/>
  <c r="AO148" i="6"/>
  <c r="AL148" i="6"/>
  <c r="AI148" i="6"/>
  <c r="BL148" i="6" s="1"/>
  <c r="AH148" i="6"/>
  <c r="AF148" i="6"/>
  <c r="AC148" i="6"/>
  <c r="Z148" i="6"/>
  <c r="BK148" i="6" s="1"/>
  <c r="Y148" i="6"/>
  <c r="W148" i="6"/>
  <c r="T148" i="6"/>
  <c r="Q148" i="6"/>
  <c r="BJ148" i="6" s="1"/>
  <c r="P148" i="6"/>
  <c r="L148" i="6"/>
  <c r="K148" i="6"/>
  <c r="H148" i="6"/>
  <c r="BH148" i="6" s="1"/>
  <c r="G148" i="6"/>
  <c r="E148" i="6"/>
  <c r="BI147" i="6"/>
  <c r="BC147" i="6"/>
  <c r="AZ147" i="6"/>
  <c r="BA147" i="6" s="1"/>
  <c r="BN147" i="6" s="1"/>
  <c r="AX147" i="6"/>
  <c r="AU147" i="6"/>
  <c r="AQ147" i="6"/>
  <c r="AR147" i="6" s="1"/>
  <c r="BM147" i="6" s="1"/>
  <c r="AO147" i="6"/>
  <c r="AL147" i="6"/>
  <c r="AF147" i="6"/>
  <c r="AC147" i="6"/>
  <c r="AH147" i="6" s="1"/>
  <c r="AI147" i="6" s="1"/>
  <c r="BL147" i="6" s="1"/>
  <c r="W147" i="6"/>
  <c r="T147" i="6"/>
  <c r="Y147" i="6" s="1"/>
  <c r="Z147" i="6" s="1"/>
  <c r="BK147" i="6" s="1"/>
  <c r="P147" i="6"/>
  <c r="Q147" i="6" s="1"/>
  <c r="BJ147" i="6" s="1"/>
  <c r="L147" i="6"/>
  <c r="K147" i="6"/>
  <c r="E147" i="6"/>
  <c r="G147" i="6" s="1"/>
  <c r="AX146" i="6"/>
  <c r="AU146" i="6"/>
  <c r="AZ146" i="6" s="1"/>
  <c r="BA146" i="6" s="1"/>
  <c r="BN146" i="6" s="1"/>
  <c r="AO146" i="6"/>
  <c r="AL146" i="6"/>
  <c r="AQ146" i="6" s="1"/>
  <c r="AR146" i="6" s="1"/>
  <c r="AF146" i="6"/>
  <c r="AC146" i="6"/>
  <c r="W146" i="6"/>
  <c r="T146" i="6"/>
  <c r="Q146" i="6"/>
  <c r="BJ146" i="6" s="1"/>
  <c r="P146" i="6"/>
  <c r="L146" i="6"/>
  <c r="BI146" i="6" s="1"/>
  <c r="K146" i="6"/>
  <c r="E146" i="6"/>
  <c r="G146" i="6" s="1"/>
  <c r="BK145" i="6"/>
  <c r="BJ145" i="6"/>
  <c r="AX145" i="6"/>
  <c r="AU145" i="6"/>
  <c r="AZ145" i="6" s="1"/>
  <c r="BA145" i="6" s="1"/>
  <c r="AO145" i="6"/>
  <c r="AL145" i="6"/>
  <c r="AQ145" i="6" s="1"/>
  <c r="AR145" i="6" s="1"/>
  <c r="BM145" i="6" s="1"/>
  <c r="AF145" i="6"/>
  <c r="AC145" i="6"/>
  <c r="AH145" i="6" s="1"/>
  <c r="AI145" i="6" s="1"/>
  <c r="BL145" i="6" s="1"/>
  <c r="W145" i="6"/>
  <c r="T145" i="6"/>
  <c r="Y145" i="6" s="1"/>
  <c r="Z145" i="6" s="1"/>
  <c r="Q145" i="6"/>
  <c r="P145" i="6"/>
  <c r="K145" i="6"/>
  <c r="L145" i="6" s="1"/>
  <c r="BI145" i="6" s="1"/>
  <c r="H145" i="6"/>
  <c r="G145" i="6"/>
  <c r="E145" i="6"/>
  <c r="BO144" i="6"/>
  <c r="BJ144" i="6"/>
  <c r="BI144" i="6"/>
  <c r="BA144" i="6"/>
  <c r="BN144" i="6" s="1"/>
  <c r="AZ144" i="6"/>
  <c r="AX144" i="6"/>
  <c r="AU144" i="6"/>
  <c r="AR144" i="6"/>
  <c r="AQ144" i="6"/>
  <c r="AO144" i="6"/>
  <c r="AL144" i="6"/>
  <c r="AI144" i="6"/>
  <c r="BL144" i="6" s="1"/>
  <c r="AH144" i="6"/>
  <c r="AF144" i="6"/>
  <c r="AC144" i="6"/>
  <c r="Z144" i="6"/>
  <c r="BK144" i="6" s="1"/>
  <c r="Y144" i="6"/>
  <c r="W144" i="6"/>
  <c r="T144" i="6"/>
  <c r="Q144" i="6"/>
  <c r="P144" i="6"/>
  <c r="L144" i="6"/>
  <c r="K144" i="6"/>
  <c r="H144" i="6"/>
  <c r="BH144" i="6" s="1"/>
  <c r="G144" i="6"/>
  <c r="E144" i="6"/>
  <c r="BI143" i="6"/>
  <c r="AZ143" i="6"/>
  <c r="BA143" i="6" s="1"/>
  <c r="BN143" i="6" s="1"/>
  <c r="AX143" i="6"/>
  <c r="AU143" i="6"/>
  <c r="AO143" i="6"/>
  <c r="AQ143" i="6" s="1"/>
  <c r="AR143" i="6" s="1"/>
  <c r="AL143" i="6"/>
  <c r="AF143" i="6"/>
  <c r="AC143" i="6"/>
  <c r="W143" i="6"/>
  <c r="T143" i="6"/>
  <c r="Y143" i="6" s="1"/>
  <c r="Z143" i="6" s="1"/>
  <c r="BK143" i="6" s="1"/>
  <c r="P143" i="6"/>
  <c r="Q143" i="6" s="1"/>
  <c r="BJ143" i="6" s="1"/>
  <c r="L143" i="6"/>
  <c r="K143" i="6"/>
  <c r="E143" i="6"/>
  <c r="G143" i="6" s="1"/>
  <c r="AX142" i="6"/>
  <c r="AU142" i="6"/>
  <c r="AZ142" i="6" s="1"/>
  <c r="BA142" i="6" s="1"/>
  <c r="BN142" i="6" s="1"/>
  <c r="AO142" i="6"/>
  <c r="AL142" i="6"/>
  <c r="AQ142" i="6" s="1"/>
  <c r="AR142" i="6" s="1"/>
  <c r="AF142" i="6"/>
  <c r="AC142" i="6"/>
  <c r="W142" i="6"/>
  <c r="T142" i="6"/>
  <c r="Q142" i="6"/>
  <c r="BJ142" i="6" s="1"/>
  <c r="P142" i="6"/>
  <c r="L142" i="6"/>
  <c r="BI142" i="6" s="1"/>
  <c r="K142" i="6"/>
  <c r="E142" i="6"/>
  <c r="G142" i="6" s="1"/>
  <c r="BJ141" i="6"/>
  <c r="AX141" i="6"/>
  <c r="AU141" i="6"/>
  <c r="AZ141" i="6" s="1"/>
  <c r="BA141" i="6" s="1"/>
  <c r="BN141" i="6" s="1"/>
  <c r="AO141" i="6"/>
  <c r="AL141" i="6"/>
  <c r="AQ141" i="6" s="1"/>
  <c r="AR141" i="6" s="1"/>
  <c r="BM141" i="6" s="1"/>
  <c r="AF141" i="6"/>
  <c r="AC141" i="6"/>
  <c r="AH141" i="6" s="1"/>
  <c r="AI141" i="6" s="1"/>
  <c r="BL141" i="6" s="1"/>
  <c r="W141" i="6"/>
  <c r="T141" i="6"/>
  <c r="Y141" i="6" s="1"/>
  <c r="Q141" i="6"/>
  <c r="P141" i="6"/>
  <c r="K141" i="6"/>
  <c r="L141" i="6" s="1"/>
  <c r="BI141" i="6" s="1"/>
  <c r="H141" i="6"/>
  <c r="G141" i="6"/>
  <c r="E141" i="6"/>
  <c r="BO140" i="6"/>
  <c r="BN140" i="6"/>
  <c r="BI140" i="6"/>
  <c r="BE140" i="6"/>
  <c r="BF140" i="6" s="1"/>
  <c r="BA140" i="6"/>
  <c r="BC140" i="6" s="1"/>
  <c r="AZ140" i="6"/>
  <c r="AX140" i="6"/>
  <c r="AU140" i="6"/>
  <c r="AR140" i="6"/>
  <c r="BM140" i="6" s="1"/>
  <c r="AQ140" i="6"/>
  <c r="AO140" i="6"/>
  <c r="AL140" i="6"/>
  <c r="AI140" i="6"/>
  <c r="BL140" i="6" s="1"/>
  <c r="AH140" i="6"/>
  <c r="AF140" i="6"/>
  <c r="AC140" i="6"/>
  <c r="Z140" i="6"/>
  <c r="BK140" i="6" s="1"/>
  <c r="Y140" i="6"/>
  <c r="W140" i="6"/>
  <c r="T140" i="6"/>
  <c r="Q140" i="6"/>
  <c r="BJ140" i="6" s="1"/>
  <c r="P140" i="6"/>
  <c r="L140" i="6"/>
  <c r="K140" i="6"/>
  <c r="H140" i="6"/>
  <c r="BH140" i="6" s="1"/>
  <c r="G140" i="6"/>
  <c r="E140" i="6"/>
  <c r="BN139" i="6"/>
  <c r="AZ139" i="6"/>
  <c r="BA139" i="6" s="1"/>
  <c r="AX139" i="6"/>
  <c r="AU139" i="6"/>
  <c r="AQ139" i="6"/>
  <c r="AR139" i="6" s="1"/>
  <c r="BM139" i="6" s="1"/>
  <c r="AO139" i="6"/>
  <c r="AL139" i="6"/>
  <c r="AF139" i="6"/>
  <c r="AC139" i="6"/>
  <c r="AH139" i="6" s="1"/>
  <c r="AI139" i="6" s="1"/>
  <c r="BL139" i="6" s="1"/>
  <c r="Y139" i="6"/>
  <c r="Z139" i="6" s="1"/>
  <c r="BK139" i="6" s="1"/>
  <c r="W139" i="6"/>
  <c r="T139" i="6"/>
  <c r="P139" i="6"/>
  <c r="Q139" i="6" s="1"/>
  <c r="BJ139" i="6" s="1"/>
  <c r="L139" i="6"/>
  <c r="BI139" i="6" s="1"/>
  <c r="K139" i="6"/>
  <c r="E139" i="6"/>
  <c r="G139" i="6" s="1"/>
  <c r="BI138" i="6"/>
  <c r="AX138" i="6"/>
  <c r="AU138" i="6"/>
  <c r="AZ138" i="6" s="1"/>
  <c r="BA138" i="6" s="1"/>
  <c r="BN138" i="6" s="1"/>
  <c r="AO138" i="6"/>
  <c r="AL138" i="6"/>
  <c r="AQ138" i="6" s="1"/>
  <c r="AR138" i="6" s="1"/>
  <c r="AF138" i="6"/>
  <c r="AC138" i="6"/>
  <c r="W138" i="6"/>
  <c r="T138" i="6"/>
  <c r="Q138" i="6"/>
  <c r="BJ138" i="6" s="1"/>
  <c r="P138" i="6"/>
  <c r="L138" i="6"/>
  <c r="K138" i="6"/>
  <c r="E138" i="6"/>
  <c r="G138" i="6" s="1"/>
  <c r="H138" i="6" s="1"/>
  <c r="BH138" i="6" s="1"/>
  <c r="BH137" i="6"/>
  <c r="AX137" i="6"/>
  <c r="AU137" i="6"/>
  <c r="AZ137" i="6" s="1"/>
  <c r="BA137" i="6" s="1"/>
  <c r="BN137" i="6" s="1"/>
  <c r="AO137" i="6"/>
  <c r="AL137" i="6"/>
  <c r="AQ137" i="6" s="1"/>
  <c r="AR137" i="6" s="1"/>
  <c r="AI137" i="6"/>
  <c r="BL137" i="6" s="1"/>
  <c r="AF137" i="6"/>
  <c r="AC137" i="6"/>
  <c r="AH137" i="6" s="1"/>
  <c r="Z137" i="6"/>
  <c r="BK137" i="6" s="1"/>
  <c r="W137" i="6"/>
  <c r="T137" i="6"/>
  <c r="Y137" i="6" s="1"/>
  <c r="Q137" i="6"/>
  <c r="BJ137" i="6" s="1"/>
  <c r="P137" i="6"/>
  <c r="K137" i="6"/>
  <c r="L137" i="6" s="1"/>
  <c r="BI137" i="6" s="1"/>
  <c r="G137" i="6"/>
  <c r="H137" i="6" s="1"/>
  <c r="E137" i="6"/>
  <c r="BI136" i="6"/>
  <c r="BA136" i="6"/>
  <c r="AZ136" i="6"/>
  <c r="AX136" i="6"/>
  <c r="AU136" i="6"/>
  <c r="AR136" i="6"/>
  <c r="BM136" i="6" s="1"/>
  <c r="AQ136" i="6"/>
  <c r="AO136" i="6"/>
  <c r="AL136" i="6"/>
  <c r="AI136" i="6"/>
  <c r="BL136" i="6" s="1"/>
  <c r="AH136" i="6"/>
  <c r="AF136" i="6"/>
  <c r="AC136" i="6"/>
  <c r="Z136" i="6"/>
  <c r="BK136" i="6" s="1"/>
  <c r="Y136" i="6"/>
  <c r="W136" i="6"/>
  <c r="T136" i="6"/>
  <c r="Q136" i="6"/>
  <c r="BJ136" i="6" s="1"/>
  <c r="P136" i="6"/>
  <c r="L136" i="6"/>
  <c r="K136" i="6"/>
  <c r="H136" i="6"/>
  <c r="G136" i="6"/>
  <c r="BO136" i="6" s="1"/>
  <c r="E136" i="6"/>
  <c r="BC135" i="6"/>
  <c r="AX135" i="6"/>
  <c r="AZ135" i="6" s="1"/>
  <c r="BA135" i="6" s="1"/>
  <c r="BN135" i="6" s="1"/>
  <c r="AU135" i="6"/>
  <c r="AQ135" i="6"/>
  <c r="AR135" i="6" s="1"/>
  <c r="BM135" i="6" s="1"/>
  <c r="AO135" i="6"/>
  <c r="AL135" i="6"/>
  <c r="AF135" i="6"/>
  <c r="AC135" i="6"/>
  <c r="W135" i="6"/>
  <c r="T135" i="6"/>
  <c r="Y135" i="6" s="1"/>
  <c r="Z135" i="6" s="1"/>
  <c r="BK135" i="6" s="1"/>
  <c r="P135" i="6"/>
  <c r="Q135" i="6" s="1"/>
  <c r="BJ135" i="6" s="1"/>
  <c r="L135" i="6"/>
  <c r="BI135" i="6" s="1"/>
  <c r="K135" i="6"/>
  <c r="E135" i="6"/>
  <c r="G135" i="6" s="1"/>
  <c r="BI134" i="6"/>
  <c r="AX134" i="6"/>
  <c r="AU134" i="6"/>
  <c r="AO134" i="6"/>
  <c r="AL134" i="6"/>
  <c r="AQ134" i="6" s="1"/>
  <c r="AR134" i="6" s="1"/>
  <c r="BM134" i="6" s="1"/>
  <c r="AF134" i="6"/>
  <c r="AC134" i="6"/>
  <c r="Z134" i="6"/>
  <c r="BK134" i="6" s="1"/>
  <c r="W134" i="6"/>
  <c r="T134" i="6"/>
  <c r="Y134" i="6" s="1"/>
  <c r="Q134" i="6"/>
  <c r="BJ134" i="6" s="1"/>
  <c r="P134" i="6"/>
  <c r="K134" i="6"/>
  <c r="L134" i="6" s="1"/>
  <c r="E134" i="6"/>
  <c r="G134" i="6" s="1"/>
  <c r="BA133" i="6"/>
  <c r="BN133" i="6" s="1"/>
  <c r="AX133" i="6"/>
  <c r="AU133" i="6"/>
  <c r="AZ133" i="6" s="1"/>
  <c r="AO133" i="6"/>
  <c r="AL133" i="6"/>
  <c r="AQ133" i="6" s="1"/>
  <c r="AR133" i="6" s="1"/>
  <c r="AF133" i="6"/>
  <c r="AC133" i="6"/>
  <c r="AH133" i="6" s="1"/>
  <c r="AI133" i="6" s="1"/>
  <c r="BL133" i="6" s="1"/>
  <c r="Z133" i="6"/>
  <c r="BK133" i="6" s="1"/>
  <c r="W133" i="6"/>
  <c r="T133" i="6"/>
  <c r="Y133" i="6" s="1"/>
  <c r="Q133" i="6"/>
  <c r="BJ133" i="6" s="1"/>
  <c r="P133" i="6"/>
  <c r="K133" i="6"/>
  <c r="L133" i="6" s="1"/>
  <c r="BI133" i="6" s="1"/>
  <c r="G133" i="6"/>
  <c r="H133" i="6" s="1"/>
  <c r="BH133" i="6" s="1"/>
  <c r="E133" i="6"/>
  <c r="BJ132" i="6"/>
  <c r="BI132" i="6"/>
  <c r="BE132" i="6"/>
  <c r="BF132" i="6" s="1"/>
  <c r="BA132" i="6"/>
  <c r="BN132" i="6" s="1"/>
  <c r="AZ132" i="6"/>
  <c r="AX132" i="6"/>
  <c r="AU132" i="6"/>
  <c r="AR132" i="6"/>
  <c r="BC132" i="6" s="1"/>
  <c r="AQ132" i="6"/>
  <c r="AO132" i="6"/>
  <c r="AL132" i="6"/>
  <c r="AI132" i="6"/>
  <c r="BL132" i="6" s="1"/>
  <c r="AH132" i="6"/>
  <c r="AF132" i="6"/>
  <c r="AC132" i="6"/>
  <c r="Z132" i="6"/>
  <c r="BK132" i="6" s="1"/>
  <c r="Y132" i="6"/>
  <c r="W132" i="6"/>
  <c r="T132" i="6"/>
  <c r="Q132" i="6"/>
  <c r="P132" i="6"/>
  <c r="L132" i="6"/>
  <c r="K132" i="6"/>
  <c r="H132" i="6"/>
  <c r="BH132" i="6" s="1"/>
  <c r="G132" i="6"/>
  <c r="BO132" i="6" s="1"/>
  <c r="E132" i="6"/>
  <c r="AX131" i="6"/>
  <c r="AZ131" i="6" s="1"/>
  <c r="BA131" i="6" s="1"/>
  <c r="BN131" i="6" s="1"/>
  <c r="AU131" i="6"/>
  <c r="AO131" i="6"/>
  <c r="AL131" i="6"/>
  <c r="AQ131" i="6" s="1"/>
  <c r="AR131" i="6" s="1"/>
  <c r="BC131" i="6" s="1"/>
  <c r="AF131" i="6"/>
  <c r="AC131" i="6"/>
  <c r="W131" i="6"/>
  <c r="T131" i="6"/>
  <c r="Y131" i="6" s="1"/>
  <c r="Z131" i="6" s="1"/>
  <c r="BK131" i="6" s="1"/>
  <c r="P131" i="6"/>
  <c r="Q131" i="6" s="1"/>
  <c r="BJ131" i="6" s="1"/>
  <c r="L131" i="6"/>
  <c r="BI131" i="6" s="1"/>
  <c r="K131" i="6"/>
  <c r="G131" i="6"/>
  <c r="E131" i="6"/>
  <c r="BK130" i="6"/>
  <c r="BC130" i="6"/>
  <c r="AX130" i="6"/>
  <c r="AU130" i="6"/>
  <c r="AZ130" i="6" s="1"/>
  <c r="BA130" i="6" s="1"/>
  <c r="BN130" i="6" s="1"/>
  <c r="AR130" i="6"/>
  <c r="BM130" i="6" s="1"/>
  <c r="AO130" i="6"/>
  <c r="AL130" i="6"/>
  <c r="AQ130" i="6" s="1"/>
  <c r="AF130" i="6"/>
  <c r="AC130" i="6"/>
  <c r="W130" i="6"/>
  <c r="T130" i="6"/>
  <c r="Y130" i="6" s="1"/>
  <c r="Z130" i="6" s="1"/>
  <c r="Q130" i="6"/>
  <c r="BJ130" i="6" s="1"/>
  <c r="P130" i="6"/>
  <c r="K130" i="6"/>
  <c r="L130" i="6" s="1"/>
  <c r="BI130" i="6" s="1"/>
  <c r="E130" i="6"/>
  <c r="G130" i="6" s="1"/>
  <c r="BK129" i="6"/>
  <c r="BA129" i="6"/>
  <c r="BN129" i="6" s="1"/>
  <c r="AX129" i="6"/>
  <c r="AU129" i="6"/>
  <c r="AZ129" i="6" s="1"/>
  <c r="AR129" i="6"/>
  <c r="BM129" i="6" s="1"/>
  <c r="AO129" i="6"/>
  <c r="AL129" i="6"/>
  <c r="AQ129" i="6" s="1"/>
  <c r="AF129" i="6"/>
  <c r="AC129" i="6"/>
  <c r="AH129" i="6" s="1"/>
  <c r="AI129" i="6" s="1"/>
  <c r="BL129" i="6" s="1"/>
  <c r="W129" i="6"/>
  <c r="T129" i="6"/>
  <c r="Y129" i="6" s="1"/>
  <c r="Z129" i="6" s="1"/>
  <c r="Q129" i="6"/>
  <c r="BJ129" i="6" s="1"/>
  <c r="P129" i="6"/>
  <c r="K129" i="6"/>
  <c r="L129" i="6" s="1"/>
  <c r="BI129" i="6" s="1"/>
  <c r="H129" i="6"/>
  <c r="G129" i="6"/>
  <c r="E129" i="6"/>
  <c r="BM128" i="6"/>
  <c r="BI128" i="6"/>
  <c r="AZ128" i="6"/>
  <c r="BA128" i="6" s="1"/>
  <c r="BN128" i="6" s="1"/>
  <c r="AX128" i="6"/>
  <c r="AU128" i="6"/>
  <c r="AQ128" i="6"/>
  <c r="AR128" i="6" s="1"/>
  <c r="BC128" i="6" s="1"/>
  <c r="AO128" i="6"/>
  <c r="AL128" i="6"/>
  <c r="AH128" i="6"/>
  <c r="AI128" i="6" s="1"/>
  <c r="BL128" i="6" s="1"/>
  <c r="AF128" i="6"/>
  <c r="AC128" i="6"/>
  <c r="Y128" i="6"/>
  <c r="Z128" i="6" s="1"/>
  <c r="BK128" i="6" s="1"/>
  <c r="W128" i="6"/>
  <c r="T128" i="6"/>
  <c r="P128" i="6"/>
  <c r="Q128" i="6" s="1"/>
  <c r="BJ128" i="6" s="1"/>
  <c r="L128" i="6"/>
  <c r="K128" i="6"/>
  <c r="G128" i="6"/>
  <c r="H128" i="6" s="1"/>
  <c r="BH128" i="6" s="1"/>
  <c r="E128" i="6"/>
  <c r="BI127" i="6"/>
  <c r="AZ127" i="6"/>
  <c r="BA127" i="6" s="1"/>
  <c r="BN127" i="6" s="1"/>
  <c r="AX127" i="6"/>
  <c r="AU127" i="6"/>
  <c r="AO127" i="6"/>
  <c r="AL127" i="6"/>
  <c r="AQ127" i="6" s="1"/>
  <c r="AR127" i="6" s="1"/>
  <c r="AF127" i="6"/>
  <c r="AC127" i="6"/>
  <c r="AH127" i="6" s="1"/>
  <c r="AI127" i="6" s="1"/>
  <c r="BL127" i="6" s="1"/>
  <c r="Y127" i="6"/>
  <c r="Z127" i="6" s="1"/>
  <c r="BK127" i="6" s="1"/>
  <c r="W127" i="6"/>
  <c r="T127" i="6"/>
  <c r="P127" i="6"/>
  <c r="Q127" i="6" s="1"/>
  <c r="BJ127" i="6" s="1"/>
  <c r="L127" i="6"/>
  <c r="K127" i="6"/>
  <c r="E127" i="6"/>
  <c r="G127" i="6" s="1"/>
  <c r="AX126" i="6"/>
  <c r="AU126" i="6"/>
  <c r="AZ126" i="6" s="1"/>
  <c r="BA126" i="6" s="1"/>
  <c r="BN126" i="6" s="1"/>
  <c r="AR126" i="6"/>
  <c r="AO126" i="6"/>
  <c r="AL126" i="6"/>
  <c r="AQ126" i="6" s="1"/>
  <c r="AF126" i="6"/>
  <c r="AC126" i="6"/>
  <c r="W126" i="6"/>
  <c r="T126" i="6"/>
  <c r="Q126" i="6"/>
  <c r="BJ126" i="6" s="1"/>
  <c r="P126" i="6"/>
  <c r="L126" i="6"/>
  <c r="BI126" i="6" s="1"/>
  <c r="K126" i="6"/>
  <c r="E126" i="6"/>
  <c r="G126" i="6" s="1"/>
  <c r="H126" i="6" s="1"/>
  <c r="BH126" i="6" s="1"/>
  <c r="BC125" i="6"/>
  <c r="AX125" i="6"/>
  <c r="AU125" i="6"/>
  <c r="AZ125" i="6" s="1"/>
  <c r="BA125" i="6" s="1"/>
  <c r="BN125" i="6" s="1"/>
  <c r="AR125" i="6"/>
  <c r="BM125" i="6" s="1"/>
  <c r="AO125" i="6"/>
  <c r="AL125" i="6"/>
  <c r="AQ125" i="6" s="1"/>
  <c r="AI125" i="6"/>
  <c r="BL125" i="6" s="1"/>
  <c r="AF125" i="6"/>
  <c r="AC125" i="6"/>
  <c r="AH125" i="6" s="1"/>
  <c r="W125" i="6"/>
  <c r="T125" i="6"/>
  <c r="Y125" i="6" s="1"/>
  <c r="Z125" i="6" s="1"/>
  <c r="BK125" i="6" s="1"/>
  <c r="Q125" i="6"/>
  <c r="BJ125" i="6" s="1"/>
  <c r="P125" i="6"/>
  <c r="K125" i="6"/>
  <c r="H125" i="6"/>
  <c r="G125" i="6"/>
  <c r="E125" i="6"/>
  <c r="BN124" i="6"/>
  <c r="BI124" i="6"/>
  <c r="AZ124" i="6"/>
  <c r="BA124" i="6" s="1"/>
  <c r="AX124" i="6"/>
  <c r="AU124" i="6"/>
  <c r="AQ124" i="6"/>
  <c r="AR124" i="6" s="1"/>
  <c r="AO124" i="6"/>
  <c r="AL124" i="6"/>
  <c r="AH124" i="6"/>
  <c r="AI124" i="6" s="1"/>
  <c r="BL124" i="6" s="1"/>
  <c r="AF124" i="6"/>
  <c r="AC124" i="6"/>
  <c r="Y124" i="6"/>
  <c r="Z124" i="6" s="1"/>
  <c r="BK124" i="6" s="1"/>
  <c r="W124" i="6"/>
  <c r="T124" i="6"/>
  <c r="P124" i="6"/>
  <c r="Q124" i="6" s="1"/>
  <c r="BJ124" i="6" s="1"/>
  <c r="L124" i="6"/>
  <c r="K124" i="6"/>
  <c r="G124" i="6"/>
  <c r="E124" i="6"/>
  <c r="AZ123" i="6"/>
  <c r="BA123" i="6" s="1"/>
  <c r="BN123" i="6" s="1"/>
  <c r="AX123" i="6"/>
  <c r="AU123" i="6"/>
  <c r="AQ123" i="6"/>
  <c r="AR123" i="6" s="1"/>
  <c r="BM123" i="6" s="1"/>
  <c r="AO123" i="6"/>
  <c r="AL123" i="6"/>
  <c r="AF123" i="6"/>
  <c r="AC123" i="6"/>
  <c r="AH123" i="6" s="1"/>
  <c r="AI123" i="6" s="1"/>
  <c r="BL123" i="6" s="1"/>
  <c r="Y123" i="6"/>
  <c r="Z123" i="6" s="1"/>
  <c r="BK123" i="6" s="1"/>
  <c r="W123" i="6"/>
  <c r="T123" i="6"/>
  <c r="P123" i="6"/>
  <c r="Q123" i="6" s="1"/>
  <c r="BJ123" i="6" s="1"/>
  <c r="L123" i="6"/>
  <c r="BI123" i="6" s="1"/>
  <c r="K123" i="6"/>
  <c r="E123" i="6"/>
  <c r="G123" i="6" s="1"/>
  <c r="BI122" i="6"/>
  <c r="AX122" i="6"/>
  <c r="AU122" i="6"/>
  <c r="AZ122" i="6" s="1"/>
  <c r="BA122" i="6" s="1"/>
  <c r="BN122" i="6" s="1"/>
  <c r="AO122" i="6"/>
  <c r="AL122" i="6"/>
  <c r="AQ122" i="6" s="1"/>
  <c r="AR122" i="6" s="1"/>
  <c r="AF122" i="6"/>
  <c r="AC122" i="6"/>
  <c r="W122" i="6"/>
  <c r="T122" i="6"/>
  <c r="Q122" i="6"/>
  <c r="BJ122" i="6" s="1"/>
  <c r="P122" i="6"/>
  <c r="L122" i="6"/>
  <c r="K122" i="6"/>
  <c r="E122" i="6"/>
  <c r="G122" i="6" s="1"/>
  <c r="H122" i="6" s="1"/>
  <c r="BH122" i="6" s="1"/>
  <c r="BH121" i="6"/>
  <c r="AX121" i="6"/>
  <c r="AU121" i="6"/>
  <c r="AZ121" i="6" s="1"/>
  <c r="BA121" i="6" s="1"/>
  <c r="BN121" i="6" s="1"/>
  <c r="AO121" i="6"/>
  <c r="AL121" i="6"/>
  <c r="AQ121" i="6" s="1"/>
  <c r="AR121" i="6" s="1"/>
  <c r="AI121" i="6"/>
  <c r="BL121" i="6" s="1"/>
  <c r="AF121" i="6"/>
  <c r="AC121" i="6"/>
  <c r="AH121" i="6" s="1"/>
  <c r="Z121" i="6"/>
  <c r="BK121" i="6" s="1"/>
  <c r="W121" i="6"/>
  <c r="T121" i="6"/>
  <c r="Y121" i="6" s="1"/>
  <c r="Q121" i="6"/>
  <c r="BJ121" i="6" s="1"/>
  <c r="P121" i="6"/>
  <c r="K121" i="6"/>
  <c r="L121" i="6" s="1"/>
  <c r="BI121" i="6" s="1"/>
  <c r="G121" i="6"/>
  <c r="H121" i="6" s="1"/>
  <c r="E121" i="6"/>
  <c r="BI120" i="6"/>
  <c r="BA120" i="6"/>
  <c r="BN120" i="6" s="1"/>
  <c r="AZ120" i="6"/>
  <c r="AX120" i="6"/>
  <c r="AU120" i="6"/>
  <c r="AR120" i="6"/>
  <c r="AQ120" i="6"/>
  <c r="AO120" i="6"/>
  <c r="AL120" i="6"/>
  <c r="AI120" i="6"/>
  <c r="BL120" i="6" s="1"/>
  <c r="AH120" i="6"/>
  <c r="AF120" i="6"/>
  <c r="AC120" i="6"/>
  <c r="Z120" i="6"/>
  <c r="BK120" i="6" s="1"/>
  <c r="Y120" i="6"/>
  <c r="W120" i="6"/>
  <c r="T120" i="6"/>
  <c r="Q120" i="6"/>
  <c r="BJ120" i="6" s="1"/>
  <c r="P120" i="6"/>
  <c r="L120" i="6"/>
  <c r="K120" i="6"/>
  <c r="H120" i="6"/>
  <c r="G120" i="6"/>
  <c r="BO120" i="6" s="1"/>
  <c r="E120" i="6"/>
  <c r="BC119" i="6"/>
  <c r="AX119" i="6"/>
  <c r="AZ119" i="6" s="1"/>
  <c r="BA119" i="6" s="1"/>
  <c r="BN119" i="6" s="1"/>
  <c r="AU119" i="6"/>
  <c r="AQ119" i="6"/>
  <c r="AR119" i="6" s="1"/>
  <c r="BM119" i="6" s="1"/>
  <c r="AO119" i="6"/>
  <c r="AL119" i="6"/>
  <c r="AF119" i="6"/>
  <c r="AC119" i="6"/>
  <c r="W119" i="6"/>
  <c r="T119" i="6"/>
  <c r="Y119" i="6" s="1"/>
  <c r="Z119" i="6" s="1"/>
  <c r="BK119" i="6" s="1"/>
  <c r="P119" i="6"/>
  <c r="Q119" i="6" s="1"/>
  <c r="BJ119" i="6" s="1"/>
  <c r="L119" i="6"/>
  <c r="BI119" i="6" s="1"/>
  <c r="K119" i="6"/>
  <c r="E119" i="6"/>
  <c r="G119" i="6" s="1"/>
  <c r="BI118" i="6"/>
  <c r="AX118" i="6"/>
  <c r="AU118" i="6"/>
  <c r="AO118" i="6"/>
  <c r="AL118" i="6"/>
  <c r="AQ118" i="6" s="1"/>
  <c r="AR118" i="6" s="1"/>
  <c r="BM118" i="6" s="1"/>
  <c r="AF118" i="6"/>
  <c r="AC118" i="6"/>
  <c r="Z118" i="6"/>
  <c r="BK118" i="6" s="1"/>
  <c r="W118" i="6"/>
  <c r="T118" i="6"/>
  <c r="Y118" i="6" s="1"/>
  <c r="Q118" i="6"/>
  <c r="BJ118" i="6" s="1"/>
  <c r="P118" i="6"/>
  <c r="K118" i="6"/>
  <c r="L118" i="6" s="1"/>
  <c r="E118" i="6"/>
  <c r="G118" i="6" s="1"/>
  <c r="BA117" i="6"/>
  <c r="BN117" i="6" s="1"/>
  <c r="AX117" i="6"/>
  <c r="AU117" i="6"/>
  <c r="AZ117" i="6" s="1"/>
  <c r="AO117" i="6"/>
  <c r="AL117" i="6"/>
  <c r="AQ117" i="6" s="1"/>
  <c r="AR117" i="6" s="1"/>
  <c r="AF117" i="6"/>
  <c r="AC117" i="6"/>
  <c r="AH117" i="6" s="1"/>
  <c r="AI117" i="6" s="1"/>
  <c r="BL117" i="6" s="1"/>
  <c r="Z117" i="6"/>
  <c r="BK117" i="6" s="1"/>
  <c r="W117" i="6"/>
  <c r="T117" i="6"/>
  <c r="Y117" i="6" s="1"/>
  <c r="Q117" i="6"/>
  <c r="BJ117" i="6" s="1"/>
  <c r="P117" i="6"/>
  <c r="K117" i="6"/>
  <c r="L117" i="6" s="1"/>
  <c r="BI117" i="6" s="1"/>
  <c r="G117" i="6"/>
  <c r="H117" i="6" s="1"/>
  <c r="BH117" i="6" s="1"/>
  <c r="E117" i="6"/>
  <c r="BJ116" i="6"/>
  <c r="BI116" i="6"/>
  <c r="BA116" i="6"/>
  <c r="AZ116" i="6"/>
  <c r="AX116" i="6"/>
  <c r="AU116" i="6"/>
  <c r="AR116" i="6"/>
  <c r="BM116" i="6" s="1"/>
  <c r="AQ116" i="6"/>
  <c r="AO116" i="6"/>
  <c r="AL116" i="6"/>
  <c r="AI116" i="6"/>
  <c r="BL116" i="6" s="1"/>
  <c r="AH116" i="6"/>
  <c r="AF116" i="6"/>
  <c r="AC116" i="6"/>
  <c r="Z116" i="6"/>
  <c r="BK116" i="6" s="1"/>
  <c r="Y116" i="6"/>
  <c r="W116" i="6"/>
  <c r="T116" i="6"/>
  <c r="Q116" i="6"/>
  <c r="P116" i="6"/>
  <c r="L116" i="6"/>
  <c r="K116" i="6"/>
  <c r="H116" i="6"/>
  <c r="BH116" i="6" s="1"/>
  <c r="G116" i="6"/>
  <c r="BO116" i="6" s="1"/>
  <c r="E116" i="6"/>
  <c r="BM115" i="6"/>
  <c r="AX115" i="6"/>
  <c r="AZ115" i="6" s="1"/>
  <c r="BA115" i="6" s="1"/>
  <c r="BC115" i="6" s="1"/>
  <c r="AU115" i="6"/>
  <c r="AO115" i="6"/>
  <c r="AL115" i="6"/>
  <c r="AQ115" i="6" s="1"/>
  <c r="AR115" i="6" s="1"/>
  <c r="AF115" i="6"/>
  <c r="AC115" i="6"/>
  <c r="W115" i="6"/>
  <c r="T115" i="6"/>
  <c r="Y115" i="6" s="1"/>
  <c r="Z115" i="6" s="1"/>
  <c r="BK115" i="6" s="1"/>
  <c r="P115" i="6"/>
  <c r="Q115" i="6" s="1"/>
  <c r="BJ115" i="6" s="1"/>
  <c r="L115" i="6"/>
  <c r="BI115" i="6" s="1"/>
  <c r="K115" i="6"/>
  <c r="G115" i="6"/>
  <c r="E115" i="6"/>
  <c r="BK114" i="6"/>
  <c r="BC114" i="6"/>
  <c r="AX114" i="6"/>
  <c r="AU114" i="6"/>
  <c r="AZ114" i="6" s="1"/>
  <c r="BA114" i="6" s="1"/>
  <c r="BN114" i="6" s="1"/>
  <c r="AR114" i="6"/>
  <c r="BM114" i="6" s="1"/>
  <c r="AO114" i="6"/>
  <c r="AL114" i="6"/>
  <c r="AQ114" i="6" s="1"/>
  <c r="AF114" i="6"/>
  <c r="AC114" i="6"/>
  <c r="W114" i="6"/>
  <c r="T114" i="6"/>
  <c r="Y114" i="6" s="1"/>
  <c r="Z114" i="6" s="1"/>
  <c r="Q114" i="6"/>
  <c r="BJ114" i="6" s="1"/>
  <c r="P114" i="6"/>
  <c r="K114" i="6"/>
  <c r="L114" i="6" s="1"/>
  <c r="BI114" i="6" s="1"/>
  <c r="E114" i="6"/>
  <c r="G114" i="6" s="1"/>
  <c r="BC113" i="6"/>
  <c r="BA113" i="6"/>
  <c r="BN113" i="6" s="1"/>
  <c r="AX113" i="6"/>
  <c r="AU113" i="6"/>
  <c r="AZ113" i="6" s="1"/>
  <c r="AR113" i="6"/>
  <c r="BM113" i="6" s="1"/>
  <c r="AO113" i="6"/>
  <c r="AL113" i="6"/>
  <c r="AQ113" i="6" s="1"/>
  <c r="AF113" i="6"/>
  <c r="AC113" i="6"/>
  <c r="AH113" i="6" s="1"/>
  <c r="AI113" i="6" s="1"/>
  <c r="BL113" i="6" s="1"/>
  <c r="W113" i="6"/>
  <c r="T113" i="6"/>
  <c r="Y113" i="6" s="1"/>
  <c r="Z113" i="6" s="1"/>
  <c r="BK113" i="6" s="1"/>
  <c r="Q113" i="6"/>
  <c r="BJ113" i="6" s="1"/>
  <c r="P113" i="6"/>
  <c r="K113" i="6"/>
  <c r="L113" i="6" s="1"/>
  <c r="BI113" i="6" s="1"/>
  <c r="H113" i="6"/>
  <c r="G113" i="6"/>
  <c r="E113" i="6"/>
  <c r="BM112" i="6"/>
  <c r="BI112" i="6"/>
  <c r="AZ112" i="6"/>
  <c r="BA112" i="6" s="1"/>
  <c r="BN112" i="6" s="1"/>
  <c r="AX112" i="6"/>
  <c r="AU112" i="6"/>
  <c r="AQ112" i="6"/>
  <c r="AR112" i="6" s="1"/>
  <c r="BC112" i="6" s="1"/>
  <c r="AO112" i="6"/>
  <c r="AL112" i="6"/>
  <c r="AH112" i="6"/>
  <c r="AI112" i="6" s="1"/>
  <c r="BL112" i="6" s="1"/>
  <c r="AF112" i="6"/>
  <c r="AC112" i="6"/>
  <c r="Y112" i="6"/>
  <c r="Z112" i="6" s="1"/>
  <c r="BK112" i="6" s="1"/>
  <c r="W112" i="6"/>
  <c r="T112" i="6"/>
  <c r="P112" i="6"/>
  <c r="Q112" i="6" s="1"/>
  <c r="BJ112" i="6" s="1"/>
  <c r="L112" i="6"/>
  <c r="K112" i="6"/>
  <c r="G112" i="6"/>
  <c r="H112" i="6" s="1"/>
  <c r="BH112" i="6" s="1"/>
  <c r="E112" i="6"/>
  <c r="BJ111" i="6"/>
  <c r="BI111" i="6"/>
  <c r="AX111" i="6"/>
  <c r="AU111" i="6"/>
  <c r="AZ111" i="6" s="1"/>
  <c r="BA111" i="6" s="1"/>
  <c r="BN111" i="6" s="1"/>
  <c r="AQ111" i="6"/>
  <c r="AR111" i="6" s="1"/>
  <c r="AO111" i="6"/>
  <c r="AL111" i="6"/>
  <c r="AF111" i="6"/>
  <c r="AH111" i="6" s="1"/>
  <c r="AI111" i="6" s="1"/>
  <c r="BL111" i="6" s="1"/>
  <c r="AC111" i="6"/>
  <c r="W111" i="6"/>
  <c r="T111" i="6"/>
  <c r="P111" i="6"/>
  <c r="Q111" i="6" s="1"/>
  <c r="K111" i="6"/>
  <c r="L111" i="6" s="1"/>
  <c r="G111" i="6"/>
  <c r="E111" i="6"/>
  <c r="BM110" i="6"/>
  <c r="AX110" i="6"/>
  <c r="AU110" i="6"/>
  <c r="AO110" i="6"/>
  <c r="AL110" i="6"/>
  <c r="AQ110" i="6" s="1"/>
  <c r="AR110" i="6" s="1"/>
  <c r="BC110" i="6" s="1"/>
  <c r="AF110" i="6"/>
  <c r="AC110" i="6"/>
  <c r="AH110" i="6" s="1"/>
  <c r="AI110" i="6" s="1"/>
  <c r="BL110" i="6" s="1"/>
  <c r="Z110" i="6"/>
  <c r="BK110" i="6" s="1"/>
  <c r="W110" i="6"/>
  <c r="T110" i="6"/>
  <c r="Y110" i="6" s="1"/>
  <c r="Q110" i="6"/>
  <c r="BJ110" i="6" s="1"/>
  <c r="P110" i="6"/>
  <c r="K110" i="6"/>
  <c r="L110" i="6" s="1"/>
  <c r="BI110" i="6" s="1"/>
  <c r="G110" i="6"/>
  <c r="E110" i="6"/>
  <c r="BN109" i="6"/>
  <c r="AZ109" i="6"/>
  <c r="BA109" i="6" s="1"/>
  <c r="AX109" i="6"/>
  <c r="AU109" i="6"/>
  <c r="AO109" i="6"/>
  <c r="AQ109" i="6" s="1"/>
  <c r="AR109" i="6" s="1"/>
  <c r="AL109" i="6"/>
  <c r="AH109" i="6"/>
  <c r="AI109" i="6" s="1"/>
  <c r="BL109" i="6" s="1"/>
  <c r="AF109" i="6"/>
  <c r="AC109" i="6"/>
  <c r="W109" i="6"/>
  <c r="Y109" i="6" s="1"/>
  <c r="Z109" i="6" s="1"/>
  <c r="BK109" i="6" s="1"/>
  <c r="T109" i="6"/>
  <c r="P109" i="6"/>
  <c r="Q109" i="6" s="1"/>
  <c r="BJ109" i="6" s="1"/>
  <c r="L109" i="6"/>
  <c r="BI109" i="6" s="1"/>
  <c r="K109" i="6"/>
  <c r="E109" i="6"/>
  <c r="G109" i="6" s="1"/>
  <c r="BL108" i="6"/>
  <c r="BC108" i="6"/>
  <c r="AX108" i="6"/>
  <c r="AU108" i="6"/>
  <c r="AZ108" i="6" s="1"/>
  <c r="BA108" i="6" s="1"/>
  <c r="BN108" i="6" s="1"/>
  <c r="AO108" i="6"/>
  <c r="AL108" i="6"/>
  <c r="AQ108" i="6" s="1"/>
  <c r="AR108" i="6" s="1"/>
  <c r="BM108" i="6" s="1"/>
  <c r="AF108" i="6"/>
  <c r="AC108" i="6"/>
  <c r="AH108" i="6" s="1"/>
  <c r="AI108" i="6" s="1"/>
  <c r="W108" i="6"/>
  <c r="T108" i="6"/>
  <c r="Y108" i="6" s="1"/>
  <c r="Z108" i="6" s="1"/>
  <c r="BK108" i="6" s="1"/>
  <c r="P108" i="6"/>
  <c r="Q108" i="6" s="1"/>
  <c r="BJ108" i="6" s="1"/>
  <c r="L108" i="6"/>
  <c r="BI108" i="6" s="1"/>
  <c r="K108" i="6"/>
  <c r="E108" i="6"/>
  <c r="G108" i="6" s="1"/>
  <c r="BH107" i="6"/>
  <c r="BA107" i="6"/>
  <c r="BN107" i="6" s="1"/>
  <c r="AX107" i="6"/>
  <c r="AU107" i="6"/>
  <c r="AZ107" i="6" s="1"/>
  <c r="AO107" i="6"/>
  <c r="AL107" i="6"/>
  <c r="AQ107" i="6" s="1"/>
  <c r="AR107" i="6" s="1"/>
  <c r="AF107" i="6"/>
  <c r="AC107" i="6"/>
  <c r="AH107" i="6" s="1"/>
  <c r="AI107" i="6" s="1"/>
  <c r="BL107" i="6" s="1"/>
  <c r="Z107" i="6"/>
  <c r="BK107" i="6" s="1"/>
  <c r="W107" i="6"/>
  <c r="T107" i="6"/>
  <c r="Y107" i="6" s="1"/>
  <c r="Q107" i="6"/>
  <c r="BJ107" i="6" s="1"/>
  <c r="P107" i="6"/>
  <c r="K107" i="6"/>
  <c r="L107" i="6" s="1"/>
  <c r="BI107" i="6" s="1"/>
  <c r="H107" i="6"/>
  <c r="E107" i="6"/>
  <c r="G107" i="6" s="1"/>
  <c r="BO106" i="6"/>
  <c r="BA106" i="6"/>
  <c r="BC106" i="6" s="1"/>
  <c r="AZ106" i="6"/>
  <c r="AX106" i="6"/>
  <c r="AU106" i="6"/>
  <c r="AR106" i="6"/>
  <c r="BM106" i="6" s="1"/>
  <c r="AQ106" i="6"/>
  <c r="AO106" i="6"/>
  <c r="AL106" i="6"/>
  <c r="AI106" i="6"/>
  <c r="BL106" i="6" s="1"/>
  <c r="AH106" i="6"/>
  <c r="AF106" i="6"/>
  <c r="AC106" i="6"/>
  <c r="Z106" i="6"/>
  <c r="BK106" i="6" s="1"/>
  <c r="Y106" i="6"/>
  <c r="W106" i="6"/>
  <c r="T106" i="6"/>
  <c r="Q106" i="6"/>
  <c r="BJ106" i="6" s="1"/>
  <c r="P106" i="6"/>
  <c r="K106" i="6"/>
  <c r="L106" i="6" s="1"/>
  <c r="BI106" i="6" s="1"/>
  <c r="G106" i="6"/>
  <c r="H106" i="6" s="1"/>
  <c r="E106" i="6"/>
  <c r="BN105" i="6"/>
  <c r="AZ105" i="6"/>
  <c r="BA105" i="6" s="1"/>
  <c r="AX105" i="6"/>
  <c r="AU105" i="6"/>
  <c r="AO105" i="6"/>
  <c r="AQ105" i="6" s="1"/>
  <c r="AR105" i="6" s="1"/>
  <c r="AL105" i="6"/>
  <c r="AH105" i="6"/>
  <c r="AI105" i="6" s="1"/>
  <c r="BL105" i="6" s="1"/>
  <c r="AF105" i="6"/>
  <c r="AC105" i="6"/>
  <c r="W105" i="6"/>
  <c r="Y105" i="6" s="1"/>
  <c r="Z105" i="6" s="1"/>
  <c r="BK105" i="6" s="1"/>
  <c r="T105" i="6"/>
  <c r="P105" i="6"/>
  <c r="Q105" i="6" s="1"/>
  <c r="BJ105" i="6" s="1"/>
  <c r="L105" i="6"/>
  <c r="BI105" i="6" s="1"/>
  <c r="K105" i="6"/>
  <c r="E105" i="6"/>
  <c r="G105" i="6" s="1"/>
  <c r="BL104" i="6"/>
  <c r="AX104" i="6"/>
  <c r="AU104" i="6"/>
  <c r="AZ104" i="6" s="1"/>
  <c r="BA104" i="6" s="1"/>
  <c r="BN104" i="6" s="1"/>
  <c r="AO104" i="6"/>
  <c r="AL104" i="6"/>
  <c r="AQ104" i="6" s="1"/>
  <c r="AR104" i="6" s="1"/>
  <c r="BM104" i="6" s="1"/>
  <c r="AF104" i="6"/>
  <c r="AC104" i="6"/>
  <c r="AH104" i="6" s="1"/>
  <c r="AI104" i="6" s="1"/>
  <c r="W104" i="6"/>
  <c r="T104" i="6"/>
  <c r="Y104" i="6" s="1"/>
  <c r="Z104" i="6" s="1"/>
  <c r="BK104" i="6" s="1"/>
  <c r="P104" i="6"/>
  <c r="Q104" i="6" s="1"/>
  <c r="BJ104" i="6" s="1"/>
  <c r="L104" i="6"/>
  <c r="BI104" i="6" s="1"/>
  <c r="K104" i="6"/>
  <c r="E104" i="6"/>
  <c r="G104" i="6" s="1"/>
  <c r="BJ103" i="6"/>
  <c r="BI103" i="6"/>
  <c r="AX103" i="6"/>
  <c r="AU103" i="6"/>
  <c r="AO103" i="6"/>
  <c r="AL103" i="6"/>
  <c r="AQ103" i="6" s="1"/>
  <c r="AR103" i="6" s="1"/>
  <c r="BM103" i="6" s="1"/>
  <c r="AF103" i="6"/>
  <c r="AC103" i="6"/>
  <c r="AH103" i="6" s="1"/>
  <c r="AI103" i="6" s="1"/>
  <c r="BL103" i="6" s="1"/>
  <c r="Z103" i="6"/>
  <c r="BK103" i="6" s="1"/>
  <c r="W103" i="6"/>
  <c r="T103" i="6"/>
  <c r="Y103" i="6" s="1"/>
  <c r="Q103" i="6"/>
  <c r="P103" i="6"/>
  <c r="K103" i="6"/>
  <c r="L103" i="6" s="1"/>
  <c r="H103" i="6"/>
  <c r="BH103" i="6" s="1"/>
  <c r="E103" i="6"/>
  <c r="G103" i="6" s="1"/>
  <c r="BO102" i="6"/>
  <c r="BA102" i="6"/>
  <c r="BC102" i="6" s="1"/>
  <c r="AZ102" i="6"/>
  <c r="AX102" i="6"/>
  <c r="AU102" i="6"/>
  <c r="AR102" i="6"/>
  <c r="BM102" i="6" s="1"/>
  <c r="AQ102" i="6"/>
  <c r="AO102" i="6"/>
  <c r="AL102" i="6"/>
  <c r="AI102" i="6"/>
  <c r="BL102" i="6" s="1"/>
  <c r="AH102" i="6"/>
  <c r="AF102" i="6"/>
  <c r="AC102" i="6"/>
  <c r="Z102" i="6"/>
  <c r="BK102" i="6" s="1"/>
  <c r="Y102" i="6"/>
  <c r="W102" i="6"/>
  <c r="T102" i="6"/>
  <c r="Q102" i="6"/>
  <c r="BJ102" i="6" s="1"/>
  <c r="P102" i="6"/>
  <c r="K102" i="6"/>
  <c r="L102" i="6" s="1"/>
  <c r="BI102" i="6" s="1"/>
  <c r="G102" i="6"/>
  <c r="H102" i="6" s="1"/>
  <c r="E102" i="6"/>
  <c r="BN101" i="6"/>
  <c r="AZ101" i="6"/>
  <c r="BA101" i="6" s="1"/>
  <c r="AX101" i="6"/>
  <c r="AU101" i="6"/>
  <c r="AO101" i="6"/>
  <c r="AQ101" i="6" s="1"/>
  <c r="AR101" i="6" s="1"/>
  <c r="AL101" i="6"/>
  <c r="AH101" i="6"/>
  <c r="AI101" i="6" s="1"/>
  <c r="BL101" i="6" s="1"/>
  <c r="AF101" i="6"/>
  <c r="AC101" i="6"/>
  <c r="W101" i="6"/>
  <c r="Y101" i="6" s="1"/>
  <c r="Z101" i="6" s="1"/>
  <c r="BK101" i="6" s="1"/>
  <c r="T101" i="6"/>
  <c r="P101" i="6"/>
  <c r="Q101" i="6" s="1"/>
  <c r="BJ101" i="6" s="1"/>
  <c r="L101" i="6"/>
  <c r="BI101" i="6" s="1"/>
  <c r="K101" i="6"/>
  <c r="E101" i="6"/>
  <c r="G101" i="6" s="1"/>
  <c r="BL100" i="6"/>
  <c r="BC100" i="6"/>
  <c r="AX100" i="6"/>
  <c r="AU100" i="6"/>
  <c r="AZ100" i="6" s="1"/>
  <c r="BA100" i="6" s="1"/>
  <c r="BN100" i="6" s="1"/>
  <c r="AO100" i="6"/>
  <c r="AL100" i="6"/>
  <c r="AQ100" i="6" s="1"/>
  <c r="AR100" i="6" s="1"/>
  <c r="BM100" i="6" s="1"/>
  <c r="AF100" i="6"/>
  <c r="AC100" i="6"/>
  <c r="AH100" i="6" s="1"/>
  <c r="AI100" i="6" s="1"/>
  <c r="W100" i="6"/>
  <c r="T100" i="6"/>
  <c r="Y100" i="6" s="1"/>
  <c r="Z100" i="6" s="1"/>
  <c r="BK100" i="6" s="1"/>
  <c r="P100" i="6"/>
  <c r="Q100" i="6" s="1"/>
  <c r="BJ100" i="6" s="1"/>
  <c r="L100" i="6"/>
  <c r="BI100" i="6" s="1"/>
  <c r="K100" i="6"/>
  <c r="E100" i="6"/>
  <c r="G100" i="6" s="1"/>
  <c r="AX99" i="6"/>
  <c r="AU99" i="6"/>
  <c r="AZ99" i="6" s="1"/>
  <c r="BA99" i="6" s="1"/>
  <c r="BN99" i="6" s="1"/>
  <c r="AO99" i="6"/>
  <c r="AL99" i="6"/>
  <c r="AI99" i="6"/>
  <c r="BL99" i="6" s="1"/>
  <c r="AF99" i="6"/>
  <c r="AC99" i="6"/>
  <c r="AH99" i="6" s="1"/>
  <c r="W99" i="6"/>
  <c r="T99" i="6"/>
  <c r="Q99" i="6"/>
  <c r="BJ99" i="6" s="1"/>
  <c r="P99" i="6"/>
  <c r="L99" i="6"/>
  <c r="BI99" i="6" s="1"/>
  <c r="K99" i="6"/>
  <c r="H99" i="6"/>
  <c r="BH99" i="6" s="1"/>
  <c r="E99" i="6"/>
  <c r="G99" i="6" s="1"/>
  <c r="BJ98" i="6"/>
  <c r="BC98" i="6"/>
  <c r="AX98" i="6"/>
  <c r="AU98" i="6"/>
  <c r="AZ98" i="6" s="1"/>
  <c r="BA98" i="6" s="1"/>
  <c r="BN98" i="6" s="1"/>
  <c r="AO98" i="6"/>
  <c r="AL98" i="6"/>
  <c r="AQ98" i="6" s="1"/>
  <c r="AR98" i="6" s="1"/>
  <c r="BM98" i="6" s="1"/>
  <c r="AF98" i="6"/>
  <c r="AC98" i="6"/>
  <c r="AH98" i="6" s="1"/>
  <c r="AI98" i="6" s="1"/>
  <c r="BL98" i="6" s="1"/>
  <c r="W98" i="6"/>
  <c r="T98" i="6"/>
  <c r="Y98" i="6" s="1"/>
  <c r="P98" i="6"/>
  <c r="Q98" i="6" s="1"/>
  <c r="K98" i="6"/>
  <c r="L98" i="6" s="1"/>
  <c r="BI98" i="6" s="1"/>
  <c r="H98" i="6"/>
  <c r="G98" i="6"/>
  <c r="E98" i="6"/>
  <c r="BI97" i="6"/>
  <c r="BA97" i="6"/>
  <c r="AX97" i="6"/>
  <c r="AZ97" i="6" s="1"/>
  <c r="AU97" i="6"/>
  <c r="AO97" i="6"/>
  <c r="AQ97" i="6" s="1"/>
  <c r="AR97" i="6" s="1"/>
  <c r="BM97" i="6" s="1"/>
  <c r="AL97" i="6"/>
  <c r="AF97" i="6"/>
  <c r="AH97" i="6" s="1"/>
  <c r="AI97" i="6" s="1"/>
  <c r="BL97" i="6" s="1"/>
  <c r="AC97" i="6"/>
  <c r="Z97" i="6"/>
  <c r="BK97" i="6" s="1"/>
  <c r="W97" i="6"/>
  <c r="Y97" i="6" s="1"/>
  <c r="T97" i="6"/>
  <c r="Q97" i="6"/>
  <c r="BJ97" i="6" s="1"/>
  <c r="P97" i="6"/>
  <c r="L97" i="6"/>
  <c r="K97" i="6"/>
  <c r="H97" i="6"/>
  <c r="E97" i="6"/>
  <c r="G97" i="6" s="1"/>
  <c r="AZ96" i="6"/>
  <c r="BA96" i="6" s="1"/>
  <c r="AX96" i="6"/>
  <c r="AU96" i="6"/>
  <c r="AO96" i="6"/>
  <c r="AQ96" i="6" s="1"/>
  <c r="AR96" i="6" s="1"/>
  <c r="BM96" i="6" s="1"/>
  <c r="AL96" i="6"/>
  <c r="AF96" i="6"/>
  <c r="AC96" i="6"/>
  <c r="AH96" i="6" s="1"/>
  <c r="AI96" i="6" s="1"/>
  <c r="BL96" i="6" s="1"/>
  <c r="W96" i="6"/>
  <c r="T96" i="6"/>
  <c r="Y96" i="6" s="1"/>
  <c r="Z96" i="6" s="1"/>
  <c r="BK96" i="6" s="1"/>
  <c r="P96" i="6"/>
  <c r="Q96" i="6" s="1"/>
  <c r="BJ96" i="6" s="1"/>
  <c r="K96" i="6"/>
  <c r="L96" i="6" s="1"/>
  <c r="BI96" i="6" s="1"/>
  <c r="E96" i="6"/>
  <c r="G96" i="6" s="1"/>
  <c r="AX95" i="6"/>
  <c r="AU95" i="6"/>
  <c r="AZ95" i="6" s="1"/>
  <c r="BA95" i="6" s="1"/>
  <c r="AO95" i="6"/>
  <c r="AL95" i="6"/>
  <c r="AI95" i="6"/>
  <c r="BL95" i="6" s="1"/>
  <c r="AF95" i="6"/>
  <c r="AC95" i="6"/>
  <c r="AH95" i="6" s="1"/>
  <c r="W95" i="6"/>
  <c r="T95" i="6"/>
  <c r="Q95" i="6"/>
  <c r="BJ95" i="6" s="1"/>
  <c r="P95" i="6"/>
  <c r="L95" i="6"/>
  <c r="BI95" i="6" s="1"/>
  <c r="K95" i="6"/>
  <c r="H95" i="6"/>
  <c r="BH95" i="6" s="1"/>
  <c r="E95" i="6"/>
  <c r="G95" i="6" s="1"/>
  <c r="AX94" i="6"/>
  <c r="AU94" i="6"/>
  <c r="AZ94" i="6" s="1"/>
  <c r="BA94" i="6" s="1"/>
  <c r="BN94" i="6" s="1"/>
  <c r="AO94" i="6"/>
  <c r="AL94" i="6"/>
  <c r="AQ94" i="6" s="1"/>
  <c r="AR94" i="6" s="1"/>
  <c r="BM94" i="6" s="1"/>
  <c r="AF94" i="6"/>
  <c r="AC94" i="6"/>
  <c r="AH94" i="6" s="1"/>
  <c r="AI94" i="6" s="1"/>
  <c r="BL94" i="6" s="1"/>
  <c r="W94" i="6"/>
  <c r="T94" i="6"/>
  <c r="Y94" i="6" s="1"/>
  <c r="P94" i="6"/>
  <c r="Q94" i="6" s="1"/>
  <c r="BJ94" i="6" s="1"/>
  <c r="K94" i="6"/>
  <c r="L94" i="6" s="1"/>
  <c r="BI94" i="6" s="1"/>
  <c r="H94" i="6"/>
  <c r="G94" i="6"/>
  <c r="E94" i="6"/>
  <c r="AX93" i="6"/>
  <c r="AZ93" i="6" s="1"/>
  <c r="BA93" i="6" s="1"/>
  <c r="BN93" i="6" s="1"/>
  <c r="AU93" i="6"/>
  <c r="AO93" i="6"/>
  <c r="AQ93" i="6" s="1"/>
  <c r="AR93" i="6" s="1"/>
  <c r="AL93" i="6"/>
  <c r="AI93" i="6"/>
  <c r="BL93" i="6" s="1"/>
  <c r="AF93" i="6"/>
  <c r="AH93" i="6" s="1"/>
  <c r="AC93" i="6"/>
  <c r="Z93" i="6"/>
  <c r="BK93" i="6" s="1"/>
  <c r="W93" i="6"/>
  <c r="Y93" i="6" s="1"/>
  <c r="T93" i="6"/>
  <c r="Q93" i="6"/>
  <c r="BJ93" i="6" s="1"/>
  <c r="P93" i="6"/>
  <c r="L93" i="6"/>
  <c r="BI93" i="6" s="1"/>
  <c r="K93" i="6"/>
  <c r="E93" i="6"/>
  <c r="G93" i="6" s="1"/>
  <c r="AX92" i="6"/>
  <c r="AU92" i="6"/>
  <c r="AZ92" i="6" s="1"/>
  <c r="BA92" i="6" s="1"/>
  <c r="BN92" i="6" s="1"/>
  <c r="AO92" i="6"/>
  <c r="AQ92" i="6" s="1"/>
  <c r="AR92" i="6" s="1"/>
  <c r="AL92" i="6"/>
  <c r="AF92" i="6"/>
  <c r="AC92" i="6"/>
  <c r="AH92" i="6" s="1"/>
  <c r="AI92" i="6" s="1"/>
  <c r="BL92" i="6" s="1"/>
  <c r="W92" i="6"/>
  <c r="T92" i="6"/>
  <c r="P92" i="6"/>
  <c r="Q92" i="6" s="1"/>
  <c r="BJ92" i="6" s="1"/>
  <c r="K92" i="6"/>
  <c r="L92" i="6" s="1"/>
  <c r="BI92" i="6" s="1"/>
  <c r="E92" i="6"/>
  <c r="G92" i="6" s="1"/>
  <c r="AX91" i="6"/>
  <c r="AU91" i="6"/>
  <c r="AZ91" i="6" s="1"/>
  <c r="BA91" i="6" s="1"/>
  <c r="BN91" i="6" s="1"/>
  <c r="AO91" i="6"/>
  <c r="AL91" i="6"/>
  <c r="AI91" i="6"/>
  <c r="BL91" i="6" s="1"/>
  <c r="AF91" i="6"/>
  <c r="AC91" i="6"/>
  <c r="AH91" i="6" s="1"/>
  <c r="W91" i="6"/>
  <c r="T91" i="6"/>
  <c r="Q91" i="6"/>
  <c r="BJ91" i="6" s="1"/>
  <c r="P91" i="6"/>
  <c r="L91" i="6"/>
  <c r="BI91" i="6" s="1"/>
  <c r="K91" i="6"/>
  <c r="H91" i="6"/>
  <c r="E91" i="6"/>
  <c r="G91" i="6" s="1"/>
  <c r="AZ90" i="6"/>
  <c r="BA90" i="6" s="1"/>
  <c r="BN90" i="6" s="1"/>
  <c r="AX90" i="6"/>
  <c r="AU90" i="6"/>
  <c r="AO90" i="6"/>
  <c r="AL90" i="6"/>
  <c r="AQ90" i="6" s="1"/>
  <c r="AR90" i="6" s="1"/>
  <c r="AF90" i="6"/>
  <c r="AC90" i="6"/>
  <c r="AH90" i="6" s="1"/>
  <c r="AI90" i="6" s="1"/>
  <c r="BL90" i="6" s="1"/>
  <c r="Y90" i="6"/>
  <c r="Z90" i="6" s="1"/>
  <c r="BK90" i="6" s="1"/>
  <c r="W90" i="6"/>
  <c r="T90" i="6"/>
  <c r="P90" i="6"/>
  <c r="K90" i="6"/>
  <c r="L90" i="6" s="1"/>
  <c r="BI90" i="6" s="1"/>
  <c r="H90" i="6"/>
  <c r="G90" i="6"/>
  <c r="E90" i="6"/>
  <c r="BN89" i="6"/>
  <c r="BA89" i="6"/>
  <c r="AX89" i="6"/>
  <c r="AZ89" i="6" s="1"/>
  <c r="AU89" i="6"/>
  <c r="AR89" i="6"/>
  <c r="AO89" i="6"/>
  <c r="AQ89" i="6" s="1"/>
  <c r="AL89" i="6"/>
  <c r="AF89" i="6"/>
  <c r="AH89" i="6" s="1"/>
  <c r="AI89" i="6" s="1"/>
  <c r="BL89" i="6" s="1"/>
  <c r="AC89" i="6"/>
  <c r="Z89" i="6"/>
  <c r="BK89" i="6" s="1"/>
  <c r="W89" i="6"/>
  <c r="Y89" i="6" s="1"/>
  <c r="T89" i="6"/>
  <c r="Q89" i="6"/>
  <c r="BJ89" i="6" s="1"/>
  <c r="P89" i="6"/>
  <c r="L89" i="6"/>
  <c r="BI89" i="6" s="1"/>
  <c r="K89" i="6"/>
  <c r="H89" i="6"/>
  <c r="E89" i="6"/>
  <c r="G89" i="6" s="1"/>
  <c r="AX88" i="6"/>
  <c r="AU88" i="6"/>
  <c r="AZ88" i="6" s="1"/>
  <c r="BA88" i="6" s="1"/>
  <c r="AO88" i="6"/>
  <c r="AQ88" i="6" s="1"/>
  <c r="AR88" i="6" s="1"/>
  <c r="BM88" i="6" s="1"/>
  <c r="AL88" i="6"/>
  <c r="AH88" i="6"/>
  <c r="AI88" i="6" s="1"/>
  <c r="BL88" i="6" s="1"/>
  <c r="AF88" i="6"/>
  <c r="AC88" i="6"/>
  <c r="W88" i="6"/>
  <c r="T88" i="6"/>
  <c r="Y88" i="6" s="1"/>
  <c r="Z88" i="6" s="1"/>
  <c r="BK88" i="6" s="1"/>
  <c r="P88" i="6"/>
  <c r="Q88" i="6" s="1"/>
  <c r="BJ88" i="6" s="1"/>
  <c r="K88" i="6"/>
  <c r="L88" i="6" s="1"/>
  <c r="BI88" i="6" s="1"/>
  <c r="E88" i="6"/>
  <c r="G88" i="6" s="1"/>
  <c r="BA87" i="6"/>
  <c r="BN87" i="6" s="1"/>
  <c r="AX87" i="6"/>
  <c r="AU87" i="6"/>
  <c r="AZ87" i="6" s="1"/>
  <c r="AO87" i="6"/>
  <c r="AL87" i="6"/>
  <c r="AI87" i="6"/>
  <c r="BL87" i="6" s="1"/>
  <c r="AF87" i="6"/>
  <c r="AC87" i="6"/>
  <c r="AH87" i="6" s="1"/>
  <c r="W87" i="6"/>
  <c r="T87" i="6"/>
  <c r="Q87" i="6"/>
  <c r="BJ87" i="6" s="1"/>
  <c r="P87" i="6"/>
  <c r="L87" i="6"/>
  <c r="BI87" i="6" s="1"/>
  <c r="K87" i="6"/>
  <c r="H87" i="6"/>
  <c r="BH87" i="6" s="1"/>
  <c r="E87" i="6"/>
  <c r="G87" i="6" s="1"/>
  <c r="AZ86" i="6"/>
  <c r="BA86" i="6" s="1"/>
  <c r="BN86" i="6" s="1"/>
  <c r="AX86" i="6"/>
  <c r="AU86" i="6"/>
  <c r="AQ86" i="6"/>
  <c r="AR86" i="6" s="1"/>
  <c r="BM86" i="6" s="1"/>
  <c r="AO86" i="6"/>
  <c r="AL86" i="6"/>
  <c r="AF86" i="6"/>
  <c r="AC86" i="6"/>
  <c r="AH86" i="6" s="1"/>
  <c r="AI86" i="6" s="1"/>
  <c r="BL86" i="6" s="1"/>
  <c r="W86" i="6"/>
  <c r="T86" i="6"/>
  <c r="Y86" i="6" s="1"/>
  <c r="Z86" i="6" s="1"/>
  <c r="BK86" i="6" s="1"/>
  <c r="P86" i="6"/>
  <c r="Q86" i="6" s="1"/>
  <c r="BJ86" i="6" s="1"/>
  <c r="K86" i="6"/>
  <c r="L86" i="6" s="1"/>
  <c r="BI86" i="6" s="1"/>
  <c r="H86" i="6"/>
  <c r="G86" i="6"/>
  <c r="E86" i="6"/>
  <c r="BI85" i="6"/>
  <c r="BA85" i="6"/>
  <c r="BN85" i="6" s="1"/>
  <c r="AX85" i="6"/>
  <c r="AZ85" i="6" s="1"/>
  <c r="AU85" i="6"/>
  <c r="AR85" i="6"/>
  <c r="AO85" i="6"/>
  <c r="AQ85" i="6" s="1"/>
  <c r="AL85" i="6"/>
  <c r="AI85" i="6"/>
  <c r="BL85" i="6" s="1"/>
  <c r="AF85" i="6"/>
  <c r="AH85" i="6" s="1"/>
  <c r="AC85" i="6"/>
  <c r="W85" i="6"/>
  <c r="Y85" i="6" s="1"/>
  <c r="Z85" i="6" s="1"/>
  <c r="BK85" i="6" s="1"/>
  <c r="T85" i="6"/>
  <c r="Q85" i="6"/>
  <c r="BJ85" i="6" s="1"/>
  <c r="P85" i="6"/>
  <c r="L85" i="6"/>
  <c r="K85" i="6"/>
  <c r="H85" i="6"/>
  <c r="E85" i="6"/>
  <c r="G85" i="6" s="1"/>
  <c r="BM84" i="6"/>
  <c r="BJ84" i="6"/>
  <c r="AZ84" i="6"/>
  <c r="BA84" i="6" s="1"/>
  <c r="AX84" i="6"/>
  <c r="AU84" i="6"/>
  <c r="AO84" i="6"/>
  <c r="AQ84" i="6" s="1"/>
  <c r="AR84" i="6" s="1"/>
  <c r="AL84" i="6"/>
  <c r="AH84" i="6"/>
  <c r="AI84" i="6" s="1"/>
  <c r="BL84" i="6" s="1"/>
  <c r="AF84" i="6"/>
  <c r="AC84" i="6"/>
  <c r="W84" i="6"/>
  <c r="T84" i="6"/>
  <c r="P84" i="6"/>
  <c r="Q84" i="6" s="1"/>
  <c r="K84" i="6"/>
  <c r="L84" i="6" s="1"/>
  <c r="BI84" i="6" s="1"/>
  <c r="E84" i="6"/>
  <c r="G84" i="6" s="1"/>
  <c r="BA83" i="6"/>
  <c r="BN83" i="6" s="1"/>
  <c r="AX83" i="6"/>
  <c r="AU83" i="6"/>
  <c r="AZ83" i="6" s="1"/>
  <c r="AO83" i="6"/>
  <c r="AL83" i="6"/>
  <c r="AF83" i="6"/>
  <c r="AC83" i="6"/>
  <c r="AH83" i="6" s="1"/>
  <c r="AI83" i="6" s="1"/>
  <c r="BL83" i="6" s="1"/>
  <c r="W83" i="6"/>
  <c r="T83" i="6"/>
  <c r="Q83" i="6"/>
  <c r="BJ83" i="6" s="1"/>
  <c r="P83" i="6"/>
  <c r="L83" i="6"/>
  <c r="BI83" i="6" s="1"/>
  <c r="K83" i="6"/>
  <c r="H83" i="6"/>
  <c r="BH83" i="6" s="1"/>
  <c r="E83" i="6"/>
  <c r="G83" i="6" s="1"/>
  <c r="AX82" i="6"/>
  <c r="AU82" i="6"/>
  <c r="AZ82" i="6" s="1"/>
  <c r="BA82" i="6" s="1"/>
  <c r="BN82" i="6" s="1"/>
  <c r="AQ82" i="6"/>
  <c r="AR82" i="6" s="1"/>
  <c r="BM82" i="6" s="1"/>
  <c r="AO82" i="6"/>
  <c r="AL82" i="6"/>
  <c r="AH82" i="6"/>
  <c r="AI82" i="6" s="1"/>
  <c r="BL82" i="6" s="1"/>
  <c r="AF82" i="6"/>
  <c r="AC82" i="6"/>
  <c r="W82" i="6"/>
  <c r="T82" i="6"/>
  <c r="Y82" i="6" s="1"/>
  <c r="Z82" i="6" s="1"/>
  <c r="BK82" i="6" s="1"/>
  <c r="P82" i="6"/>
  <c r="Q82" i="6" s="1"/>
  <c r="BJ82" i="6" s="1"/>
  <c r="K82" i="6"/>
  <c r="L82" i="6" s="1"/>
  <c r="BI82" i="6" s="1"/>
  <c r="G82" i="6"/>
  <c r="H82" i="6" s="1"/>
  <c r="E82" i="6"/>
  <c r="BI81" i="6"/>
  <c r="AX81" i="6"/>
  <c r="AU81" i="6"/>
  <c r="AO81" i="6"/>
  <c r="AL81" i="6"/>
  <c r="AF81" i="6"/>
  <c r="AC81" i="6"/>
  <c r="AH81" i="6" s="1"/>
  <c r="AI81" i="6" s="1"/>
  <c r="BL81" i="6" s="1"/>
  <c r="W81" i="6"/>
  <c r="T81" i="6"/>
  <c r="Q81" i="6"/>
  <c r="BJ81" i="6" s="1"/>
  <c r="P81" i="6"/>
  <c r="L81" i="6"/>
  <c r="K81" i="6"/>
  <c r="H81" i="6"/>
  <c r="E81" i="6"/>
  <c r="G81" i="6" s="1"/>
  <c r="AZ80" i="6"/>
  <c r="BA80" i="6" s="1"/>
  <c r="AX80" i="6"/>
  <c r="AU80" i="6"/>
  <c r="AO80" i="6"/>
  <c r="AL80" i="6"/>
  <c r="AQ80" i="6" s="1"/>
  <c r="AR80" i="6" s="1"/>
  <c r="BM80" i="6" s="1"/>
  <c r="AF80" i="6"/>
  <c r="AC80" i="6"/>
  <c r="AH80" i="6" s="1"/>
  <c r="AI80" i="6" s="1"/>
  <c r="BL80" i="6" s="1"/>
  <c r="Y80" i="6"/>
  <c r="Z80" i="6" s="1"/>
  <c r="BK80" i="6" s="1"/>
  <c r="W80" i="6"/>
  <c r="T80" i="6"/>
  <c r="P80" i="6"/>
  <c r="Q80" i="6" s="1"/>
  <c r="BJ80" i="6" s="1"/>
  <c r="K80" i="6"/>
  <c r="L80" i="6" s="1"/>
  <c r="BI80" i="6" s="1"/>
  <c r="G80" i="6"/>
  <c r="E80" i="6"/>
  <c r="BL79" i="6"/>
  <c r="AZ79" i="6"/>
  <c r="BA79" i="6" s="1"/>
  <c r="BC79" i="6" s="1"/>
  <c r="AX79" i="6"/>
  <c r="AU79" i="6"/>
  <c r="AO79" i="6"/>
  <c r="AL79" i="6"/>
  <c r="AQ79" i="6" s="1"/>
  <c r="AR79" i="6" s="1"/>
  <c r="BM79" i="6" s="1"/>
  <c r="AF79" i="6"/>
  <c r="AC79" i="6"/>
  <c r="AH79" i="6" s="1"/>
  <c r="AI79" i="6" s="1"/>
  <c r="Y79" i="6"/>
  <c r="Z79" i="6" s="1"/>
  <c r="BK79" i="6" s="1"/>
  <c r="W79" i="6"/>
  <c r="T79" i="6"/>
  <c r="P79" i="6"/>
  <c r="L79" i="6"/>
  <c r="BI79" i="6" s="1"/>
  <c r="K79" i="6"/>
  <c r="E79" i="6"/>
  <c r="G79" i="6" s="1"/>
  <c r="H79" i="6" s="1"/>
  <c r="BH79" i="6" s="1"/>
  <c r="AX78" i="6"/>
  <c r="AU78" i="6"/>
  <c r="AZ78" i="6" s="1"/>
  <c r="BA78" i="6" s="1"/>
  <c r="BC78" i="6" s="1"/>
  <c r="AO78" i="6"/>
  <c r="AL78" i="6"/>
  <c r="AQ78" i="6" s="1"/>
  <c r="AR78" i="6" s="1"/>
  <c r="BM78" i="6" s="1"/>
  <c r="AH78" i="6"/>
  <c r="AI78" i="6" s="1"/>
  <c r="BL78" i="6" s="1"/>
  <c r="AF78" i="6"/>
  <c r="AC78" i="6"/>
  <c r="Y78" i="6"/>
  <c r="Z78" i="6" s="1"/>
  <c r="BK78" i="6" s="1"/>
  <c r="W78" i="6"/>
  <c r="T78" i="6"/>
  <c r="P78" i="6"/>
  <c r="Q78" i="6" s="1"/>
  <c r="BJ78" i="6" s="1"/>
  <c r="K78" i="6"/>
  <c r="L78" i="6" s="1"/>
  <c r="BI78" i="6" s="1"/>
  <c r="G78" i="6"/>
  <c r="E78" i="6"/>
  <c r="BK77" i="6"/>
  <c r="BI77" i="6"/>
  <c r="BA77" i="6"/>
  <c r="AX77" i="6"/>
  <c r="AZ77" i="6" s="1"/>
  <c r="AU77" i="6"/>
  <c r="AO77" i="6"/>
  <c r="AQ77" i="6" s="1"/>
  <c r="AR77" i="6" s="1"/>
  <c r="BM77" i="6" s="1"/>
  <c r="AL77" i="6"/>
  <c r="AF77" i="6"/>
  <c r="AH77" i="6" s="1"/>
  <c r="AI77" i="6" s="1"/>
  <c r="BL77" i="6" s="1"/>
  <c r="AC77" i="6"/>
  <c r="Z77" i="6"/>
  <c r="W77" i="6"/>
  <c r="Y77" i="6" s="1"/>
  <c r="T77" i="6"/>
  <c r="Q77" i="6"/>
  <c r="BJ77" i="6" s="1"/>
  <c r="P77" i="6"/>
  <c r="L77" i="6"/>
  <c r="K77" i="6"/>
  <c r="H77" i="6"/>
  <c r="BH77" i="6" s="1"/>
  <c r="E77" i="6"/>
  <c r="G77" i="6" s="1"/>
  <c r="BO77" i="6" s="1"/>
  <c r="BL76" i="6"/>
  <c r="AZ76" i="6"/>
  <c r="BA76" i="6" s="1"/>
  <c r="BN76" i="6" s="1"/>
  <c r="AX76" i="6"/>
  <c r="AU76" i="6"/>
  <c r="AQ76" i="6"/>
  <c r="AR76" i="6" s="1"/>
  <c r="BM76" i="6" s="1"/>
  <c r="AO76" i="6"/>
  <c r="AL76" i="6"/>
  <c r="AF76" i="6"/>
  <c r="AC76" i="6"/>
  <c r="AH76" i="6" s="1"/>
  <c r="AI76" i="6" s="1"/>
  <c r="W76" i="6"/>
  <c r="T76" i="6"/>
  <c r="Y76" i="6" s="1"/>
  <c r="Z76" i="6" s="1"/>
  <c r="BK76" i="6" s="1"/>
  <c r="P76" i="6"/>
  <c r="Q76" i="6" s="1"/>
  <c r="BJ76" i="6" s="1"/>
  <c r="K76" i="6"/>
  <c r="L76" i="6" s="1"/>
  <c r="BI76" i="6" s="1"/>
  <c r="G76" i="6"/>
  <c r="E76" i="6"/>
  <c r="AX75" i="6"/>
  <c r="AU75" i="6"/>
  <c r="AO75" i="6"/>
  <c r="AL75" i="6"/>
  <c r="AQ75" i="6" s="1"/>
  <c r="AR75" i="6" s="1"/>
  <c r="BM75" i="6" s="1"/>
  <c r="AF75" i="6"/>
  <c r="AC75" i="6"/>
  <c r="W75" i="6"/>
  <c r="T75" i="6"/>
  <c r="Q75" i="6"/>
  <c r="BJ75" i="6" s="1"/>
  <c r="P75" i="6"/>
  <c r="L75" i="6"/>
  <c r="BI75" i="6" s="1"/>
  <c r="K75" i="6"/>
  <c r="E75" i="6"/>
  <c r="G75" i="6" s="1"/>
  <c r="H75" i="6" s="1"/>
  <c r="AX74" i="6"/>
  <c r="AU74" i="6"/>
  <c r="AZ74" i="6" s="1"/>
  <c r="BA74" i="6" s="1"/>
  <c r="BN74" i="6" s="1"/>
  <c r="AO74" i="6"/>
  <c r="AL74" i="6"/>
  <c r="AQ74" i="6" s="1"/>
  <c r="AR74" i="6" s="1"/>
  <c r="AH74" i="6"/>
  <c r="AI74" i="6" s="1"/>
  <c r="BL74" i="6" s="1"/>
  <c r="AF74" i="6"/>
  <c r="AC74" i="6"/>
  <c r="Y74" i="6"/>
  <c r="Z74" i="6" s="1"/>
  <c r="BK74" i="6" s="1"/>
  <c r="W74" i="6"/>
  <c r="T74" i="6"/>
  <c r="P74" i="6"/>
  <c r="Q74" i="6" s="1"/>
  <c r="BJ74" i="6" s="1"/>
  <c r="K74" i="6"/>
  <c r="L74" i="6" s="1"/>
  <c r="BI74" i="6" s="1"/>
  <c r="G74" i="6"/>
  <c r="E74" i="6"/>
  <c r="BK73" i="6"/>
  <c r="BI73" i="6"/>
  <c r="BA73" i="6"/>
  <c r="AX73" i="6"/>
  <c r="AZ73" i="6" s="1"/>
  <c r="AU73" i="6"/>
  <c r="AO73" i="6"/>
  <c r="AQ73" i="6" s="1"/>
  <c r="AR73" i="6" s="1"/>
  <c r="BM73" i="6" s="1"/>
  <c r="AL73" i="6"/>
  <c r="AF73" i="6"/>
  <c r="AH73" i="6" s="1"/>
  <c r="AI73" i="6" s="1"/>
  <c r="BL73" i="6" s="1"/>
  <c r="AC73" i="6"/>
  <c r="Z73" i="6"/>
  <c r="W73" i="6"/>
  <c r="Y73" i="6" s="1"/>
  <c r="T73" i="6"/>
  <c r="Q73" i="6"/>
  <c r="BJ73" i="6" s="1"/>
  <c r="P73" i="6"/>
  <c r="L73" i="6"/>
  <c r="K73" i="6"/>
  <c r="H73" i="6"/>
  <c r="BH73" i="6" s="1"/>
  <c r="E73" i="6"/>
  <c r="G73" i="6" s="1"/>
  <c r="AZ72" i="6"/>
  <c r="BA72" i="6" s="1"/>
  <c r="BN72" i="6" s="1"/>
  <c r="AX72" i="6"/>
  <c r="AU72" i="6"/>
  <c r="AQ72" i="6"/>
  <c r="AR72" i="6" s="1"/>
  <c r="BM72" i="6" s="1"/>
  <c r="AO72" i="6"/>
  <c r="AL72" i="6"/>
  <c r="AF72" i="6"/>
  <c r="AC72" i="6"/>
  <c r="AH72" i="6" s="1"/>
  <c r="AI72" i="6" s="1"/>
  <c r="BL72" i="6" s="1"/>
  <c r="W72" i="6"/>
  <c r="T72" i="6"/>
  <c r="Y72" i="6" s="1"/>
  <c r="Z72" i="6" s="1"/>
  <c r="BK72" i="6" s="1"/>
  <c r="P72" i="6"/>
  <c r="Q72" i="6" s="1"/>
  <c r="BJ72" i="6" s="1"/>
  <c r="K72" i="6"/>
  <c r="L72" i="6" s="1"/>
  <c r="BI72" i="6" s="1"/>
  <c r="G72" i="6"/>
  <c r="E72" i="6"/>
  <c r="BI71" i="6"/>
  <c r="AX71" i="6"/>
  <c r="AU71" i="6"/>
  <c r="AO71" i="6"/>
  <c r="AL71" i="6"/>
  <c r="AQ71" i="6" s="1"/>
  <c r="AR71" i="6" s="1"/>
  <c r="AF71" i="6"/>
  <c r="AC71" i="6"/>
  <c r="W71" i="6"/>
  <c r="T71" i="6"/>
  <c r="Q71" i="6"/>
  <c r="BJ71" i="6" s="1"/>
  <c r="P71" i="6"/>
  <c r="L71" i="6"/>
  <c r="K71" i="6"/>
  <c r="E71" i="6"/>
  <c r="G71" i="6" s="1"/>
  <c r="H71" i="6" s="1"/>
  <c r="AX70" i="6"/>
  <c r="AU70" i="6"/>
  <c r="AZ70" i="6" s="1"/>
  <c r="BA70" i="6" s="1"/>
  <c r="BN70" i="6" s="1"/>
  <c r="AO70" i="6"/>
  <c r="AL70" i="6"/>
  <c r="AQ70" i="6" s="1"/>
  <c r="AR70" i="6" s="1"/>
  <c r="AH70" i="6"/>
  <c r="AI70" i="6" s="1"/>
  <c r="BL70" i="6" s="1"/>
  <c r="AF70" i="6"/>
  <c r="AC70" i="6"/>
  <c r="Y70" i="6"/>
  <c r="Z70" i="6" s="1"/>
  <c r="BK70" i="6" s="1"/>
  <c r="W70" i="6"/>
  <c r="T70" i="6"/>
  <c r="P70" i="6"/>
  <c r="Q70" i="6" s="1"/>
  <c r="BJ70" i="6" s="1"/>
  <c r="K70" i="6"/>
  <c r="L70" i="6" s="1"/>
  <c r="BI70" i="6" s="1"/>
  <c r="G70" i="6"/>
  <c r="E70" i="6"/>
  <c r="BK69" i="6"/>
  <c r="BI69" i="6"/>
  <c r="BA69" i="6"/>
  <c r="AX69" i="6"/>
  <c r="AZ69" i="6" s="1"/>
  <c r="AU69" i="6"/>
  <c r="AR69" i="6"/>
  <c r="BM69" i="6" s="1"/>
  <c r="AO69" i="6"/>
  <c r="AQ69" i="6" s="1"/>
  <c r="AL69" i="6"/>
  <c r="AF69" i="6"/>
  <c r="AH69" i="6" s="1"/>
  <c r="AI69" i="6" s="1"/>
  <c r="BL69" i="6" s="1"/>
  <c r="AC69" i="6"/>
  <c r="Z69" i="6"/>
  <c r="W69" i="6"/>
  <c r="Y69" i="6" s="1"/>
  <c r="T69" i="6"/>
  <c r="Q69" i="6"/>
  <c r="BJ69" i="6" s="1"/>
  <c r="P69" i="6"/>
  <c r="L69" i="6"/>
  <c r="K69" i="6"/>
  <c r="H69" i="6"/>
  <c r="BH69" i="6" s="1"/>
  <c r="E69" i="6"/>
  <c r="G69" i="6" s="1"/>
  <c r="BC68" i="6"/>
  <c r="AZ68" i="6"/>
  <c r="BA68" i="6" s="1"/>
  <c r="BN68" i="6" s="1"/>
  <c r="AX68" i="6"/>
  <c r="AU68" i="6"/>
  <c r="AQ68" i="6"/>
  <c r="AR68" i="6" s="1"/>
  <c r="BM68" i="6" s="1"/>
  <c r="AO68" i="6"/>
  <c r="AL68" i="6"/>
  <c r="AF68" i="6"/>
  <c r="AC68" i="6"/>
  <c r="AH68" i="6" s="1"/>
  <c r="AI68" i="6" s="1"/>
  <c r="BL68" i="6" s="1"/>
  <c r="W68" i="6"/>
  <c r="T68" i="6"/>
  <c r="Y68" i="6" s="1"/>
  <c r="Z68" i="6" s="1"/>
  <c r="BK68" i="6" s="1"/>
  <c r="P68" i="6"/>
  <c r="Q68" i="6" s="1"/>
  <c r="BJ68" i="6" s="1"/>
  <c r="K68" i="6"/>
  <c r="L68" i="6" s="1"/>
  <c r="BI68" i="6" s="1"/>
  <c r="G68" i="6"/>
  <c r="E68" i="6"/>
  <c r="BI67" i="6"/>
  <c r="AX67" i="6"/>
  <c r="AU67" i="6"/>
  <c r="AZ67" i="6" s="1"/>
  <c r="BA67" i="6" s="1"/>
  <c r="BN67" i="6" s="1"/>
  <c r="AO67" i="6"/>
  <c r="AL67" i="6"/>
  <c r="AQ67" i="6" s="1"/>
  <c r="AR67" i="6" s="1"/>
  <c r="AF67" i="6"/>
  <c r="AC67" i="6"/>
  <c r="W67" i="6"/>
  <c r="T67" i="6"/>
  <c r="Q67" i="6"/>
  <c r="BJ67" i="6" s="1"/>
  <c r="P67" i="6"/>
  <c r="L67" i="6"/>
  <c r="K67" i="6"/>
  <c r="E67" i="6"/>
  <c r="G67" i="6" s="1"/>
  <c r="H67" i="6" s="1"/>
  <c r="AX66" i="6"/>
  <c r="AU66" i="6"/>
  <c r="AZ66" i="6" s="1"/>
  <c r="BA66" i="6" s="1"/>
  <c r="BN66" i="6" s="1"/>
  <c r="AO66" i="6"/>
  <c r="AL66" i="6"/>
  <c r="AQ66" i="6" s="1"/>
  <c r="AR66" i="6" s="1"/>
  <c r="AH66" i="6"/>
  <c r="AI66" i="6" s="1"/>
  <c r="BL66" i="6" s="1"/>
  <c r="AF66" i="6"/>
  <c r="AC66" i="6"/>
  <c r="Y66" i="6"/>
  <c r="Z66" i="6" s="1"/>
  <c r="BK66" i="6" s="1"/>
  <c r="W66" i="6"/>
  <c r="T66" i="6"/>
  <c r="P66" i="6"/>
  <c r="Q66" i="6" s="1"/>
  <c r="BJ66" i="6" s="1"/>
  <c r="K66" i="6"/>
  <c r="L66" i="6" s="1"/>
  <c r="BI66" i="6" s="1"/>
  <c r="G66" i="6"/>
  <c r="E66" i="6"/>
  <c r="BI65" i="6"/>
  <c r="AX65" i="6"/>
  <c r="AU65" i="6"/>
  <c r="AO65" i="6"/>
  <c r="AL65" i="6"/>
  <c r="AF65" i="6"/>
  <c r="AC65" i="6"/>
  <c r="W65" i="6"/>
  <c r="T65" i="6"/>
  <c r="Y65" i="6" s="1"/>
  <c r="Z65" i="6" s="1"/>
  <c r="BK65" i="6" s="1"/>
  <c r="Q65" i="6"/>
  <c r="BJ65" i="6" s="1"/>
  <c r="P65" i="6"/>
  <c r="L65" i="6"/>
  <c r="K65" i="6"/>
  <c r="H65" i="6"/>
  <c r="BH65" i="6" s="1"/>
  <c r="E65" i="6"/>
  <c r="G65" i="6" s="1"/>
  <c r="BC64" i="6"/>
  <c r="AZ64" i="6"/>
  <c r="BA64" i="6" s="1"/>
  <c r="BN64" i="6" s="1"/>
  <c r="AX64" i="6"/>
  <c r="AU64" i="6"/>
  <c r="AQ64" i="6"/>
  <c r="AR64" i="6" s="1"/>
  <c r="BM64" i="6" s="1"/>
  <c r="AO64" i="6"/>
  <c r="AL64" i="6"/>
  <c r="AF64" i="6"/>
  <c r="AC64" i="6"/>
  <c r="AH64" i="6" s="1"/>
  <c r="AI64" i="6" s="1"/>
  <c r="BL64" i="6" s="1"/>
  <c r="W64" i="6"/>
  <c r="T64" i="6"/>
  <c r="Y64" i="6" s="1"/>
  <c r="Z64" i="6" s="1"/>
  <c r="BK64" i="6" s="1"/>
  <c r="P64" i="6"/>
  <c r="Q64" i="6" s="1"/>
  <c r="BJ64" i="6" s="1"/>
  <c r="K64" i="6"/>
  <c r="L64" i="6" s="1"/>
  <c r="BI64" i="6" s="1"/>
  <c r="G64" i="6"/>
  <c r="E64" i="6"/>
  <c r="BI63" i="6"/>
  <c r="AX63" i="6"/>
  <c r="AU63" i="6"/>
  <c r="AZ63" i="6" s="1"/>
  <c r="BA63" i="6" s="1"/>
  <c r="BN63" i="6" s="1"/>
  <c r="AO63" i="6"/>
  <c r="AL63" i="6"/>
  <c r="AQ63" i="6" s="1"/>
  <c r="AR63" i="6" s="1"/>
  <c r="AF63" i="6"/>
  <c r="AC63" i="6"/>
  <c r="W63" i="6"/>
  <c r="T63" i="6"/>
  <c r="Q63" i="6"/>
  <c r="BJ63" i="6" s="1"/>
  <c r="P63" i="6"/>
  <c r="L63" i="6"/>
  <c r="K63" i="6"/>
  <c r="E63" i="6"/>
  <c r="G63" i="6" s="1"/>
  <c r="H63" i="6" s="1"/>
  <c r="AX62" i="6"/>
  <c r="AU62" i="6"/>
  <c r="AZ62" i="6" s="1"/>
  <c r="BA62" i="6" s="1"/>
  <c r="BN62" i="6" s="1"/>
  <c r="AO62" i="6"/>
  <c r="AL62" i="6"/>
  <c r="AQ62" i="6" s="1"/>
  <c r="AR62" i="6" s="1"/>
  <c r="AH62" i="6"/>
  <c r="AI62" i="6" s="1"/>
  <c r="BL62" i="6" s="1"/>
  <c r="AF62" i="6"/>
  <c r="AC62" i="6"/>
  <c r="Y62" i="6"/>
  <c r="Z62" i="6" s="1"/>
  <c r="BK62" i="6" s="1"/>
  <c r="W62" i="6"/>
  <c r="T62" i="6"/>
  <c r="P62" i="6"/>
  <c r="Q62" i="6" s="1"/>
  <c r="BJ62" i="6" s="1"/>
  <c r="K62" i="6"/>
  <c r="L62" i="6" s="1"/>
  <c r="BI62" i="6" s="1"/>
  <c r="G62" i="6"/>
  <c r="E62" i="6"/>
  <c r="BI61" i="6"/>
  <c r="AX61" i="6"/>
  <c r="AU61" i="6"/>
  <c r="AO61" i="6"/>
  <c r="AL61" i="6"/>
  <c r="AF61" i="6"/>
  <c r="AC61" i="6"/>
  <c r="W61" i="6"/>
  <c r="T61" i="6"/>
  <c r="Y61" i="6" s="1"/>
  <c r="Z61" i="6" s="1"/>
  <c r="BK61" i="6" s="1"/>
  <c r="Q61" i="6"/>
  <c r="BJ61" i="6" s="1"/>
  <c r="P61" i="6"/>
  <c r="L61" i="6"/>
  <c r="K61" i="6"/>
  <c r="H61" i="6"/>
  <c r="BH61" i="6" s="1"/>
  <c r="E61" i="6"/>
  <c r="G61" i="6" s="1"/>
  <c r="AZ60" i="6"/>
  <c r="BA60" i="6" s="1"/>
  <c r="BN60" i="6" s="1"/>
  <c r="AX60" i="6"/>
  <c r="AU60" i="6"/>
  <c r="AQ60" i="6"/>
  <c r="AR60" i="6" s="1"/>
  <c r="BM60" i="6" s="1"/>
  <c r="AO60" i="6"/>
  <c r="AL60" i="6"/>
  <c r="AF60" i="6"/>
  <c r="AC60" i="6"/>
  <c r="AH60" i="6" s="1"/>
  <c r="AI60" i="6" s="1"/>
  <c r="BL60" i="6" s="1"/>
  <c r="W60" i="6"/>
  <c r="T60" i="6"/>
  <c r="Y60" i="6" s="1"/>
  <c r="Z60" i="6" s="1"/>
  <c r="BK60" i="6" s="1"/>
  <c r="P60" i="6"/>
  <c r="Q60" i="6" s="1"/>
  <c r="BJ60" i="6" s="1"/>
  <c r="K60" i="6"/>
  <c r="L60" i="6" s="1"/>
  <c r="BI60" i="6" s="1"/>
  <c r="G60" i="6"/>
  <c r="E60" i="6"/>
  <c r="BI59" i="6"/>
  <c r="AX59" i="6"/>
  <c r="AU59" i="6"/>
  <c r="AZ59" i="6" s="1"/>
  <c r="BA59" i="6" s="1"/>
  <c r="BN59" i="6" s="1"/>
  <c r="AO59" i="6"/>
  <c r="AL59" i="6"/>
  <c r="AQ59" i="6" s="1"/>
  <c r="AR59" i="6" s="1"/>
  <c r="AF59" i="6"/>
  <c r="AC59" i="6"/>
  <c r="W59" i="6"/>
  <c r="T59" i="6"/>
  <c r="Q59" i="6"/>
  <c r="BJ59" i="6" s="1"/>
  <c r="P59" i="6"/>
  <c r="L59" i="6"/>
  <c r="K59" i="6"/>
  <c r="E59" i="6"/>
  <c r="G59" i="6" s="1"/>
  <c r="H59" i="6" s="1"/>
  <c r="AX58" i="6"/>
  <c r="AU58" i="6"/>
  <c r="AZ58" i="6" s="1"/>
  <c r="BA58" i="6" s="1"/>
  <c r="BN58" i="6" s="1"/>
  <c r="AO58" i="6"/>
  <c r="AL58" i="6"/>
  <c r="AQ58" i="6" s="1"/>
  <c r="AR58" i="6" s="1"/>
  <c r="AH58" i="6"/>
  <c r="AI58" i="6" s="1"/>
  <c r="BL58" i="6" s="1"/>
  <c r="AF58" i="6"/>
  <c r="AC58" i="6"/>
  <c r="Y58" i="6"/>
  <c r="Z58" i="6" s="1"/>
  <c r="BK58" i="6" s="1"/>
  <c r="W58" i="6"/>
  <c r="T58" i="6"/>
  <c r="P58" i="6"/>
  <c r="Q58" i="6" s="1"/>
  <c r="BJ58" i="6" s="1"/>
  <c r="K58" i="6"/>
  <c r="L58" i="6" s="1"/>
  <c r="BI58" i="6" s="1"/>
  <c r="G58" i="6"/>
  <c r="E58" i="6"/>
  <c r="BI57" i="6"/>
  <c r="AX57" i="6"/>
  <c r="AU57" i="6"/>
  <c r="AO57" i="6"/>
  <c r="AL57" i="6"/>
  <c r="AF57" i="6"/>
  <c r="AC57" i="6"/>
  <c r="W57" i="6"/>
  <c r="T57" i="6"/>
  <c r="Y57" i="6" s="1"/>
  <c r="Z57" i="6" s="1"/>
  <c r="BK57" i="6" s="1"/>
  <c r="Q57" i="6"/>
  <c r="BJ57" i="6" s="1"/>
  <c r="P57" i="6"/>
  <c r="L57" i="6"/>
  <c r="K57" i="6"/>
  <c r="H57" i="6"/>
  <c r="BH57" i="6" s="1"/>
  <c r="E57" i="6"/>
  <c r="G57" i="6" s="1"/>
  <c r="BC56" i="6"/>
  <c r="AZ56" i="6"/>
  <c r="BA56" i="6" s="1"/>
  <c r="BN56" i="6" s="1"/>
  <c r="AX56" i="6"/>
  <c r="AU56" i="6"/>
  <c r="AQ56" i="6"/>
  <c r="AR56" i="6" s="1"/>
  <c r="BM56" i="6" s="1"/>
  <c r="AO56" i="6"/>
  <c r="AL56" i="6"/>
  <c r="AF56" i="6"/>
  <c r="AC56" i="6"/>
  <c r="AH56" i="6" s="1"/>
  <c r="AI56" i="6" s="1"/>
  <c r="BL56" i="6" s="1"/>
  <c r="W56" i="6"/>
  <c r="T56" i="6"/>
  <c r="Y56" i="6" s="1"/>
  <c r="Z56" i="6" s="1"/>
  <c r="BK56" i="6" s="1"/>
  <c r="P56" i="6"/>
  <c r="Q56" i="6" s="1"/>
  <c r="BJ56" i="6" s="1"/>
  <c r="K56" i="6"/>
  <c r="L56" i="6" s="1"/>
  <c r="BI56" i="6" s="1"/>
  <c r="G56" i="6"/>
  <c r="E56" i="6"/>
  <c r="BI55" i="6"/>
  <c r="AX55" i="6"/>
  <c r="AU55" i="6"/>
  <c r="AZ55" i="6" s="1"/>
  <c r="BA55" i="6" s="1"/>
  <c r="BN55" i="6" s="1"/>
  <c r="AO55" i="6"/>
  <c r="AL55" i="6"/>
  <c r="AQ55" i="6" s="1"/>
  <c r="AR55" i="6" s="1"/>
  <c r="AF55" i="6"/>
  <c r="AC55" i="6"/>
  <c r="W55" i="6"/>
  <c r="T55" i="6"/>
  <c r="Q55" i="6"/>
  <c r="BJ55" i="6" s="1"/>
  <c r="P55" i="6"/>
  <c r="L55" i="6"/>
  <c r="K55" i="6"/>
  <c r="E55" i="6"/>
  <c r="G55" i="6" s="1"/>
  <c r="H55" i="6" s="1"/>
  <c r="AZ54" i="6"/>
  <c r="BA54" i="6" s="1"/>
  <c r="BN54" i="6" s="1"/>
  <c r="AX54" i="6"/>
  <c r="AU54" i="6"/>
  <c r="AQ54" i="6"/>
  <c r="AR54" i="6" s="1"/>
  <c r="BM54" i="6" s="1"/>
  <c r="AO54" i="6"/>
  <c r="AL54" i="6"/>
  <c r="AF54" i="6"/>
  <c r="AH54" i="6" s="1"/>
  <c r="AI54" i="6" s="1"/>
  <c r="BL54" i="6" s="1"/>
  <c r="AC54" i="6"/>
  <c r="W54" i="6"/>
  <c r="Y54" i="6" s="1"/>
  <c r="Z54" i="6" s="1"/>
  <c r="BK54" i="6" s="1"/>
  <c r="T54" i="6"/>
  <c r="P54" i="6"/>
  <c r="Q54" i="6" s="1"/>
  <c r="BJ54" i="6" s="1"/>
  <c r="L54" i="6"/>
  <c r="BI54" i="6" s="1"/>
  <c r="K54" i="6"/>
  <c r="G54" i="6"/>
  <c r="E54" i="6"/>
  <c r="AX53" i="6"/>
  <c r="AU53" i="6"/>
  <c r="AO53" i="6"/>
  <c r="AL53" i="6"/>
  <c r="AQ53" i="6" s="1"/>
  <c r="AR53" i="6" s="1"/>
  <c r="BM53" i="6" s="1"/>
  <c r="AF53" i="6"/>
  <c r="AC53" i="6"/>
  <c r="W53" i="6"/>
  <c r="T53" i="6"/>
  <c r="Y53" i="6" s="1"/>
  <c r="Z53" i="6" s="1"/>
  <c r="BK53" i="6" s="1"/>
  <c r="Q53" i="6"/>
  <c r="BJ53" i="6" s="1"/>
  <c r="P53" i="6"/>
  <c r="K53" i="6"/>
  <c r="L53" i="6" s="1"/>
  <c r="BI53" i="6" s="1"/>
  <c r="E53" i="6"/>
  <c r="G53" i="6" s="1"/>
  <c r="BH52" i="6"/>
  <c r="BA52" i="6"/>
  <c r="BN52" i="6" s="1"/>
  <c r="AX52" i="6"/>
  <c r="AU52" i="6"/>
  <c r="AZ52" i="6" s="1"/>
  <c r="AO52" i="6"/>
  <c r="AL52" i="6"/>
  <c r="AQ52" i="6" s="1"/>
  <c r="AR52" i="6" s="1"/>
  <c r="BM52" i="6" s="1"/>
  <c r="AF52" i="6"/>
  <c r="AC52" i="6"/>
  <c r="AH52" i="6" s="1"/>
  <c r="AI52" i="6" s="1"/>
  <c r="BL52" i="6" s="1"/>
  <c r="Z52" i="6"/>
  <c r="BK52" i="6" s="1"/>
  <c r="W52" i="6"/>
  <c r="T52" i="6"/>
  <c r="Y52" i="6" s="1"/>
  <c r="Q52" i="6"/>
  <c r="BJ52" i="6" s="1"/>
  <c r="P52" i="6"/>
  <c r="K52" i="6"/>
  <c r="L52" i="6" s="1"/>
  <c r="BI52" i="6" s="1"/>
  <c r="H52" i="6"/>
  <c r="G52" i="6"/>
  <c r="E52" i="6"/>
  <c r="AZ51" i="6"/>
  <c r="BA51" i="6" s="1"/>
  <c r="AX51" i="6"/>
  <c r="AU51" i="6"/>
  <c r="AQ51" i="6"/>
  <c r="AR51" i="6" s="1"/>
  <c r="BM51" i="6" s="1"/>
  <c r="AO51" i="6"/>
  <c r="AL51" i="6"/>
  <c r="AH51" i="6"/>
  <c r="AI51" i="6" s="1"/>
  <c r="BL51" i="6" s="1"/>
  <c r="AF51" i="6"/>
  <c r="AC51" i="6"/>
  <c r="Y51" i="6"/>
  <c r="Z51" i="6" s="1"/>
  <c r="BK51" i="6" s="1"/>
  <c r="W51" i="6"/>
  <c r="T51" i="6"/>
  <c r="P51" i="6"/>
  <c r="Q51" i="6" s="1"/>
  <c r="BJ51" i="6" s="1"/>
  <c r="L51" i="6"/>
  <c r="BI51" i="6" s="1"/>
  <c r="K51" i="6"/>
  <c r="G51" i="6"/>
  <c r="BO51" i="6" s="1"/>
  <c r="E51" i="6"/>
  <c r="AZ50" i="6"/>
  <c r="BA50" i="6" s="1"/>
  <c r="BN50" i="6" s="1"/>
  <c r="AX50" i="6"/>
  <c r="AU50" i="6"/>
  <c r="AO50" i="6"/>
  <c r="AQ50" i="6" s="1"/>
  <c r="AR50" i="6" s="1"/>
  <c r="AL50" i="6"/>
  <c r="AF50" i="6"/>
  <c r="AH50" i="6" s="1"/>
  <c r="AI50" i="6" s="1"/>
  <c r="BL50" i="6" s="1"/>
  <c r="AC50" i="6"/>
  <c r="Y50" i="6"/>
  <c r="Z50" i="6" s="1"/>
  <c r="BK50" i="6" s="1"/>
  <c r="W50" i="6"/>
  <c r="T50" i="6"/>
  <c r="P50" i="6"/>
  <c r="Q50" i="6" s="1"/>
  <c r="BJ50" i="6" s="1"/>
  <c r="L50" i="6"/>
  <c r="BI50" i="6" s="1"/>
  <c r="K50" i="6"/>
  <c r="E50" i="6"/>
  <c r="G50" i="6" s="1"/>
  <c r="BI49" i="6"/>
  <c r="AX49" i="6"/>
  <c r="AU49" i="6"/>
  <c r="AZ49" i="6" s="1"/>
  <c r="BA49" i="6" s="1"/>
  <c r="BN49" i="6" s="1"/>
  <c r="AO49" i="6"/>
  <c r="AL49" i="6"/>
  <c r="AF49" i="6"/>
  <c r="AC49" i="6"/>
  <c r="AH49" i="6" s="1"/>
  <c r="AI49" i="6" s="1"/>
  <c r="BL49" i="6" s="1"/>
  <c r="W49" i="6"/>
  <c r="T49" i="6"/>
  <c r="Q49" i="6"/>
  <c r="BJ49" i="6" s="1"/>
  <c r="P49" i="6"/>
  <c r="L49" i="6"/>
  <c r="K49" i="6"/>
  <c r="E49" i="6"/>
  <c r="G49" i="6" s="1"/>
  <c r="BH48" i="6"/>
  <c r="AX48" i="6"/>
  <c r="AU48" i="6"/>
  <c r="AZ48" i="6" s="1"/>
  <c r="BA48" i="6" s="1"/>
  <c r="AO48" i="6"/>
  <c r="AL48" i="6"/>
  <c r="AQ48" i="6" s="1"/>
  <c r="AR48" i="6" s="1"/>
  <c r="BM48" i="6" s="1"/>
  <c r="AI48" i="6"/>
  <c r="BL48" i="6" s="1"/>
  <c r="AF48" i="6"/>
  <c r="AC48" i="6"/>
  <c r="AH48" i="6" s="1"/>
  <c r="Z48" i="6"/>
  <c r="BK48" i="6" s="1"/>
  <c r="W48" i="6"/>
  <c r="T48" i="6"/>
  <c r="Y48" i="6" s="1"/>
  <c r="Q48" i="6"/>
  <c r="BJ48" i="6" s="1"/>
  <c r="P48" i="6"/>
  <c r="K48" i="6"/>
  <c r="L48" i="6" s="1"/>
  <c r="BI48" i="6" s="1"/>
  <c r="H48" i="6"/>
  <c r="G48" i="6"/>
  <c r="E48" i="6"/>
  <c r="BO47" i="6"/>
  <c r="AZ47" i="6"/>
  <c r="BA47" i="6" s="1"/>
  <c r="BN47" i="6" s="1"/>
  <c r="AX47" i="6"/>
  <c r="AU47" i="6"/>
  <c r="AQ47" i="6"/>
  <c r="AR47" i="6" s="1"/>
  <c r="AO47" i="6"/>
  <c r="AL47" i="6"/>
  <c r="AH47" i="6"/>
  <c r="AI47" i="6" s="1"/>
  <c r="BL47" i="6" s="1"/>
  <c r="AF47" i="6"/>
  <c r="AC47" i="6"/>
  <c r="Y47" i="6"/>
  <c r="Z47" i="6" s="1"/>
  <c r="BK47" i="6" s="1"/>
  <c r="W47" i="6"/>
  <c r="T47" i="6"/>
  <c r="P47" i="6"/>
  <c r="Q47" i="6" s="1"/>
  <c r="BJ47" i="6" s="1"/>
  <c r="L47" i="6"/>
  <c r="BI47" i="6" s="1"/>
  <c r="K47" i="6"/>
  <c r="G47" i="6"/>
  <c r="H47" i="6" s="1"/>
  <c r="E47" i="6"/>
  <c r="AX46" i="6"/>
  <c r="AZ46" i="6" s="1"/>
  <c r="BA46" i="6" s="1"/>
  <c r="AU46" i="6"/>
  <c r="AO46" i="6"/>
  <c r="AQ46" i="6" s="1"/>
  <c r="AR46" i="6" s="1"/>
  <c r="BM46" i="6" s="1"/>
  <c r="AL46" i="6"/>
  <c r="AH46" i="6"/>
  <c r="AI46" i="6" s="1"/>
  <c r="BL46" i="6" s="1"/>
  <c r="AF46" i="6"/>
  <c r="AC46" i="6"/>
  <c r="Y46" i="6"/>
  <c r="Z46" i="6" s="1"/>
  <c r="BK46" i="6" s="1"/>
  <c r="W46" i="6"/>
  <c r="T46" i="6"/>
  <c r="P46" i="6"/>
  <c r="Q46" i="6" s="1"/>
  <c r="BJ46" i="6" s="1"/>
  <c r="L46" i="6"/>
  <c r="BI46" i="6" s="1"/>
  <c r="K46" i="6"/>
  <c r="E46" i="6"/>
  <c r="G46" i="6" s="1"/>
  <c r="AX45" i="6"/>
  <c r="AU45" i="6"/>
  <c r="AZ45" i="6" s="1"/>
  <c r="BA45" i="6" s="1"/>
  <c r="BN45" i="6" s="1"/>
  <c r="AO45" i="6"/>
  <c r="AL45" i="6"/>
  <c r="AF45" i="6"/>
  <c r="AC45" i="6"/>
  <c r="AH45" i="6" s="1"/>
  <c r="AI45" i="6" s="1"/>
  <c r="BL45" i="6" s="1"/>
  <c r="W45" i="6"/>
  <c r="T45" i="6"/>
  <c r="Q45" i="6"/>
  <c r="BJ45" i="6" s="1"/>
  <c r="P45" i="6"/>
  <c r="L45" i="6"/>
  <c r="BI45" i="6" s="1"/>
  <c r="K45" i="6"/>
  <c r="E45" i="6"/>
  <c r="G45" i="6" s="1"/>
  <c r="BL44" i="6"/>
  <c r="AX44" i="6"/>
  <c r="AU44" i="6"/>
  <c r="AZ44" i="6" s="1"/>
  <c r="BA44" i="6" s="1"/>
  <c r="BN44" i="6" s="1"/>
  <c r="AR44" i="6"/>
  <c r="BM44" i="6" s="1"/>
  <c r="AO44" i="6"/>
  <c r="AL44" i="6"/>
  <c r="AQ44" i="6" s="1"/>
  <c r="AI44" i="6"/>
  <c r="AF44" i="6"/>
  <c r="AC44" i="6"/>
  <c r="AH44" i="6" s="1"/>
  <c r="W44" i="6"/>
  <c r="T44" i="6"/>
  <c r="Y44" i="6" s="1"/>
  <c r="Z44" i="6" s="1"/>
  <c r="BK44" i="6" s="1"/>
  <c r="Q44" i="6"/>
  <c r="BJ44" i="6" s="1"/>
  <c r="P44" i="6"/>
  <c r="K44" i="6"/>
  <c r="L44" i="6" s="1"/>
  <c r="BI44" i="6" s="1"/>
  <c r="H44" i="6"/>
  <c r="G44" i="6"/>
  <c r="E44" i="6"/>
  <c r="BO43" i="6"/>
  <c r="BN43" i="6"/>
  <c r="BA43" i="6"/>
  <c r="AZ43" i="6"/>
  <c r="AX43" i="6"/>
  <c r="AU43" i="6"/>
  <c r="AR43" i="6"/>
  <c r="AQ43" i="6"/>
  <c r="AO43" i="6"/>
  <c r="AL43" i="6"/>
  <c r="AI43" i="6"/>
  <c r="BL43" i="6" s="1"/>
  <c r="AH43" i="6"/>
  <c r="AF43" i="6"/>
  <c r="AC43" i="6"/>
  <c r="Z43" i="6"/>
  <c r="BK43" i="6" s="1"/>
  <c r="Y43" i="6"/>
  <c r="W43" i="6"/>
  <c r="T43" i="6"/>
  <c r="Q43" i="6"/>
  <c r="BJ43" i="6" s="1"/>
  <c r="P43" i="6"/>
  <c r="L43" i="6"/>
  <c r="BI43" i="6" s="1"/>
  <c r="K43" i="6"/>
  <c r="H43" i="6"/>
  <c r="G43" i="6"/>
  <c r="E43" i="6"/>
  <c r="AX42" i="6"/>
  <c r="AZ42" i="6" s="1"/>
  <c r="BA42" i="6" s="1"/>
  <c r="BN42" i="6" s="1"/>
  <c r="AU42" i="6"/>
  <c r="AQ42" i="6"/>
  <c r="AR42" i="6" s="1"/>
  <c r="BC42" i="6" s="1"/>
  <c r="AO42" i="6"/>
  <c r="AL42" i="6"/>
  <c r="AH42" i="6"/>
  <c r="AI42" i="6" s="1"/>
  <c r="BL42" i="6" s="1"/>
  <c r="AF42" i="6"/>
  <c r="AC42" i="6"/>
  <c r="W42" i="6"/>
  <c r="Y42" i="6" s="1"/>
  <c r="Z42" i="6" s="1"/>
  <c r="BK42" i="6" s="1"/>
  <c r="T42" i="6"/>
  <c r="P42" i="6"/>
  <c r="Q42" i="6" s="1"/>
  <c r="BJ42" i="6" s="1"/>
  <c r="L42" i="6"/>
  <c r="BI42" i="6" s="1"/>
  <c r="K42" i="6"/>
  <c r="G42" i="6"/>
  <c r="E42" i="6"/>
  <c r="AX41" i="6"/>
  <c r="AU41" i="6"/>
  <c r="AO41" i="6"/>
  <c r="AL41" i="6"/>
  <c r="AQ41" i="6" s="1"/>
  <c r="AR41" i="6" s="1"/>
  <c r="BC41" i="6" s="1"/>
  <c r="AF41" i="6"/>
  <c r="AC41" i="6"/>
  <c r="W41" i="6"/>
  <c r="T41" i="6"/>
  <c r="Y41" i="6" s="1"/>
  <c r="Z41" i="6" s="1"/>
  <c r="BK41" i="6" s="1"/>
  <c r="Q41" i="6"/>
  <c r="BJ41" i="6" s="1"/>
  <c r="P41" i="6"/>
  <c r="K41" i="6"/>
  <c r="L41" i="6" s="1"/>
  <c r="BI41" i="6" s="1"/>
  <c r="E41" i="6"/>
  <c r="G41" i="6" s="1"/>
  <c r="BA40" i="6"/>
  <c r="BN40" i="6" s="1"/>
  <c r="AX40" i="6"/>
  <c r="AU40" i="6"/>
  <c r="AZ40" i="6" s="1"/>
  <c r="AR40" i="6"/>
  <c r="BM40" i="6" s="1"/>
  <c r="AO40" i="6"/>
  <c r="AL40" i="6"/>
  <c r="AQ40" i="6" s="1"/>
  <c r="AF40" i="6"/>
  <c r="AC40" i="6"/>
  <c r="AH40" i="6" s="1"/>
  <c r="AI40" i="6" s="1"/>
  <c r="BL40" i="6" s="1"/>
  <c r="W40" i="6"/>
  <c r="T40" i="6"/>
  <c r="Y40" i="6" s="1"/>
  <c r="Z40" i="6" s="1"/>
  <c r="BK40" i="6" s="1"/>
  <c r="Q40" i="6"/>
  <c r="BJ40" i="6" s="1"/>
  <c r="P40" i="6"/>
  <c r="K40" i="6"/>
  <c r="L40" i="6" s="1"/>
  <c r="BI40" i="6" s="1"/>
  <c r="H40" i="6"/>
  <c r="G40" i="6"/>
  <c r="E40" i="6"/>
  <c r="BA39" i="6"/>
  <c r="BN39" i="6" s="1"/>
  <c r="AZ39" i="6"/>
  <c r="AX39" i="6"/>
  <c r="AU39" i="6"/>
  <c r="AR39" i="6"/>
  <c r="AQ39" i="6"/>
  <c r="AO39" i="6"/>
  <c r="AL39" i="6"/>
  <c r="AI39" i="6"/>
  <c r="BL39" i="6" s="1"/>
  <c r="AH39" i="6"/>
  <c r="AF39" i="6"/>
  <c r="AC39" i="6"/>
  <c r="Z39" i="6"/>
  <c r="BK39" i="6" s="1"/>
  <c r="Y39" i="6"/>
  <c r="W39" i="6"/>
  <c r="T39" i="6"/>
  <c r="Q39" i="6"/>
  <c r="BJ39" i="6" s="1"/>
  <c r="P39" i="6"/>
  <c r="L39" i="6"/>
  <c r="BI39" i="6" s="1"/>
  <c r="K39" i="6"/>
  <c r="H39" i="6"/>
  <c r="G39" i="6"/>
  <c r="BO39" i="6" s="1"/>
  <c r="E39" i="6"/>
  <c r="BN38" i="6"/>
  <c r="AZ38" i="6"/>
  <c r="BA38" i="6" s="1"/>
  <c r="AX38" i="6"/>
  <c r="AU38" i="6"/>
  <c r="AQ38" i="6"/>
  <c r="AR38" i="6" s="1"/>
  <c r="BC38" i="6" s="1"/>
  <c r="AO38" i="6"/>
  <c r="AL38" i="6"/>
  <c r="AF38" i="6"/>
  <c r="AH38" i="6" s="1"/>
  <c r="AI38" i="6" s="1"/>
  <c r="BL38" i="6" s="1"/>
  <c r="AC38" i="6"/>
  <c r="W38" i="6"/>
  <c r="Y38" i="6" s="1"/>
  <c r="Z38" i="6" s="1"/>
  <c r="BK38" i="6" s="1"/>
  <c r="T38" i="6"/>
  <c r="P38" i="6"/>
  <c r="Q38" i="6" s="1"/>
  <c r="BJ38" i="6" s="1"/>
  <c r="L38" i="6"/>
  <c r="BI38" i="6" s="1"/>
  <c r="K38" i="6"/>
  <c r="G38" i="6"/>
  <c r="E38" i="6"/>
  <c r="AX37" i="6"/>
  <c r="AU37" i="6"/>
  <c r="AO37" i="6"/>
  <c r="AL37" i="6"/>
  <c r="AQ37" i="6" s="1"/>
  <c r="AR37" i="6" s="1"/>
  <c r="BM37" i="6" s="1"/>
  <c r="AF37" i="6"/>
  <c r="AC37" i="6"/>
  <c r="W37" i="6"/>
  <c r="T37" i="6"/>
  <c r="Y37" i="6" s="1"/>
  <c r="Z37" i="6" s="1"/>
  <c r="BK37" i="6" s="1"/>
  <c r="Q37" i="6"/>
  <c r="BJ37" i="6" s="1"/>
  <c r="P37" i="6"/>
  <c r="K37" i="6"/>
  <c r="L37" i="6" s="1"/>
  <c r="BI37" i="6" s="1"/>
  <c r="E37" i="6"/>
  <c r="G37" i="6" s="1"/>
  <c r="BH36" i="6"/>
  <c r="BA36" i="6"/>
  <c r="BN36" i="6" s="1"/>
  <c r="AX36" i="6"/>
  <c r="AU36" i="6"/>
  <c r="AZ36" i="6" s="1"/>
  <c r="AO36" i="6"/>
  <c r="AL36" i="6"/>
  <c r="AQ36" i="6" s="1"/>
  <c r="AR36" i="6" s="1"/>
  <c r="AF36" i="6"/>
  <c r="AC36" i="6"/>
  <c r="AH36" i="6" s="1"/>
  <c r="AI36" i="6" s="1"/>
  <c r="BL36" i="6" s="1"/>
  <c r="Z36" i="6"/>
  <c r="BK36" i="6" s="1"/>
  <c r="W36" i="6"/>
  <c r="T36" i="6"/>
  <c r="Y36" i="6" s="1"/>
  <c r="Q36" i="6"/>
  <c r="BJ36" i="6" s="1"/>
  <c r="P36" i="6"/>
  <c r="K36" i="6"/>
  <c r="L36" i="6" s="1"/>
  <c r="BI36" i="6" s="1"/>
  <c r="H36" i="6"/>
  <c r="G36" i="6"/>
  <c r="E36" i="6"/>
  <c r="AZ35" i="6"/>
  <c r="BA35" i="6" s="1"/>
  <c r="BN35" i="6" s="1"/>
  <c r="AX35" i="6"/>
  <c r="AU35" i="6"/>
  <c r="AQ35" i="6"/>
  <c r="AR35" i="6" s="1"/>
  <c r="AO35" i="6"/>
  <c r="AL35" i="6"/>
  <c r="AH35" i="6"/>
  <c r="AI35" i="6" s="1"/>
  <c r="BL35" i="6" s="1"/>
  <c r="AF35" i="6"/>
  <c r="AC35" i="6"/>
  <c r="Y35" i="6"/>
  <c r="Z35" i="6" s="1"/>
  <c r="BK35" i="6" s="1"/>
  <c r="W35" i="6"/>
  <c r="T35" i="6"/>
  <c r="P35" i="6"/>
  <c r="Q35" i="6" s="1"/>
  <c r="BJ35" i="6" s="1"/>
  <c r="L35" i="6"/>
  <c r="BI35" i="6" s="1"/>
  <c r="K35" i="6"/>
  <c r="G35" i="6"/>
  <c r="BO35" i="6" s="1"/>
  <c r="E35" i="6"/>
  <c r="AZ34" i="6"/>
  <c r="BA34" i="6" s="1"/>
  <c r="BC34" i="6" s="1"/>
  <c r="AX34" i="6"/>
  <c r="AU34" i="6"/>
  <c r="AO34" i="6"/>
  <c r="AQ34" i="6" s="1"/>
  <c r="AR34" i="6" s="1"/>
  <c r="BM34" i="6" s="1"/>
  <c r="AL34" i="6"/>
  <c r="AF34" i="6"/>
  <c r="AH34" i="6" s="1"/>
  <c r="AI34" i="6" s="1"/>
  <c r="BL34" i="6" s="1"/>
  <c r="AC34" i="6"/>
  <c r="Y34" i="6"/>
  <c r="Z34" i="6" s="1"/>
  <c r="BK34" i="6" s="1"/>
  <c r="W34" i="6"/>
  <c r="T34" i="6"/>
  <c r="P34" i="6"/>
  <c r="Q34" i="6" s="1"/>
  <c r="BJ34" i="6" s="1"/>
  <c r="L34" i="6"/>
  <c r="BI34" i="6" s="1"/>
  <c r="K34" i="6"/>
  <c r="E34" i="6"/>
  <c r="G34" i="6" s="1"/>
  <c r="BI33" i="6"/>
  <c r="AX33" i="6"/>
  <c r="AU33" i="6"/>
  <c r="AZ33" i="6" s="1"/>
  <c r="BA33" i="6" s="1"/>
  <c r="BN33" i="6" s="1"/>
  <c r="AO33" i="6"/>
  <c r="AL33" i="6"/>
  <c r="AF33" i="6"/>
  <c r="AC33" i="6"/>
  <c r="AH33" i="6" s="1"/>
  <c r="AI33" i="6" s="1"/>
  <c r="BL33" i="6" s="1"/>
  <c r="W33" i="6"/>
  <c r="T33" i="6"/>
  <c r="Q33" i="6"/>
  <c r="BJ33" i="6" s="1"/>
  <c r="P33" i="6"/>
  <c r="L33" i="6"/>
  <c r="K33" i="6"/>
  <c r="E33" i="6"/>
  <c r="G33" i="6" s="1"/>
  <c r="BH32" i="6"/>
  <c r="AX32" i="6"/>
  <c r="AU32" i="6"/>
  <c r="AZ32" i="6" s="1"/>
  <c r="BA32" i="6" s="1"/>
  <c r="BN32" i="6" s="1"/>
  <c r="AO32" i="6"/>
  <c r="AL32" i="6"/>
  <c r="AQ32" i="6" s="1"/>
  <c r="AR32" i="6" s="1"/>
  <c r="AI32" i="6"/>
  <c r="BL32" i="6" s="1"/>
  <c r="AF32" i="6"/>
  <c r="AC32" i="6"/>
  <c r="AH32" i="6" s="1"/>
  <c r="Z32" i="6"/>
  <c r="BK32" i="6" s="1"/>
  <c r="W32" i="6"/>
  <c r="T32" i="6"/>
  <c r="Y32" i="6" s="1"/>
  <c r="Q32" i="6"/>
  <c r="BJ32" i="6" s="1"/>
  <c r="P32" i="6"/>
  <c r="K32" i="6"/>
  <c r="L32" i="6" s="1"/>
  <c r="BI32" i="6" s="1"/>
  <c r="H32" i="6"/>
  <c r="G32" i="6"/>
  <c r="E32" i="6"/>
  <c r="BO31" i="6"/>
  <c r="AZ31" i="6"/>
  <c r="BA31" i="6" s="1"/>
  <c r="BN31" i="6" s="1"/>
  <c r="AX31" i="6"/>
  <c r="AU31" i="6"/>
  <c r="AQ31" i="6"/>
  <c r="AR31" i="6" s="1"/>
  <c r="AO31" i="6"/>
  <c r="AL31" i="6"/>
  <c r="AH31" i="6"/>
  <c r="AI31" i="6" s="1"/>
  <c r="BL31" i="6" s="1"/>
  <c r="AF31" i="6"/>
  <c r="AC31" i="6"/>
  <c r="Y31" i="6"/>
  <c r="Z31" i="6" s="1"/>
  <c r="BK31" i="6" s="1"/>
  <c r="W31" i="6"/>
  <c r="T31" i="6"/>
  <c r="P31" i="6"/>
  <c r="Q31" i="6" s="1"/>
  <c r="BJ31" i="6" s="1"/>
  <c r="L31" i="6"/>
  <c r="BI31" i="6" s="1"/>
  <c r="K31" i="6"/>
  <c r="G31" i="6"/>
  <c r="H31" i="6" s="1"/>
  <c r="E31" i="6"/>
  <c r="AX30" i="6"/>
  <c r="AZ30" i="6" s="1"/>
  <c r="BA30" i="6" s="1"/>
  <c r="BN30" i="6" s="1"/>
  <c r="AU30" i="6"/>
  <c r="AO30" i="6"/>
  <c r="AQ30" i="6" s="1"/>
  <c r="AR30" i="6" s="1"/>
  <c r="AL30" i="6"/>
  <c r="AH30" i="6"/>
  <c r="AI30" i="6" s="1"/>
  <c r="BL30" i="6" s="1"/>
  <c r="AF30" i="6"/>
  <c r="AC30" i="6"/>
  <c r="Y30" i="6"/>
  <c r="Z30" i="6" s="1"/>
  <c r="BK30" i="6" s="1"/>
  <c r="W30" i="6"/>
  <c r="T30" i="6"/>
  <c r="P30" i="6"/>
  <c r="Q30" i="6" s="1"/>
  <c r="BJ30" i="6" s="1"/>
  <c r="L30" i="6"/>
  <c r="BI30" i="6" s="1"/>
  <c r="K30" i="6"/>
  <c r="E30" i="6"/>
  <c r="G30" i="6" s="1"/>
  <c r="AX29" i="6"/>
  <c r="AU29" i="6"/>
  <c r="AZ29" i="6" s="1"/>
  <c r="BA29" i="6" s="1"/>
  <c r="BN29" i="6" s="1"/>
  <c r="AO29" i="6"/>
  <c r="AL29" i="6"/>
  <c r="AF29" i="6"/>
  <c r="AC29" i="6"/>
  <c r="AH29" i="6" s="1"/>
  <c r="AI29" i="6" s="1"/>
  <c r="BL29" i="6" s="1"/>
  <c r="W29" i="6"/>
  <c r="T29" i="6"/>
  <c r="Q29" i="6"/>
  <c r="BJ29" i="6" s="1"/>
  <c r="P29" i="6"/>
  <c r="L29" i="6"/>
  <c r="BI29" i="6" s="1"/>
  <c r="K29" i="6"/>
  <c r="E29" i="6"/>
  <c r="G29" i="6" s="1"/>
  <c r="BL28" i="6"/>
  <c r="AX28" i="6"/>
  <c r="AU28" i="6"/>
  <c r="AZ28" i="6" s="1"/>
  <c r="BA28" i="6" s="1"/>
  <c r="BN28" i="6" s="1"/>
  <c r="AR28" i="6"/>
  <c r="BM28" i="6" s="1"/>
  <c r="AO28" i="6"/>
  <c r="AL28" i="6"/>
  <c r="AQ28" i="6" s="1"/>
  <c r="AI28" i="6"/>
  <c r="AF28" i="6"/>
  <c r="AC28" i="6"/>
  <c r="AH28" i="6" s="1"/>
  <c r="W28" i="6"/>
  <c r="T28" i="6"/>
  <c r="Y28" i="6" s="1"/>
  <c r="Z28" i="6" s="1"/>
  <c r="BK28" i="6" s="1"/>
  <c r="Q28" i="6"/>
  <c r="BJ28" i="6" s="1"/>
  <c r="P28" i="6"/>
  <c r="K28" i="6"/>
  <c r="L28" i="6" s="1"/>
  <c r="BI28" i="6" s="1"/>
  <c r="H28" i="6"/>
  <c r="G28" i="6"/>
  <c r="E28" i="6"/>
  <c r="BO27" i="6"/>
  <c r="BN27" i="6"/>
  <c r="BA27" i="6"/>
  <c r="AZ27" i="6"/>
  <c r="AX27" i="6"/>
  <c r="AU27" i="6"/>
  <c r="AR27" i="6"/>
  <c r="AQ27" i="6"/>
  <c r="AO27" i="6"/>
  <c r="AL27" i="6"/>
  <c r="AI27" i="6"/>
  <c r="BL27" i="6" s="1"/>
  <c r="AH27" i="6"/>
  <c r="AF27" i="6"/>
  <c r="AC27" i="6"/>
  <c r="Z27" i="6"/>
  <c r="BK27" i="6" s="1"/>
  <c r="Y27" i="6"/>
  <c r="W27" i="6"/>
  <c r="T27" i="6"/>
  <c r="Q27" i="6"/>
  <c r="BJ27" i="6" s="1"/>
  <c r="P27" i="6"/>
  <c r="L27" i="6"/>
  <c r="BI27" i="6" s="1"/>
  <c r="K27" i="6"/>
  <c r="H27" i="6"/>
  <c r="G27" i="6"/>
  <c r="E27" i="6"/>
  <c r="AX26" i="6"/>
  <c r="AZ26" i="6" s="1"/>
  <c r="BA26" i="6" s="1"/>
  <c r="BN26" i="6" s="1"/>
  <c r="AU26" i="6"/>
  <c r="AQ26" i="6"/>
  <c r="AR26" i="6" s="1"/>
  <c r="BC26" i="6" s="1"/>
  <c r="AO26" i="6"/>
  <c r="AL26" i="6"/>
  <c r="AH26" i="6"/>
  <c r="AI26" i="6" s="1"/>
  <c r="BL26" i="6" s="1"/>
  <c r="AF26" i="6"/>
  <c r="AC26" i="6"/>
  <c r="W26" i="6"/>
  <c r="Y26" i="6" s="1"/>
  <c r="Z26" i="6" s="1"/>
  <c r="BK26" i="6" s="1"/>
  <c r="T26" i="6"/>
  <c r="P26" i="6"/>
  <c r="Q26" i="6" s="1"/>
  <c r="BJ26" i="6" s="1"/>
  <c r="L26" i="6"/>
  <c r="BI26" i="6" s="1"/>
  <c r="K26" i="6"/>
  <c r="G26" i="6"/>
  <c r="E26" i="6"/>
  <c r="AX25" i="6"/>
  <c r="AU25" i="6"/>
  <c r="AO25" i="6"/>
  <c r="AL25" i="6"/>
  <c r="AQ25" i="6" s="1"/>
  <c r="AR25" i="6" s="1"/>
  <c r="BM25" i="6" s="1"/>
  <c r="AF25" i="6"/>
  <c r="AC25" i="6"/>
  <c r="W25" i="6"/>
  <c r="T25" i="6"/>
  <c r="Y25" i="6" s="1"/>
  <c r="Z25" i="6" s="1"/>
  <c r="BK25" i="6" s="1"/>
  <c r="Q25" i="6"/>
  <c r="BJ25" i="6" s="1"/>
  <c r="P25" i="6"/>
  <c r="K25" i="6"/>
  <c r="L25" i="6" s="1"/>
  <c r="BI25" i="6" s="1"/>
  <c r="E25" i="6"/>
  <c r="G25" i="6" s="1"/>
  <c r="BA24" i="6"/>
  <c r="BN24" i="6" s="1"/>
  <c r="AX24" i="6"/>
  <c r="AU24" i="6"/>
  <c r="AZ24" i="6" s="1"/>
  <c r="AR24" i="6"/>
  <c r="BM24" i="6" s="1"/>
  <c r="AO24" i="6"/>
  <c r="AL24" i="6"/>
  <c r="AQ24" i="6" s="1"/>
  <c r="AF24" i="6"/>
  <c r="AC24" i="6"/>
  <c r="AH24" i="6" s="1"/>
  <c r="AI24" i="6" s="1"/>
  <c r="BL24" i="6" s="1"/>
  <c r="W24" i="6"/>
  <c r="T24" i="6"/>
  <c r="Y24" i="6" s="1"/>
  <c r="Z24" i="6" s="1"/>
  <c r="BK24" i="6" s="1"/>
  <c r="Q24" i="6"/>
  <c r="BJ24" i="6" s="1"/>
  <c r="P24" i="6"/>
  <c r="K24" i="6"/>
  <c r="L24" i="6" s="1"/>
  <c r="BI24" i="6" s="1"/>
  <c r="H24" i="6"/>
  <c r="G24" i="6"/>
  <c r="E24" i="6"/>
  <c r="BA23" i="6"/>
  <c r="BC23" i="6" s="1"/>
  <c r="AZ23" i="6"/>
  <c r="AX23" i="6"/>
  <c r="AU23" i="6"/>
  <c r="AR23" i="6"/>
  <c r="BM23" i="6" s="1"/>
  <c r="AQ23" i="6"/>
  <c r="AO23" i="6"/>
  <c r="AL23" i="6"/>
  <c r="AI23" i="6"/>
  <c r="BL23" i="6" s="1"/>
  <c r="AH23" i="6"/>
  <c r="AF23" i="6"/>
  <c r="AC23" i="6"/>
  <c r="Z23" i="6"/>
  <c r="BK23" i="6" s="1"/>
  <c r="Y23" i="6"/>
  <c r="W23" i="6"/>
  <c r="T23" i="6"/>
  <c r="Q23" i="6"/>
  <c r="BJ23" i="6" s="1"/>
  <c r="P23" i="6"/>
  <c r="L23" i="6"/>
  <c r="BI23" i="6" s="1"/>
  <c r="K23" i="6"/>
  <c r="H23" i="6"/>
  <c r="G23" i="6"/>
  <c r="BO23" i="6" s="1"/>
  <c r="E23" i="6"/>
  <c r="BN22" i="6"/>
  <c r="AZ22" i="6"/>
  <c r="BA22" i="6" s="1"/>
  <c r="BC22" i="6" s="1"/>
  <c r="AX22" i="6"/>
  <c r="AU22" i="6"/>
  <c r="AQ22" i="6"/>
  <c r="AR22" i="6" s="1"/>
  <c r="BM22" i="6" s="1"/>
  <c r="AO22" i="6"/>
  <c r="AL22" i="6"/>
  <c r="AF22" i="6"/>
  <c r="AH22" i="6" s="1"/>
  <c r="AI22" i="6" s="1"/>
  <c r="BL22" i="6" s="1"/>
  <c r="AC22" i="6"/>
  <c r="W22" i="6"/>
  <c r="Y22" i="6" s="1"/>
  <c r="Z22" i="6" s="1"/>
  <c r="BK22" i="6" s="1"/>
  <c r="T22" i="6"/>
  <c r="P22" i="6"/>
  <c r="Q22" i="6" s="1"/>
  <c r="BJ22" i="6" s="1"/>
  <c r="L22" i="6"/>
  <c r="BI22" i="6" s="1"/>
  <c r="K22" i="6"/>
  <c r="G22" i="6"/>
  <c r="E22" i="6"/>
  <c r="AX21" i="6"/>
  <c r="AU21" i="6"/>
  <c r="AO21" i="6"/>
  <c r="AL21" i="6"/>
  <c r="AQ21" i="6" s="1"/>
  <c r="AR21" i="6" s="1"/>
  <c r="BM21" i="6" s="1"/>
  <c r="AF21" i="6"/>
  <c r="AC21" i="6"/>
  <c r="W21" i="6"/>
  <c r="T21" i="6"/>
  <c r="Y21" i="6" s="1"/>
  <c r="Z21" i="6" s="1"/>
  <c r="BK21" i="6" s="1"/>
  <c r="Q21" i="6"/>
  <c r="BJ21" i="6" s="1"/>
  <c r="P21" i="6"/>
  <c r="K21" i="6"/>
  <c r="L21" i="6" s="1"/>
  <c r="BI21" i="6" s="1"/>
  <c r="E21" i="6"/>
  <c r="G21" i="6" s="1"/>
  <c r="BH20" i="6"/>
  <c r="BA20" i="6"/>
  <c r="BN20" i="6" s="1"/>
  <c r="AX20" i="6"/>
  <c r="AU20" i="6"/>
  <c r="AZ20" i="6" s="1"/>
  <c r="AO20" i="6"/>
  <c r="AL20" i="6"/>
  <c r="AQ20" i="6" s="1"/>
  <c r="AR20" i="6" s="1"/>
  <c r="AF20" i="6"/>
  <c r="AC20" i="6"/>
  <c r="AH20" i="6" s="1"/>
  <c r="AI20" i="6" s="1"/>
  <c r="BL20" i="6" s="1"/>
  <c r="Z20" i="6"/>
  <c r="BK20" i="6" s="1"/>
  <c r="W20" i="6"/>
  <c r="T20" i="6"/>
  <c r="Y20" i="6" s="1"/>
  <c r="Q20" i="6"/>
  <c r="BJ20" i="6" s="1"/>
  <c r="P20" i="6"/>
  <c r="K20" i="6"/>
  <c r="L20" i="6" s="1"/>
  <c r="BI20" i="6" s="1"/>
  <c r="H20" i="6"/>
  <c r="G20" i="6"/>
  <c r="E20" i="6"/>
  <c r="AZ19" i="6"/>
  <c r="BA19" i="6" s="1"/>
  <c r="AX19" i="6"/>
  <c r="AU19" i="6"/>
  <c r="AQ19" i="6"/>
  <c r="AR19" i="6" s="1"/>
  <c r="BM19" i="6" s="1"/>
  <c r="AO19" i="6"/>
  <c r="AL19" i="6"/>
  <c r="AH19" i="6"/>
  <c r="AI19" i="6" s="1"/>
  <c r="BL19" i="6" s="1"/>
  <c r="AF19" i="6"/>
  <c r="AC19" i="6"/>
  <c r="Y19" i="6"/>
  <c r="Z19" i="6" s="1"/>
  <c r="BK19" i="6" s="1"/>
  <c r="W19" i="6"/>
  <c r="T19" i="6"/>
  <c r="P19" i="6"/>
  <c r="Q19" i="6" s="1"/>
  <c r="BJ19" i="6" s="1"/>
  <c r="L19" i="6"/>
  <c r="BI19" i="6" s="1"/>
  <c r="K19" i="6"/>
  <c r="G19" i="6"/>
  <c r="BO19" i="6" s="1"/>
  <c r="E19" i="6"/>
  <c r="AZ18" i="6"/>
  <c r="BA18" i="6" s="1"/>
  <c r="BN18" i="6" s="1"/>
  <c r="AX18" i="6"/>
  <c r="AU18" i="6"/>
  <c r="AO18" i="6"/>
  <c r="AQ18" i="6" s="1"/>
  <c r="AR18" i="6" s="1"/>
  <c r="AL18" i="6"/>
  <c r="AF18" i="6"/>
  <c r="AH18" i="6" s="1"/>
  <c r="AI18" i="6" s="1"/>
  <c r="BL18" i="6" s="1"/>
  <c r="AC18" i="6"/>
  <c r="Y18" i="6"/>
  <c r="Z18" i="6" s="1"/>
  <c r="BK18" i="6" s="1"/>
  <c r="W18" i="6"/>
  <c r="T18" i="6"/>
  <c r="P18" i="6"/>
  <c r="Q18" i="6" s="1"/>
  <c r="BJ18" i="6" s="1"/>
  <c r="L18" i="6"/>
  <c r="BI18" i="6" s="1"/>
  <c r="K18" i="6"/>
  <c r="E18" i="6"/>
  <c r="G18" i="6" s="1"/>
  <c r="BI17" i="6"/>
  <c r="AX17" i="6"/>
  <c r="AU17" i="6"/>
  <c r="AZ17" i="6" s="1"/>
  <c r="BA17" i="6" s="1"/>
  <c r="BN17" i="6" s="1"/>
  <c r="AO17" i="6"/>
  <c r="AL17" i="6"/>
  <c r="AF17" i="6"/>
  <c r="AC17" i="6"/>
  <c r="AH17" i="6" s="1"/>
  <c r="AI17" i="6" s="1"/>
  <c r="BL17" i="6" s="1"/>
  <c r="W17" i="6"/>
  <c r="T17" i="6"/>
  <c r="Q17" i="6"/>
  <c r="BJ17" i="6" s="1"/>
  <c r="P17" i="6"/>
  <c r="L17" i="6"/>
  <c r="K17" i="6"/>
  <c r="E17" i="6"/>
  <c r="G17" i="6" s="1"/>
  <c r="BH16" i="6"/>
  <c r="AX16" i="6"/>
  <c r="AU16" i="6"/>
  <c r="AZ16" i="6" s="1"/>
  <c r="BA16" i="6" s="1"/>
  <c r="BN16" i="6" s="1"/>
  <c r="AO16" i="6"/>
  <c r="AL16" i="6"/>
  <c r="AQ16" i="6" s="1"/>
  <c r="AR16" i="6" s="1"/>
  <c r="AI16" i="6"/>
  <c r="BL16" i="6" s="1"/>
  <c r="AF16" i="6"/>
  <c r="AC16" i="6"/>
  <c r="AH16" i="6" s="1"/>
  <c r="Z16" i="6"/>
  <c r="BK16" i="6" s="1"/>
  <c r="W16" i="6"/>
  <c r="T16" i="6"/>
  <c r="Y16" i="6" s="1"/>
  <c r="Q16" i="6"/>
  <c r="BJ16" i="6" s="1"/>
  <c r="P16" i="6"/>
  <c r="K16" i="6"/>
  <c r="L16" i="6" s="1"/>
  <c r="BI16" i="6" s="1"/>
  <c r="H16" i="6"/>
  <c r="G16" i="6"/>
  <c r="E16" i="6"/>
  <c r="BO15" i="6"/>
  <c r="AZ15" i="6"/>
  <c r="BA15" i="6" s="1"/>
  <c r="BN15" i="6" s="1"/>
  <c r="AX15" i="6"/>
  <c r="AU15" i="6"/>
  <c r="AQ15" i="6"/>
  <c r="AR15" i="6" s="1"/>
  <c r="AO15" i="6"/>
  <c r="AL15" i="6"/>
  <c r="AH15" i="6"/>
  <c r="AI15" i="6" s="1"/>
  <c r="BL15" i="6" s="1"/>
  <c r="AF15" i="6"/>
  <c r="AC15" i="6"/>
  <c r="Y15" i="6"/>
  <c r="Z15" i="6" s="1"/>
  <c r="BK15" i="6" s="1"/>
  <c r="W15" i="6"/>
  <c r="T15" i="6"/>
  <c r="P15" i="6"/>
  <c r="Q15" i="6" s="1"/>
  <c r="BJ15" i="6" s="1"/>
  <c r="L15" i="6"/>
  <c r="BI15" i="6" s="1"/>
  <c r="K15" i="6"/>
  <c r="G15" i="6"/>
  <c r="H15" i="6" s="1"/>
  <c r="E15" i="6"/>
  <c r="AX14" i="6"/>
  <c r="AZ14" i="6" s="1"/>
  <c r="BA14" i="6" s="1"/>
  <c r="AU14" i="6"/>
  <c r="AO14" i="6"/>
  <c r="AQ14" i="6" s="1"/>
  <c r="AR14" i="6" s="1"/>
  <c r="BM14" i="6" s="1"/>
  <c r="AL14" i="6"/>
  <c r="AH14" i="6"/>
  <c r="AI14" i="6" s="1"/>
  <c r="BL14" i="6" s="1"/>
  <c r="AF14" i="6"/>
  <c r="AC14" i="6"/>
  <c r="Y14" i="6"/>
  <c r="Z14" i="6" s="1"/>
  <c r="BK14" i="6" s="1"/>
  <c r="W14" i="6"/>
  <c r="T14" i="6"/>
  <c r="P14" i="6"/>
  <c r="Q14" i="6" s="1"/>
  <c r="BJ14" i="6" s="1"/>
  <c r="L14" i="6"/>
  <c r="BI14" i="6" s="1"/>
  <c r="K14" i="6"/>
  <c r="E14" i="6"/>
  <c r="G14" i="6" s="1"/>
  <c r="AX13" i="6"/>
  <c r="AU13" i="6"/>
  <c r="AZ13" i="6" s="1"/>
  <c r="BA13" i="6" s="1"/>
  <c r="BN13" i="6" s="1"/>
  <c r="AO13" i="6"/>
  <c r="AL13" i="6"/>
  <c r="AF13" i="6"/>
  <c r="AC13" i="6"/>
  <c r="AH13" i="6" s="1"/>
  <c r="AI13" i="6" s="1"/>
  <c r="BL13" i="6" s="1"/>
  <c r="W13" i="6"/>
  <c r="T13" i="6"/>
  <c r="Q13" i="6"/>
  <c r="BJ13" i="6" s="1"/>
  <c r="P13" i="6"/>
  <c r="L13" i="6"/>
  <c r="BI13" i="6" s="1"/>
  <c r="K13" i="6"/>
  <c r="E13" i="6"/>
  <c r="G13" i="6" s="1"/>
  <c r="BL12" i="6"/>
  <c r="AX12" i="6"/>
  <c r="AU12" i="6"/>
  <c r="AZ12" i="6" s="1"/>
  <c r="BA12" i="6" s="1"/>
  <c r="AR12" i="6"/>
  <c r="BM12" i="6" s="1"/>
  <c r="AO12" i="6"/>
  <c r="AL12" i="6"/>
  <c r="AQ12" i="6" s="1"/>
  <c r="AI12" i="6"/>
  <c r="AF12" i="6"/>
  <c r="AC12" i="6"/>
  <c r="AH12" i="6" s="1"/>
  <c r="W12" i="6"/>
  <c r="T12" i="6"/>
  <c r="Y12" i="6" s="1"/>
  <c r="Z12" i="6" s="1"/>
  <c r="BK12" i="6" s="1"/>
  <c r="Q12" i="6"/>
  <c r="BJ12" i="6" s="1"/>
  <c r="P12" i="6"/>
  <c r="K12" i="6"/>
  <c r="L12" i="6" s="1"/>
  <c r="BI12" i="6" s="1"/>
  <c r="H12" i="6"/>
  <c r="BH12" i="6" s="1"/>
  <c r="G12" i="6"/>
  <c r="E12" i="6"/>
  <c r="BO11" i="6"/>
  <c r="BN11" i="6"/>
  <c r="BA11" i="6"/>
  <c r="BC11" i="6" s="1"/>
  <c r="AZ11" i="6"/>
  <c r="AX11" i="6"/>
  <c r="AU11" i="6"/>
  <c r="AR11" i="6"/>
  <c r="BM11" i="6" s="1"/>
  <c r="AQ11" i="6"/>
  <c r="AO11" i="6"/>
  <c r="AL11" i="6"/>
  <c r="AI11" i="6"/>
  <c r="BL11" i="6" s="1"/>
  <c r="AH11" i="6"/>
  <c r="AF11" i="6"/>
  <c r="AC11" i="6"/>
  <c r="Z11" i="6"/>
  <c r="BK11" i="6" s="1"/>
  <c r="Y11" i="6"/>
  <c r="W11" i="6"/>
  <c r="T11" i="6"/>
  <c r="Q11" i="6"/>
  <c r="BJ11" i="6" s="1"/>
  <c r="P11" i="6"/>
  <c r="L11" i="6"/>
  <c r="BI11" i="6" s="1"/>
  <c r="K11" i="6"/>
  <c r="H11" i="6"/>
  <c r="G11" i="6"/>
  <c r="E11" i="6"/>
  <c r="AX10" i="6"/>
  <c r="AZ10" i="6" s="1"/>
  <c r="BA10" i="6" s="1"/>
  <c r="AU10" i="6"/>
  <c r="AQ10" i="6"/>
  <c r="AR10" i="6" s="1"/>
  <c r="BM10" i="6" s="1"/>
  <c r="AO10" i="6"/>
  <c r="AL10" i="6"/>
  <c r="AH10" i="6"/>
  <c r="AI10" i="6" s="1"/>
  <c r="BL10" i="6" s="1"/>
  <c r="AF10" i="6"/>
  <c r="AC10" i="6"/>
  <c r="W10" i="6"/>
  <c r="Y10" i="6" s="1"/>
  <c r="Z10" i="6" s="1"/>
  <c r="BK10" i="6" s="1"/>
  <c r="T10" i="6"/>
  <c r="P10" i="6"/>
  <c r="Q10" i="6" s="1"/>
  <c r="BJ10" i="6" s="1"/>
  <c r="L10" i="6"/>
  <c r="BI10" i="6" s="1"/>
  <c r="K10" i="6"/>
  <c r="G10" i="6"/>
  <c r="E10" i="6"/>
  <c r="AX9" i="6"/>
  <c r="AU9" i="6"/>
  <c r="AO9" i="6"/>
  <c r="AL9" i="6"/>
  <c r="AQ9" i="6" s="1"/>
  <c r="AR9" i="6" s="1"/>
  <c r="BM9" i="6" s="1"/>
  <c r="AF9" i="6"/>
  <c r="AC9" i="6"/>
  <c r="W9" i="6"/>
  <c r="T9" i="6"/>
  <c r="Q9" i="6"/>
  <c r="BJ9" i="6" s="1"/>
  <c r="P9" i="6"/>
  <c r="L9" i="6"/>
  <c r="BI9" i="6" s="1"/>
  <c r="K9" i="6"/>
  <c r="E9" i="6"/>
  <c r="G9" i="6" s="1"/>
  <c r="BJ8" i="6"/>
  <c r="AX8" i="6"/>
  <c r="AU8" i="6"/>
  <c r="AZ8" i="6" s="1"/>
  <c r="BA8" i="6" s="1"/>
  <c r="AO8" i="6"/>
  <c r="AL8" i="6"/>
  <c r="AQ8" i="6" s="1"/>
  <c r="AR8" i="6" s="1"/>
  <c r="BM8" i="6" s="1"/>
  <c r="AF8" i="6"/>
  <c r="AC8" i="6"/>
  <c r="AH8" i="6" s="1"/>
  <c r="AI8" i="6" s="1"/>
  <c r="BL8" i="6" s="1"/>
  <c r="W8" i="6"/>
  <c r="T8" i="6"/>
  <c r="Y8" i="6" s="1"/>
  <c r="Q8" i="6"/>
  <c r="P8" i="6"/>
  <c r="K8" i="6"/>
  <c r="L8" i="6" s="1"/>
  <c r="BI8" i="6" s="1"/>
  <c r="H8" i="6"/>
  <c r="G8" i="6"/>
  <c r="E8" i="6"/>
  <c r="BI7" i="6"/>
  <c r="BA7" i="6"/>
  <c r="BN7" i="6" s="1"/>
  <c r="AZ7" i="6"/>
  <c r="AX7" i="6"/>
  <c r="AU7" i="6"/>
  <c r="AR7" i="6"/>
  <c r="BC7" i="6" s="1"/>
  <c r="AQ7" i="6"/>
  <c r="AO7" i="6"/>
  <c r="AL7" i="6"/>
  <c r="AI7" i="6"/>
  <c r="BL7" i="6" s="1"/>
  <c r="AH7" i="6"/>
  <c r="AF7" i="6"/>
  <c r="AC7" i="6"/>
  <c r="Z7" i="6"/>
  <c r="BK7" i="6" s="1"/>
  <c r="Y7" i="6"/>
  <c r="W7" i="6"/>
  <c r="T7" i="6"/>
  <c r="Q7" i="6"/>
  <c r="BJ7" i="6" s="1"/>
  <c r="P7" i="6"/>
  <c r="L7" i="6"/>
  <c r="K7" i="6"/>
  <c r="H7" i="6"/>
  <c r="BH7" i="6" s="1"/>
  <c r="G7" i="6"/>
  <c r="BO7" i="6" s="1"/>
  <c r="E7" i="6"/>
  <c r="AZ6" i="6"/>
  <c r="BA6" i="6" s="1"/>
  <c r="BN6" i="6" s="1"/>
  <c r="AX6" i="6"/>
  <c r="AU6" i="6"/>
  <c r="AO6" i="6"/>
  <c r="AQ6" i="6" s="1"/>
  <c r="AR6" i="6" s="1"/>
  <c r="AL6" i="6"/>
  <c r="AF6" i="6"/>
  <c r="AC6" i="6"/>
  <c r="AH6" i="6" s="1"/>
  <c r="AI6" i="6" s="1"/>
  <c r="BL6" i="6" s="1"/>
  <c r="W6" i="6"/>
  <c r="T6" i="6"/>
  <c r="Y6" i="6" s="1"/>
  <c r="Z6" i="6" s="1"/>
  <c r="BK6" i="6" s="1"/>
  <c r="P6" i="6"/>
  <c r="Q6" i="6" s="1"/>
  <c r="BJ6" i="6" s="1"/>
  <c r="L6" i="6"/>
  <c r="BI6" i="6" s="1"/>
  <c r="K6" i="6"/>
  <c r="E6" i="6"/>
  <c r="G6" i="6" s="1"/>
  <c r="AX5" i="6"/>
  <c r="E36" i="9" s="1"/>
  <c r="AU5" i="6"/>
  <c r="AO5" i="6"/>
  <c r="E31" i="9" s="1"/>
  <c r="AL5" i="6"/>
  <c r="AF5" i="6"/>
  <c r="E26" i="9" s="1"/>
  <c r="AC5" i="6"/>
  <c r="W5" i="6"/>
  <c r="E21" i="9" s="1"/>
  <c r="T5" i="6"/>
  <c r="Q5" i="6"/>
  <c r="P5" i="6"/>
  <c r="L5" i="6"/>
  <c r="G14" i="9" s="1"/>
  <c r="K5" i="6"/>
  <c r="E5" i="6"/>
  <c r="BK33" i="4" l="1"/>
  <c r="AZ33" i="4"/>
  <c r="BK41" i="4"/>
  <c r="AZ41" i="4"/>
  <c r="BL45" i="4"/>
  <c r="H45" i="4"/>
  <c r="AZ68" i="4"/>
  <c r="BK68" i="4"/>
  <c r="BL6" i="4"/>
  <c r="H6" i="4"/>
  <c r="AZ6" i="4"/>
  <c r="BK6" i="4"/>
  <c r="AZ11" i="4"/>
  <c r="BK11" i="4"/>
  <c r="BL14" i="4"/>
  <c r="H14" i="4"/>
  <c r="AZ14" i="4"/>
  <c r="BK14" i="4"/>
  <c r="AZ19" i="4"/>
  <c r="BK19" i="4"/>
  <c r="BL22" i="4"/>
  <c r="H22" i="4"/>
  <c r="AZ22" i="4"/>
  <c r="BK22" i="4"/>
  <c r="AZ27" i="4"/>
  <c r="BK27" i="4"/>
  <c r="BL30" i="4"/>
  <c r="H30" i="4"/>
  <c r="AZ30" i="4"/>
  <c r="BK30" i="4"/>
  <c r="AZ35" i="4"/>
  <c r="BK35" i="4"/>
  <c r="BL38" i="4"/>
  <c r="H38" i="4"/>
  <c r="AZ38" i="4"/>
  <c r="BK38" i="4"/>
  <c r="AZ43" i="4"/>
  <c r="BK43" i="4"/>
  <c r="AZ57" i="4"/>
  <c r="BK57" i="4"/>
  <c r="BK70" i="4"/>
  <c r="AZ70" i="4"/>
  <c r="BA70" i="4" s="1"/>
  <c r="BB70" i="4" s="1"/>
  <c r="BC70" i="4" s="1"/>
  <c r="BK5" i="4"/>
  <c r="AZ5" i="4"/>
  <c r="BE12" i="4"/>
  <c r="BK13" i="4"/>
  <c r="AZ13" i="4"/>
  <c r="BE20" i="4"/>
  <c r="BK21" i="4"/>
  <c r="AZ21" i="4"/>
  <c r="BK29" i="4"/>
  <c r="AZ29" i="4"/>
  <c r="BK37" i="4"/>
  <c r="AZ37" i="4"/>
  <c r="BE44" i="4"/>
  <c r="AZ46" i="4"/>
  <c r="BK46" i="4"/>
  <c r="BL56" i="4"/>
  <c r="H56" i="4"/>
  <c r="BE8" i="4"/>
  <c r="BK9" i="4"/>
  <c r="AZ9" i="4"/>
  <c r="BK17" i="4"/>
  <c r="AZ17" i="4"/>
  <c r="BE24" i="4"/>
  <c r="BK25" i="4"/>
  <c r="AZ25" i="4"/>
  <c r="BK58" i="4"/>
  <c r="AZ58" i="4"/>
  <c r="AZ7" i="4"/>
  <c r="BK7" i="4"/>
  <c r="BL10" i="4"/>
  <c r="H10" i="4"/>
  <c r="AZ10" i="4"/>
  <c r="BK10" i="4"/>
  <c r="AZ15" i="4"/>
  <c r="BK15" i="4"/>
  <c r="BL18" i="4"/>
  <c r="H18" i="4"/>
  <c r="AZ18" i="4"/>
  <c r="BK18" i="4"/>
  <c r="AZ23" i="4"/>
  <c r="BK23" i="4"/>
  <c r="BL26" i="4"/>
  <c r="H26" i="4"/>
  <c r="AZ26" i="4"/>
  <c r="BK26" i="4"/>
  <c r="AZ31" i="4"/>
  <c r="BK31" i="4"/>
  <c r="BL34" i="4"/>
  <c r="H34" i="4"/>
  <c r="AZ34" i="4"/>
  <c r="BK34" i="4"/>
  <c r="AZ39" i="4"/>
  <c r="BK39" i="4"/>
  <c r="BL42" i="4"/>
  <c r="H42" i="4"/>
  <c r="AZ42" i="4"/>
  <c r="BK42" i="4"/>
  <c r="AZ52" i="4"/>
  <c r="BK52" i="4"/>
  <c r="BK54" i="4"/>
  <c r="AZ54" i="4"/>
  <c r="BL72" i="4"/>
  <c r="H72" i="4"/>
  <c r="H16" i="4"/>
  <c r="H28" i="4"/>
  <c r="H32" i="4"/>
  <c r="H36" i="4"/>
  <c r="H40" i="4"/>
  <c r="BA50" i="4"/>
  <c r="BB50" i="4" s="1"/>
  <c r="BC50" i="4" s="1"/>
  <c r="H59" i="4"/>
  <c r="BA66" i="4"/>
  <c r="BB66" i="4" s="1"/>
  <c r="BC66" i="4" s="1"/>
  <c r="BL70" i="4"/>
  <c r="BA77" i="4"/>
  <c r="BB77" i="4" s="1"/>
  <c r="BC77" i="4" s="1"/>
  <c r="BE77" i="4"/>
  <c r="AZ79" i="4"/>
  <c r="BK79" i="4"/>
  <c r="BK82" i="4"/>
  <c r="AZ82" i="4"/>
  <c r="BL91" i="4"/>
  <c r="H91" i="4"/>
  <c r="BK104" i="4"/>
  <c r="AZ104" i="4"/>
  <c r="AZ111" i="4"/>
  <c r="BK111" i="4"/>
  <c r="BK347" i="4"/>
  <c r="AZ347" i="4"/>
  <c r="X8" i="4"/>
  <c r="Y8" i="4" s="1"/>
  <c r="BH8" i="4" s="1"/>
  <c r="X12" i="4"/>
  <c r="Y12" i="4" s="1"/>
  <c r="BH12" i="4" s="1"/>
  <c r="X16" i="4"/>
  <c r="Y16" i="4" s="1"/>
  <c r="BH16" i="4" s="1"/>
  <c r="X20" i="4"/>
  <c r="Y20" i="4" s="1"/>
  <c r="BH20" i="4" s="1"/>
  <c r="X24" i="4"/>
  <c r="Y24" i="4" s="1"/>
  <c r="BH24" i="4" s="1"/>
  <c r="X28" i="4"/>
  <c r="Y28" i="4" s="1"/>
  <c r="BH28" i="4" s="1"/>
  <c r="X32" i="4"/>
  <c r="Y32" i="4" s="1"/>
  <c r="BH32" i="4" s="1"/>
  <c r="X36" i="4"/>
  <c r="Y36" i="4" s="1"/>
  <c r="BH36" i="4" s="1"/>
  <c r="X40" i="4"/>
  <c r="Y40" i="4" s="1"/>
  <c r="BH40" i="4" s="1"/>
  <c r="X44" i="4"/>
  <c r="Y44" i="4" s="1"/>
  <c r="BH44" i="4" s="1"/>
  <c r="BK45" i="4"/>
  <c r="BL50" i="4"/>
  <c r="AF51" i="4"/>
  <c r="AG51" i="4" s="1"/>
  <c r="BI51" i="4" s="1"/>
  <c r="AW51" i="4"/>
  <c r="AX51" i="4" s="1"/>
  <c r="H55" i="4"/>
  <c r="H57" i="4"/>
  <c r="X59" i="4"/>
  <c r="Y59" i="4" s="1"/>
  <c r="BH59" i="4" s="1"/>
  <c r="AN59" i="4"/>
  <c r="AO59" i="4" s="1"/>
  <c r="BJ59" i="4" s="1"/>
  <c r="BK60" i="4"/>
  <c r="BK61" i="4"/>
  <c r="AZ62" i="4"/>
  <c r="BA62" i="4" s="1"/>
  <c r="BB62" i="4" s="1"/>
  <c r="BC62" i="4" s="1"/>
  <c r="BL66" i="4"/>
  <c r="AF67" i="4"/>
  <c r="AG67" i="4" s="1"/>
  <c r="BI67" i="4" s="1"/>
  <c r="AW67" i="4"/>
  <c r="AX67" i="4" s="1"/>
  <c r="H71" i="4"/>
  <c r="H73" i="4"/>
  <c r="BK73" i="4"/>
  <c r="AZ73" i="4"/>
  <c r="AF75" i="4"/>
  <c r="AG75" i="4" s="1"/>
  <c r="BI75" i="4" s="1"/>
  <c r="AW75" i="4"/>
  <c r="AX75" i="4" s="1"/>
  <c r="BK76" i="4"/>
  <c r="H79" i="4"/>
  <c r="AZ83" i="4"/>
  <c r="BK83" i="4"/>
  <c r="BL84" i="4"/>
  <c r="H84" i="4"/>
  <c r="AW86" i="4"/>
  <c r="AX86" i="4" s="1"/>
  <c r="BL97" i="4"/>
  <c r="H97" i="4"/>
  <c r="AF102" i="4"/>
  <c r="AG102" i="4" s="1"/>
  <c r="BI102" i="4" s="1"/>
  <c r="BE108" i="4"/>
  <c r="BE111" i="4"/>
  <c r="BA111" i="4"/>
  <c r="BB111" i="4" s="1"/>
  <c r="BC111" i="4" s="1"/>
  <c r="BK112" i="4"/>
  <c r="AZ112" i="4"/>
  <c r="H114" i="4"/>
  <c r="BL115" i="4"/>
  <c r="BK116" i="4"/>
  <c r="AZ116" i="4"/>
  <c r="BK117" i="4"/>
  <c r="AZ117" i="4"/>
  <c r="BL119" i="4"/>
  <c r="AZ119" i="4"/>
  <c r="BK119" i="4"/>
  <c r="BK122" i="4"/>
  <c r="BA123" i="4"/>
  <c r="BB123" i="4" s="1"/>
  <c r="BC123" i="4" s="1"/>
  <c r="BF123" i="4"/>
  <c r="H129" i="4"/>
  <c r="BL138" i="4"/>
  <c r="H138" i="4"/>
  <c r="BA151" i="4"/>
  <c r="BB151" i="4" s="1"/>
  <c r="BC151" i="4" s="1"/>
  <c r="BE151" i="4"/>
  <c r="H46" i="4"/>
  <c r="BL54" i="4"/>
  <c r="BL60" i="4"/>
  <c r="H60" i="4"/>
  <c r="BA61" i="4"/>
  <c r="BB61" i="4" s="1"/>
  <c r="BC61" i="4" s="1"/>
  <c r="BE61" i="4"/>
  <c r="BL74" i="4"/>
  <c r="L74" i="4"/>
  <c r="BF74" i="4" s="1"/>
  <c r="BK77" i="4"/>
  <c r="AZ77" i="4"/>
  <c r="BE100" i="4"/>
  <c r="BE103" i="4"/>
  <c r="BL106" i="4"/>
  <c r="H106" i="4"/>
  <c r="BK108" i="4"/>
  <c r="AZ108" i="4"/>
  <c r="BA108" i="4" s="1"/>
  <c r="BB108" i="4" s="1"/>
  <c r="BC108" i="4" s="1"/>
  <c r="BK109" i="4"/>
  <c r="AZ109" i="4"/>
  <c r="BK114" i="4"/>
  <c r="BA115" i="4"/>
  <c r="BB115" i="4" s="1"/>
  <c r="BC115" i="4" s="1"/>
  <c r="BF115" i="4"/>
  <c r="H121" i="4"/>
  <c r="AZ143" i="4"/>
  <c r="BK143" i="4"/>
  <c r="BK148" i="4"/>
  <c r="AZ148" i="4"/>
  <c r="BL163" i="4"/>
  <c r="H163" i="4"/>
  <c r="L164" i="4"/>
  <c r="BF164" i="4" s="1"/>
  <c r="AZ352" i="4"/>
  <c r="BK352" i="4"/>
  <c r="BA7" i="4"/>
  <c r="BB7" i="4" s="1"/>
  <c r="BC7" i="4" s="1"/>
  <c r="BL7" i="4"/>
  <c r="AW8" i="4"/>
  <c r="AX8" i="4" s="1"/>
  <c r="BA11" i="4"/>
  <c r="BB11" i="4" s="1"/>
  <c r="BC11" i="4" s="1"/>
  <c r="BL11" i="4"/>
  <c r="AW12" i="4"/>
  <c r="AX12" i="4" s="1"/>
  <c r="BA15" i="4"/>
  <c r="BB15" i="4" s="1"/>
  <c r="BC15" i="4" s="1"/>
  <c r="BL15" i="4"/>
  <c r="AW16" i="4"/>
  <c r="AX16" i="4" s="1"/>
  <c r="BA19" i="4"/>
  <c r="BB19" i="4" s="1"/>
  <c r="BC19" i="4" s="1"/>
  <c r="BL19" i="4"/>
  <c r="AW20" i="4"/>
  <c r="AX20" i="4" s="1"/>
  <c r="BA23" i="4"/>
  <c r="BB23" i="4" s="1"/>
  <c r="BC23" i="4" s="1"/>
  <c r="BL23" i="4"/>
  <c r="AW24" i="4"/>
  <c r="AX24" i="4" s="1"/>
  <c r="BA27" i="4"/>
  <c r="BB27" i="4" s="1"/>
  <c r="BC27" i="4" s="1"/>
  <c r="BL27" i="4"/>
  <c r="AW28" i="4"/>
  <c r="AX28" i="4" s="1"/>
  <c r="BA31" i="4"/>
  <c r="BB31" i="4" s="1"/>
  <c r="BC31" i="4" s="1"/>
  <c r="BL31" i="4"/>
  <c r="AW32" i="4"/>
  <c r="AX32" i="4" s="1"/>
  <c r="BA35" i="4"/>
  <c r="BB35" i="4" s="1"/>
  <c r="BC35" i="4" s="1"/>
  <c r="BL35" i="4"/>
  <c r="AW36" i="4"/>
  <c r="AX36" i="4" s="1"/>
  <c r="BA39" i="4"/>
  <c r="BB39" i="4" s="1"/>
  <c r="BC39" i="4" s="1"/>
  <c r="BL39" i="4"/>
  <c r="AW40" i="4"/>
  <c r="AX40" i="4" s="1"/>
  <c r="BA43" i="4"/>
  <c r="BB43" i="4" s="1"/>
  <c r="BC43" i="4" s="1"/>
  <c r="BL43" i="4"/>
  <c r="AW44" i="4"/>
  <c r="AX44" i="4" s="1"/>
  <c r="AF47" i="4"/>
  <c r="AG47" i="4" s="1"/>
  <c r="BI47" i="4" s="1"/>
  <c r="AW47" i="4"/>
  <c r="AX47" i="4" s="1"/>
  <c r="BE50" i="4"/>
  <c r="H51" i="4"/>
  <c r="BL52" i="4"/>
  <c r="H52" i="4"/>
  <c r="BA53" i="4"/>
  <c r="BB53" i="4" s="1"/>
  <c r="BC53" i="4" s="1"/>
  <c r="BE53" i="4"/>
  <c r="X55" i="4"/>
  <c r="Y55" i="4" s="1"/>
  <c r="BH55" i="4" s="1"/>
  <c r="AN55" i="4"/>
  <c r="AO55" i="4" s="1"/>
  <c r="BJ55" i="4" s="1"/>
  <c r="AZ55" i="4"/>
  <c r="BK56" i="4"/>
  <c r="BA58" i="4"/>
  <c r="BB58" i="4" s="1"/>
  <c r="BC58" i="4" s="1"/>
  <c r="BL62" i="4"/>
  <c r="AF63" i="4"/>
  <c r="AG63" i="4" s="1"/>
  <c r="BI63" i="4" s="1"/>
  <c r="AW63" i="4"/>
  <c r="AX63" i="4" s="1"/>
  <c r="BE66" i="4"/>
  <c r="H67" i="4"/>
  <c r="BL68" i="4"/>
  <c r="H68" i="4"/>
  <c r="BA69" i="4"/>
  <c r="BB69" i="4" s="1"/>
  <c r="BC69" i="4" s="1"/>
  <c r="BE69" i="4"/>
  <c r="X71" i="4"/>
  <c r="Y71" i="4" s="1"/>
  <c r="BH71" i="4" s="1"/>
  <c r="AN71" i="4"/>
  <c r="AO71" i="4" s="1"/>
  <c r="BJ71" i="4" s="1"/>
  <c r="AZ71" i="4"/>
  <c r="BK72" i="4"/>
  <c r="H75" i="4"/>
  <c r="AZ78" i="4"/>
  <c r="X79" i="4"/>
  <c r="Y79" i="4" s="1"/>
  <c r="BH79" i="4" s="1"/>
  <c r="AN79" i="4"/>
  <c r="AO79" i="4" s="1"/>
  <c r="BJ79" i="4" s="1"/>
  <c r="BL80" i="4"/>
  <c r="H80" i="4"/>
  <c r="BL83" i="4"/>
  <c r="H83" i="4"/>
  <c r="BK84" i="4"/>
  <c r="AZ87" i="4"/>
  <c r="BK87" i="4"/>
  <c r="BL88" i="4"/>
  <c r="H88" i="4"/>
  <c r="AW90" i="4"/>
  <c r="AX90" i="4" s="1"/>
  <c r="BL95" i="4"/>
  <c r="AZ95" i="4"/>
  <c r="BA95" i="4" s="1"/>
  <c r="BB95" i="4" s="1"/>
  <c r="BC95" i="4" s="1"/>
  <c r="BK95" i="4"/>
  <c r="BK98" i="4"/>
  <c r="BA99" i="4"/>
  <c r="BB99" i="4" s="1"/>
  <c r="BC99" i="4" s="1"/>
  <c r="BF99" i="4"/>
  <c r="H105" i="4"/>
  <c r="AF110" i="4"/>
  <c r="AG110" i="4" s="1"/>
  <c r="BI110" i="4" s="1"/>
  <c r="BA116" i="4"/>
  <c r="BB116" i="4" s="1"/>
  <c r="BC116" i="4" s="1"/>
  <c r="BE116" i="4"/>
  <c r="BE119" i="4"/>
  <c r="BA119" i="4"/>
  <c r="BB119" i="4" s="1"/>
  <c r="BC119" i="4" s="1"/>
  <c r="BK120" i="4"/>
  <c r="AZ120" i="4"/>
  <c r="H122" i="4"/>
  <c r="BK124" i="4"/>
  <c r="AZ124" i="4"/>
  <c r="BK125" i="4"/>
  <c r="AZ125" i="4"/>
  <c r="BL127" i="4"/>
  <c r="AZ127" i="4"/>
  <c r="BK127" i="4"/>
  <c r="BK130" i="4"/>
  <c r="BL131" i="4"/>
  <c r="Y131" i="4"/>
  <c r="AZ135" i="4"/>
  <c r="BK135" i="4"/>
  <c r="Y136" i="4"/>
  <c r="BH136" i="4" s="1"/>
  <c r="BL136" i="4"/>
  <c r="BE140" i="4"/>
  <c r="BK187" i="4"/>
  <c r="AZ187" i="4"/>
  <c r="H188" i="4"/>
  <c r="AZ189" i="4"/>
  <c r="BK189" i="4"/>
  <c r="AZ194" i="4"/>
  <c r="BK194" i="4"/>
  <c r="BK215" i="4"/>
  <c r="AZ215" i="4"/>
  <c r="BL5" i="4"/>
  <c r="H5" i="4"/>
  <c r="BL9" i="4"/>
  <c r="H9" i="4"/>
  <c r="BL13" i="4"/>
  <c r="H13" i="4"/>
  <c r="BL17" i="4"/>
  <c r="H17" i="4"/>
  <c r="BL21" i="4"/>
  <c r="H21" i="4"/>
  <c r="BL25" i="4"/>
  <c r="H25" i="4"/>
  <c r="BL29" i="4"/>
  <c r="H29" i="4"/>
  <c r="BL33" i="4"/>
  <c r="H33" i="4"/>
  <c r="BL37" i="4"/>
  <c r="H37" i="4"/>
  <c r="BL41" i="4"/>
  <c r="H41" i="4"/>
  <c r="BL44" i="4"/>
  <c r="BL48" i="4"/>
  <c r="H48" i="4"/>
  <c r="BA49" i="4"/>
  <c r="BB49" i="4" s="1"/>
  <c r="BC49" i="4" s="1"/>
  <c r="BE49" i="4"/>
  <c r="X51" i="4"/>
  <c r="Y51" i="4" s="1"/>
  <c r="BH51" i="4" s="1"/>
  <c r="AN51" i="4"/>
  <c r="AO51" i="4" s="1"/>
  <c r="BJ51" i="4" s="1"/>
  <c r="BA54" i="4"/>
  <c r="BB54" i="4" s="1"/>
  <c r="BC54" i="4" s="1"/>
  <c r="BL58" i="4"/>
  <c r="AF59" i="4"/>
  <c r="AG59" i="4" s="1"/>
  <c r="BI59" i="4" s="1"/>
  <c r="AW59" i="4"/>
  <c r="AX59" i="4" s="1"/>
  <c r="BL63" i="4"/>
  <c r="H63" i="4"/>
  <c r="BL64" i="4"/>
  <c r="H64" i="4"/>
  <c r="BA65" i="4"/>
  <c r="BB65" i="4" s="1"/>
  <c r="BC65" i="4" s="1"/>
  <c r="BE65" i="4"/>
  <c r="X67" i="4"/>
  <c r="Y67" i="4" s="1"/>
  <c r="BH67" i="4" s="1"/>
  <c r="AN67" i="4"/>
  <c r="AO67" i="4" s="1"/>
  <c r="BJ67" i="4" s="1"/>
  <c r="X75" i="4"/>
  <c r="Y75" i="4" s="1"/>
  <c r="BH75" i="4" s="1"/>
  <c r="AN75" i="4"/>
  <c r="AO75" i="4" s="1"/>
  <c r="BJ75" i="4" s="1"/>
  <c r="BL76" i="4"/>
  <c r="H76" i="4"/>
  <c r="BL78" i="4"/>
  <c r="L78" i="4"/>
  <c r="BF78" i="4" s="1"/>
  <c r="BA81" i="4"/>
  <c r="BB81" i="4" s="1"/>
  <c r="BC81" i="4" s="1"/>
  <c r="BE81" i="4"/>
  <c r="BK81" i="4"/>
  <c r="AZ81" i="4"/>
  <c r="BL87" i="4"/>
  <c r="H87" i="4"/>
  <c r="AZ91" i="4"/>
  <c r="BK91" i="4"/>
  <c r="BL92" i="4"/>
  <c r="H92" i="4"/>
  <c r="BE95" i="4"/>
  <c r="BK96" i="4"/>
  <c r="AZ96" i="4"/>
  <c r="H98" i="4"/>
  <c r="BK100" i="4"/>
  <c r="AZ100" i="4"/>
  <c r="BA100" i="4" s="1"/>
  <c r="BB100" i="4" s="1"/>
  <c r="BC100" i="4" s="1"/>
  <c r="BK101" i="4"/>
  <c r="AZ101" i="4"/>
  <c r="BL103" i="4"/>
  <c r="AZ103" i="4"/>
  <c r="BA103" i="4" s="1"/>
  <c r="BB103" i="4" s="1"/>
  <c r="BC103" i="4" s="1"/>
  <c r="BK103" i="4"/>
  <c r="BK106" i="4"/>
  <c r="BA107" i="4"/>
  <c r="BB107" i="4" s="1"/>
  <c r="BC107" i="4" s="1"/>
  <c r="BF107" i="4"/>
  <c r="H113" i="4"/>
  <c r="AF118" i="4"/>
  <c r="AG118" i="4" s="1"/>
  <c r="BI118" i="4" s="1"/>
  <c r="BA124" i="4"/>
  <c r="BB124" i="4" s="1"/>
  <c r="BC124" i="4" s="1"/>
  <c r="BE124" i="4"/>
  <c r="BE127" i="4"/>
  <c r="BA127" i="4"/>
  <c r="BB127" i="4" s="1"/>
  <c r="BC127" i="4" s="1"/>
  <c r="BK128" i="4"/>
  <c r="AZ128" i="4"/>
  <c r="H130" i="4"/>
  <c r="BL135" i="4"/>
  <c r="H135" i="4"/>
  <c r="BK137" i="4"/>
  <c r="AZ137" i="4"/>
  <c r="BL150" i="4"/>
  <c r="H150" i="4"/>
  <c r="AZ150" i="4"/>
  <c r="BK150" i="4"/>
  <c r="AW85" i="4"/>
  <c r="AX85" i="4" s="1"/>
  <c r="AW89" i="4"/>
  <c r="AX89" i="4" s="1"/>
  <c r="AW93" i="4"/>
  <c r="AX93" i="4" s="1"/>
  <c r="X94" i="4"/>
  <c r="Y94" i="4" s="1"/>
  <c r="BH94" i="4" s="1"/>
  <c r="BL100" i="4"/>
  <c r="BE101" i="4"/>
  <c r="X102" i="4"/>
  <c r="Y102" i="4" s="1"/>
  <c r="BH102" i="4" s="1"/>
  <c r="BL108" i="4"/>
  <c r="BE109" i="4"/>
  <c r="X110" i="4"/>
  <c r="Y110" i="4" s="1"/>
  <c r="BH110" i="4" s="1"/>
  <c r="BL116" i="4"/>
  <c r="BE117" i="4"/>
  <c r="X118" i="4"/>
  <c r="Y118" i="4" s="1"/>
  <c r="BH118" i="4" s="1"/>
  <c r="BL124" i="4"/>
  <c r="BE125" i="4"/>
  <c r="X126" i="4"/>
  <c r="Y126" i="4" s="1"/>
  <c r="BH126" i="4" s="1"/>
  <c r="AZ132" i="4"/>
  <c r="BL132" i="4"/>
  <c r="BA136" i="4"/>
  <c r="BB136" i="4" s="1"/>
  <c r="BC136" i="4" s="1"/>
  <c r="BE136" i="4"/>
  <c r="BK139" i="4"/>
  <c r="BK140" i="4"/>
  <c r="AZ140" i="4"/>
  <c r="BA140" i="4" s="1"/>
  <c r="BB140" i="4" s="1"/>
  <c r="BC140" i="4" s="1"/>
  <c r="BL143" i="4"/>
  <c r="H143" i="4"/>
  <c r="BL146" i="4"/>
  <c r="H146" i="4"/>
  <c r="AZ146" i="4"/>
  <c r="BK146" i="4"/>
  <c r="BK151" i="4"/>
  <c r="BA152" i="4"/>
  <c r="BB152" i="4" s="1"/>
  <c r="BC152" i="4" s="1"/>
  <c r="BE152" i="4"/>
  <c r="BK165" i="4"/>
  <c r="AZ165" i="4"/>
  <c r="BL174" i="4"/>
  <c r="H174" i="4"/>
  <c r="BE180" i="4"/>
  <c r="L184" i="4"/>
  <c r="BF184" i="4" s="1"/>
  <c r="AZ186" i="4"/>
  <c r="BK186" i="4"/>
  <c r="BL193" i="4"/>
  <c r="H193" i="4"/>
  <c r="BL82" i="4"/>
  <c r="H82" i="4"/>
  <c r="AN85" i="4"/>
  <c r="AO85" i="4" s="1"/>
  <c r="BJ85" i="4" s="1"/>
  <c r="BL86" i="4"/>
  <c r="H86" i="4"/>
  <c r="AN89" i="4"/>
  <c r="AO89" i="4" s="1"/>
  <c r="BJ89" i="4" s="1"/>
  <c r="BL90" i="4"/>
  <c r="H90" i="4"/>
  <c r="AN93" i="4"/>
  <c r="AO93" i="4" s="1"/>
  <c r="BJ93" i="4" s="1"/>
  <c r="H94" i="4"/>
  <c r="BA96" i="4"/>
  <c r="BB96" i="4" s="1"/>
  <c r="BC96" i="4" s="1"/>
  <c r="BE96" i="4"/>
  <c r="AW97" i="4"/>
  <c r="AX97" i="4" s="1"/>
  <c r="AN101" i="4"/>
  <c r="AO101" i="4" s="1"/>
  <c r="BJ101" i="4" s="1"/>
  <c r="BL102" i="4"/>
  <c r="H102" i="4"/>
  <c r="BA104" i="4"/>
  <c r="BB104" i="4" s="1"/>
  <c r="BC104" i="4" s="1"/>
  <c r="BE104" i="4"/>
  <c r="AW105" i="4"/>
  <c r="AX105" i="4" s="1"/>
  <c r="AN109" i="4"/>
  <c r="AO109" i="4" s="1"/>
  <c r="BJ109" i="4" s="1"/>
  <c r="BL110" i="4"/>
  <c r="H110" i="4"/>
  <c r="BA112" i="4"/>
  <c r="BB112" i="4" s="1"/>
  <c r="BC112" i="4" s="1"/>
  <c r="BE112" i="4"/>
  <c r="AW113" i="4"/>
  <c r="AX113" i="4" s="1"/>
  <c r="AN117" i="4"/>
  <c r="AO117" i="4" s="1"/>
  <c r="BJ117" i="4" s="1"/>
  <c r="BL118" i="4"/>
  <c r="H118" i="4"/>
  <c r="BA120" i="4"/>
  <c r="BB120" i="4" s="1"/>
  <c r="BC120" i="4" s="1"/>
  <c r="BE120" i="4"/>
  <c r="AW121" i="4"/>
  <c r="AX121" i="4" s="1"/>
  <c r="BL125" i="4"/>
  <c r="AN125" i="4"/>
  <c r="AO125" i="4" s="1"/>
  <c r="BJ125" i="4" s="1"/>
  <c r="H126" i="4"/>
  <c r="BA128" i="4"/>
  <c r="BB128" i="4" s="1"/>
  <c r="BC128" i="4" s="1"/>
  <c r="BE128" i="4"/>
  <c r="AW129" i="4"/>
  <c r="AX129" i="4" s="1"/>
  <c r="BK131" i="4"/>
  <c r="BA132" i="4"/>
  <c r="BB132" i="4" s="1"/>
  <c r="BC132" i="4" s="1"/>
  <c r="BE132" i="4"/>
  <c r="H133" i="4"/>
  <c r="BL134" i="4"/>
  <c r="H134" i="4"/>
  <c r="BL139" i="4"/>
  <c r="BL142" i="4"/>
  <c r="H142" i="4"/>
  <c r="AZ142" i="4"/>
  <c r="BK142" i="4"/>
  <c r="BA147" i="4"/>
  <c r="BB147" i="4" s="1"/>
  <c r="BC147" i="4" s="1"/>
  <c r="BE147" i="4"/>
  <c r="AZ147" i="4"/>
  <c r="BK147" i="4"/>
  <c r="AZ162" i="4"/>
  <c r="BK162" i="4"/>
  <c r="AZ167" i="4"/>
  <c r="BK167" i="4"/>
  <c r="BK181" i="4"/>
  <c r="AZ181" i="4"/>
  <c r="L199" i="4"/>
  <c r="BF199" i="4" s="1"/>
  <c r="BL199" i="4"/>
  <c r="BK224" i="4"/>
  <c r="AZ224" i="4"/>
  <c r="BK243" i="4"/>
  <c r="AZ243" i="4"/>
  <c r="AF85" i="4"/>
  <c r="AG85" i="4" s="1"/>
  <c r="BI85" i="4" s="1"/>
  <c r="AF89" i="4"/>
  <c r="AF93" i="4"/>
  <c r="AG93" i="4" s="1"/>
  <c r="BI93" i="4" s="1"/>
  <c r="BL96" i="4"/>
  <c r="X98" i="4"/>
  <c r="Y98" i="4" s="1"/>
  <c r="BH98" i="4" s="1"/>
  <c r="BL104" i="4"/>
  <c r="X106" i="4"/>
  <c r="Y106" i="4" s="1"/>
  <c r="BH106" i="4" s="1"/>
  <c r="BL112" i="4"/>
  <c r="X114" i="4"/>
  <c r="Y114" i="4" s="1"/>
  <c r="BH114" i="4" s="1"/>
  <c r="BL120" i="4"/>
  <c r="X122" i="4"/>
  <c r="Y122" i="4" s="1"/>
  <c r="BH122" i="4" s="1"/>
  <c r="BL128" i="4"/>
  <c r="X130" i="4"/>
  <c r="Y130" i="4" s="1"/>
  <c r="BH130" i="4" s="1"/>
  <c r="AW133" i="4"/>
  <c r="AX133" i="4" s="1"/>
  <c r="AF134" i="4"/>
  <c r="AG134" i="4" s="1"/>
  <c r="BI134" i="4" s="1"/>
  <c r="BK138" i="4"/>
  <c r="AZ138" i="4"/>
  <c r="BE139" i="4"/>
  <c r="BA139" i="4"/>
  <c r="BB139" i="4" s="1"/>
  <c r="BC139" i="4" s="1"/>
  <c r="BK141" i="4"/>
  <c r="AZ141" i="4"/>
  <c r="H145" i="4"/>
  <c r="BL158" i="4"/>
  <c r="H158" i="4"/>
  <c r="AZ183" i="4"/>
  <c r="BK183" i="4"/>
  <c r="BL201" i="4"/>
  <c r="H201" i="4"/>
  <c r="BL202" i="4"/>
  <c r="H202" i="4"/>
  <c r="AZ205" i="4"/>
  <c r="BK205" i="4"/>
  <c r="BL141" i="4"/>
  <c r="H141" i="4"/>
  <c r="BA148" i="4"/>
  <c r="BB148" i="4" s="1"/>
  <c r="BC148" i="4" s="1"/>
  <c r="BL152" i="4"/>
  <c r="BK153" i="4"/>
  <c r="AZ153" i="4"/>
  <c r="BL162" i="4"/>
  <c r="H162" i="4"/>
  <c r="AZ166" i="4"/>
  <c r="BK166" i="4"/>
  <c r="BL167" i="4"/>
  <c r="H167" i="4"/>
  <c r="BK169" i="4"/>
  <c r="AZ169" i="4"/>
  <c r="BE176" i="4"/>
  <c r="BK177" i="4"/>
  <c r="AZ177" i="4"/>
  <c r="AZ182" i="4"/>
  <c r="BK182" i="4"/>
  <c r="BL183" i="4"/>
  <c r="H183" i="4"/>
  <c r="BL186" i="4"/>
  <c r="H186" i="4"/>
  <c r="BA190" i="4"/>
  <c r="BB190" i="4" s="1"/>
  <c r="BC190" i="4" s="1"/>
  <c r="BE190" i="4"/>
  <c r="AZ190" i="4"/>
  <c r="BK190" i="4"/>
  <c r="BA194" i="4"/>
  <c r="BB194" i="4" s="1"/>
  <c r="BC194" i="4" s="1"/>
  <c r="BE194" i="4"/>
  <c r="BA195" i="4"/>
  <c r="BB195" i="4" s="1"/>
  <c r="BC195" i="4" s="1"/>
  <c r="BE195" i="4"/>
  <c r="BK200" i="4"/>
  <c r="AZ200" i="4"/>
  <c r="AZ201" i="4"/>
  <c r="BK201" i="4"/>
  <c r="BL209" i="4"/>
  <c r="H209" i="4"/>
  <c r="BA218" i="4"/>
  <c r="BB218" i="4" s="1"/>
  <c r="BC218" i="4" s="1"/>
  <c r="BE218" i="4"/>
  <c r="Y218" i="4"/>
  <c r="BH218" i="4" s="1"/>
  <c r="BL218" i="4"/>
  <c r="H220" i="4"/>
  <c r="BL226" i="4"/>
  <c r="BA249" i="4"/>
  <c r="BB249" i="4" s="1"/>
  <c r="BC249" i="4" s="1"/>
  <c r="BE249" i="4"/>
  <c r="AZ249" i="4"/>
  <c r="BK249" i="4"/>
  <c r="BL285" i="4"/>
  <c r="H285" i="4"/>
  <c r="H137" i="4"/>
  <c r="AZ144" i="4"/>
  <c r="BA144" i="4" s="1"/>
  <c r="BB144" i="4" s="1"/>
  <c r="BC144" i="4" s="1"/>
  <c r="BL148" i="4"/>
  <c r="H153" i="4"/>
  <c r="AZ154" i="4"/>
  <c r="BK154" i="4"/>
  <c r="BL155" i="4"/>
  <c r="H155" i="4"/>
  <c r="BK157" i="4"/>
  <c r="AZ157" i="4"/>
  <c r="BL166" i="4"/>
  <c r="H166" i="4"/>
  <c r="AZ170" i="4"/>
  <c r="BK170" i="4"/>
  <c r="BL171" i="4"/>
  <c r="H171" i="4"/>
  <c r="BK173" i="4"/>
  <c r="AZ173" i="4"/>
  <c r="AZ178" i="4"/>
  <c r="BK178" i="4"/>
  <c r="BL179" i="4"/>
  <c r="H179" i="4"/>
  <c r="BL182" i="4"/>
  <c r="H182" i="4"/>
  <c r="AZ197" i="4"/>
  <c r="BK197" i="4"/>
  <c r="BA214" i="4"/>
  <c r="BB214" i="4" s="1"/>
  <c r="BC214" i="4" s="1"/>
  <c r="BE214" i="4"/>
  <c r="BK214" i="4"/>
  <c r="AZ214" i="4"/>
  <c r="BK226" i="4"/>
  <c r="AZ226" i="4"/>
  <c r="BE229" i="4"/>
  <c r="BA229" i="4"/>
  <c r="BB229" i="4" s="1"/>
  <c r="BC229" i="4" s="1"/>
  <c r="AZ229" i="4"/>
  <c r="BK229" i="4"/>
  <c r="BL245" i="4"/>
  <c r="H245" i="4"/>
  <c r="BK271" i="4"/>
  <c r="AZ271" i="4"/>
  <c r="X97" i="4"/>
  <c r="Y97" i="4" s="1"/>
  <c r="BH97" i="4" s="1"/>
  <c r="X101" i="4"/>
  <c r="Y101" i="4" s="1"/>
  <c r="BH101" i="4" s="1"/>
  <c r="X105" i="4"/>
  <c r="Y105" i="4" s="1"/>
  <c r="BH105" i="4" s="1"/>
  <c r="X109" i="4"/>
  <c r="Y109" i="4" s="1"/>
  <c r="BH109" i="4" s="1"/>
  <c r="X113" i="4"/>
  <c r="Y113" i="4" s="1"/>
  <c r="BH113" i="4" s="1"/>
  <c r="X117" i="4"/>
  <c r="Y117" i="4" s="1"/>
  <c r="BH117" i="4" s="1"/>
  <c r="X121" i="4"/>
  <c r="Y121" i="4" s="1"/>
  <c r="BH121" i="4" s="1"/>
  <c r="X125" i="4"/>
  <c r="Y125" i="4" s="1"/>
  <c r="BH125" i="4" s="1"/>
  <c r="X129" i="4"/>
  <c r="Y129" i="4" s="1"/>
  <c r="BH129" i="4" s="1"/>
  <c r="X133" i="4"/>
  <c r="Y133" i="4" s="1"/>
  <c r="BH133" i="4" s="1"/>
  <c r="X137" i="4"/>
  <c r="Y137" i="4" s="1"/>
  <c r="BH137" i="4" s="1"/>
  <c r="BL144" i="4"/>
  <c r="AF145" i="4"/>
  <c r="AG145" i="4" s="1"/>
  <c r="BI145" i="4" s="1"/>
  <c r="AW145" i="4"/>
  <c r="AX145" i="4" s="1"/>
  <c r="BE148" i="4"/>
  <c r="BL149" i="4"/>
  <c r="H149" i="4"/>
  <c r="X153" i="4"/>
  <c r="Y153" i="4" s="1"/>
  <c r="BH153" i="4" s="1"/>
  <c r="AN153" i="4"/>
  <c r="AO153" i="4" s="1"/>
  <c r="BJ153" i="4" s="1"/>
  <c r="BL154" i="4"/>
  <c r="H154" i="4"/>
  <c r="BK155" i="4"/>
  <c r="AZ158" i="4"/>
  <c r="BK158" i="4"/>
  <c r="BL159" i="4"/>
  <c r="H159" i="4"/>
  <c r="AW161" i="4"/>
  <c r="AX161" i="4" s="1"/>
  <c r="BL170" i="4"/>
  <c r="H170" i="4"/>
  <c r="BK171" i="4"/>
  <c r="AZ174" i="4"/>
  <c r="BK174" i="4"/>
  <c r="BL175" i="4"/>
  <c r="H175" i="4"/>
  <c r="BL178" i="4"/>
  <c r="H178" i="4"/>
  <c r="BK179" i="4"/>
  <c r="BE184" i="4"/>
  <c r="AW185" i="4"/>
  <c r="AX185" i="4" s="1"/>
  <c r="BL189" i="4"/>
  <c r="H189" i="4"/>
  <c r="BK191" i="4"/>
  <c r="AZ191" i="4"/>
  <c r="BK199" i="4"/>
  <c r="AZ199" i="4"/>
  <c r="AZ202" i="4"/>
  <c r="BK202" i="4"/>
  <c r="BK203" i="4"/>
  <c r="AZ203" i="4"/>
  <c r="H204" i="4"/>
  <c r="BL211" i="4"/>
  <c r="L211" i="4"/>
  <c r="BF211" i="4" s="1"/>
  <c r="BK219" i="4"/>
  <c r="AZ219" i="4"/>
  <c r="BA234" i="4"/>
  <c r="BB234" i="4" s="1"/>
  <c r="BC234" i="4" s="1"/>
  <c r="BE234" i="4"/>
  <c r="BK254" i="4"/>
  <c r="AZ254" i="4"/>
  <c r="AW156" i="4"/>
  <c r="AX156" i="4" s="1"/>
  <c r="AW160" i="4"/>
  <c r="AX160" i="4" s="1"/>
  <c r="AW164" i="4"/>
  <c r="AX164" i="4" s="1"/>
  <c r="AW168" i="4"/>
  <c r="AX168" i="4" s="1"/>
  <c r="AW172" i="4"/>
  <c r="AX172" i="4" s="1"/>
  <c r="AW176" i="4"/>
  <c r="AX176" i="4" s="1"/>
  <c r="AW180" i="4"/>
  <c r="AX180" i="4" s="1"/>
  <c r="AW184" i="4"/>
  <c r="AX184" i="4" s="1"/>
  <c r="X188" i="4"/>
  <c r="Y188" i="4" s="1"/>
  <c r="BH188" i="4" s="1"/>
  <c r="AN188" i="4"/>
  <c r="AO188" i="4" s="1"/>
  <c r="BJ188" i="4" s="1"/>
  <c r="BA191" i="4"/>
  <c r="BB191" i="4" s="1"/>
  <c r="BC191" i="4" s="1"/>
  <c r="BL194" i="4"/>
  <c r="BL195" i="4"/>
  <c r="AF196" i="4"/>
  <c r="AG196" i="4" s="1"/>
  <c r="BI196" i="4" s="1"/>
  <c r="AW196" i="4"/>
  <c r="AX196" i="4" s="1"/>
  <c r="BL200" i="4"/>
  <c r="H200" i="4"/>
  <c r="X204" i="4"/>
  <c r="Y204" i="4" s="1"/>
  <c r="BH204" i="4" s="1"/>
  <c r="AN204" i="4"/>
  <c r="AO204" i="4" s="1"/>
  <c r="BJ204" i="4" s="1"/>
  <c r="BL205" i="4"/>
  <c r="H205" i="4"/>
  <c r="BL207" i="4"/>
  <c r="L207" i="4"/>
  <c r="BF207" i="4" s="1"/>
  <c r="BE210" i="4"/>
  <c r="BK210" i="4"/>
  <c r="AZ210" i="4"/>
  <c r="BA210" i="4" s="1"/>
  <c r="BB210" i="4" s="1"/>
  <c r="BC210" i="4" s="1"/>
  <c r="AF212" i="4"/>
  <c r="AG212" i="4" s="1"/>
  <c r="BI212" i="4" s="1"/>
  <c r="AW212" i="4"/>
  <c r="AX212" i="4" s="1"/>
  <c r="BK213" i="4"/>
  <c r="BL216" i="4"/>
  <c r="H216" i="4"/>
  <c r="BK217" i="4"/>
  <c r="AN220" i="4"/>
  <c r="AO220" i="4" s="1"/>
  <c r="BJ220" i="4" s="1"/>
  <c r="BK220" i="4"/>
  <c r="AZ220" i="4"/>
  <c r="BL222" i="4"/>
  <c r="BE225" i="4"/>
  <c r="BA225" i="4"/>
  <c r="BB225" i="4" s="1"/>
  <c r="BC225" i="4" s="1"/>
  <c r="BA230" i="4"/>
  <c r="BB230" i="4" s="1"/>
  <c r="BC230" i="4" s="1"/>
  <c r="BE230" i="4"/>
  <c r="AZ230" i="4"/>
  <c r="BK231" i="4"/>
  <c r="AZ231" i="4"/>
  <c r="BL232" i="4"/>
  <c r="H232" i="4"/>
  <c r="BK233" i="4"/>
  <c r="BA238" i="4"/>
  <c r="BB238" i="4" s="1"/>
  <c r="BC238" i="4" s="1"/>
  <c r="BE238" i="4"/>
  <c r="BK242" i="4"/>
  <c r="AZ242" i="4"/>
  <c r="AZ244" i="4"/>
  <c r="BK244" i="4"/>
  <c r="BL248" i="4"/>
  <c r="H248" i="4"/>
  <c r="BK250" i="4"/>
  <c r="AZ250" i="4"/>
  <c r="H259" i="4"/>
  <c r="BA273" i="4"/>
  <c r="BB273" i="4" s="1"/>
  <c r="BC273" i="4" s="1"/>
  <c r="BE273" i="4"/>
  <c r="AN156" i="4"/>
  <c r="AO156" i="4" s="1"/>
  <c r="BJ156" i="4" s="1"/>
  <c r="BL157" i="4"/>
  <c r="H157" i="4"/>
  <c r="AN160" i="4"/>
  <c r="AO160" i="4" s="1"/>
  <c r="BJ160" i="4" s="1"/>
  <c r="BL161" i="4"/>
  <c r="H161" i="4"/>
  <c r="AN164" i="4"/>
  <c r="AO164" i="4" s="1"/>
  <c r="BJ164" i="4" s="1"/>
  <c r="BL165" i="4"/>
  <c r="H165" i="4"/>
  <c r="AN168" i="4"/>
  <c r="AO168" i="4" s="1"/>
  <c r="BJ168" i="4" s="1"/>
  <c r="BL169" i="4"/>
  <c r="H169" i="4"/>
  <c r="AN172" i="4"/>
  <c r="AO172" i="4" s="1"/>
  <c r="BJ172" i="4" s="1"/>
  <c r="BL173" i="4"/>
  <c r="H173" i="4"/>
  <c r="BL177" i="4"/>
  <c r="H177" i="4"/>
  <c r="BL181" i="4"/>
  <c r="H181" i="4"/>
  <c r="H185" i="4"/>
  <c r="BA187" i="4"/>
  <c r="BB187" i="4" s="1"/>
  <c r="BC187" i="4" s="1"/>
  <c r="BL191" i="4"/>
  <c r="H196" i="4"/>
  <c r="BL197" i="4"/>
  <c r="H197" i="4"/>
  <c r="BA198" i="4"/>
  <c r="BB198" i="4" s="1"/>
  <c r="BC198" i="4" s="1"/>
  <c r="BE198" i="4"/>
  <c r="BA203" i="4"/>
  <c r="BB203" i="4" s="1"/>
  <c r="BC203" i="4" s="1"/>
  <c r="BA206" i="4"/>
  <c r="BB206" i="4" s="1"/>
  <c r="BC206" i="4" s="1"/>
  <c r="BE206" i="4"/>
  <c r="BK206" i="4"/>
  <c r="AZ206" i="4"/>
  <c r="AZ208" i="4"/>
  <c r="BK208" i="4"/>
  <c r="H212" i="4"/>
  <c r="BA215" i="4"/>
  <c r="BB215" i="4" s="1"/>
  <c r="BC215" i="4" s="1"/>
  <c r="BK216" i="4"/>
  <c r="AZ216" i="4"/>
  <c r="BE221" i="4"/>
  <c r="BA221" i="4"/>
  <c r="BB221" i="4" s="1"/>
  <c r="BC221" i="4" s="1"/>
  <c r="BA226" i="4"/>
  <c r="BB226" i="4" s="1"/>
  <c r="BC226" i="4" s="1"/>
  <c r="BE226" i="4"/>
  <c r="BK227" i="4"/>
  <c r="AZ227" i="4"/>
  <c r="H228" i="4"/>
  <c r="BK232" i="4"/>
  <c r="AZ232" i="4"/>
  <c r="H247" i="4"/>
  <c r="BE253" i="4"/>
  <c r="BK253" i="4"/>
  <c r="AZ253" i="4"/>
  <c r="BA253" i="4" s="1"/>
  <c r="BB253" i="4" s="1"/>
  <c r="BC253" i="4" s="1"/>
  <c r="AZ260" i="4"/>
  <c r="BK260" i="4"/>
  <c r="AZ295" i="4"/>
  <c r="BK295" i="4"/>
  <c r="AF156" i="4"/>
  <c r="AF160" i="4"/>
  <c r="AF164" i="4"/>
  <c r="AG164" i="4" s="1"/>
  <c r="BI164" i="4" s="1"/>
  <c r="AF168" i="4"/>
  <c r="AG168" i="4" s="1"/>
  <c r="BI168" i="4" s="1"/>
  <c r="AF172" i="4"/>
  <c r="AF176" i="4"/>
  <c r="AF180" i="4"/>
  <c r="AG180" i="4" s="1"/>
  <c r="BI180" i="4" s="1"/>
  <c r="AF184" i="4"/>
  <c r="AG184" i="4" s="1"/>
  <c r="BI184" i="4" s="1"/>
  <c r="BL187" i="4"/>
  <c r="AF188" i="4"/>
  <c r="AG188" i="4" s="1"/>
  <c r="BI188" i="4" s="1"/>
  <c r="AW188" i="4"/>
  <c r="AX188" i="4" s="1"/>
  <c r="BL192" i="4"/>
  <c r="H192" i="4"/>
  <c r="X196" i="4"/>
  <c r="Y196" i="4" s="1"/>
  <c r="BH196" i="4" s="1"/>
  <c r="AN196" i="4"/>
  <c r="AO196" i="4" s="1"/>
  <c r="BJ196" i="4" s="1"/>
  <c r="BK198" i="4"/>
  <c r="BA199" i="4"/>
  <c r="BB199" i="4" s="1"/>
  <c r="BC199" i="4" s="1"/>
  <c r="BL203" i="4"/>
  <c r="AF204" i="4"/>
  <c r="AG204" i="4" s="1"/>
  <c r="BI204" i="4" s="1"/>
  <c r="AW204" i="4"/>
  <c r="AX204" i="4" s="1"/>
  <c r="BL208" i="4"/>
  <c r="H208" i="4"/>
  <c r="BA211" i="4"/>
  <c r="BB211" i="4" s="1"/>
  <c r="BC211" i="4" s="1"/>
  <c r="X212" i="4"/>
  <c r="Y212" i="4" s="1"/>
  <c r="BH212" i="4" s="1"/>
  <c r="AN212" i="4"/>
  <c r="AO212" i="4" s="1"/>
  <c r="BJ212" i="4" s="1"/>
  <c r="BL213" i="4"/>
  <c r="H213" i="4"/>
  <c r="BL215" i="4"/>
  <c r="L215" i="4"/>
  <c r="BF215" i="4" s="1"/>
  <c r="BE217" i="4"/>
  <c r="BA217" i="4"/>
  <c r="BB217" i="4" s="1"/>
  <c r="BC217" i="4" s="1"/>
  <c r="BA222" i="4"/>
  <c r="BB222" i="4" s="1"/>
  <c r="BC222" i="4" s="1"/>
  <c r="BE222" i="4"/>
  <c r="BK223" i="4"/>
  <c r="AZ223" i="4"/>
  <c r="BL224" i="4"/>
  <c r="H224" i="4"/>
  <c r="AN228" i="4"/>
  <c r="AO228" i="4" s="1"/>
  <c r="BJ228" i="4" s="1"/>
  <c r="BK228" i="4"/>
  <c r="AZ228" i="4"/>
  <c r="BL230" i="4"/>
  <c r="BE233" i="4"/>
  <c r="BA233" i="4"/>
  <c r="BB233" i="4" s="1"/>
  <c r="BC233" i="4" s="1"/>
  <c r="BL234" i="4"/>
  <c r="AZ240" i="4"/>
  <c r="BK240" i="4"/>
  <c r="BL244" i="4"/>
  <c r="H244" i="4"/>
  <c r="AZ245" i="4"/>
  <c r="BK245" i="4"/>
  <c r="BK246" i="4"/>
  <c r="AZ246" i="4"/>
  <c r="AZ255" i="4"/>
  <c r="BK255" i="4"/>
  <c r="BK261" i="4"/>
  <c r="AZ261" i="4"/>
  <c r="BE264" i="4"/>
  <c r="BA264" i="4"/>
  <c r="BB264" i="4" s="1"/>
  <c r="BC264" i="4" s="1"/>
  <c r="AZ264" i="4"/>
  <c r="BK264" i="4"/>
  <c r="AN219" i="4"/>
  <c r="AO219" i="4" s="1"/>
  <c r="BJ219" i="4" s="1"/>
  <c r="AN223" i="4"/>
  <c r="AO223" i="4" s="1"/>
  <c r="BJ223" i="4" s="1"/>
  <c r="AN227" i="4"/>
  <c r="AO227" i="4" s="1"/>
  <c r="BJ227" i="4" s="1"/>
  <c r="AN231" i="4"/>
  <c r="AO231" i="4" s="1"/>
  <c r="BJ231" i="4" s="1"/>
  <c r="BL238" i="4"/>
  <c r="AF239" i="4"/>
  <c r="AG239" i="4" s="1"/>
  <c r="BI239" i="4" s="1"/>
  <c r="AW239" i="4"/>
  <c r="AX239" i="4" s="1"/>
  <c r="H243" i="4"/>
  <c r="X247" i="4"/>
  <c r="Y247" i="4" s="1"/>
  <c r="BH247" i="4" s="1"/>
  <c r="AN247" i="4"/>
  <c r="AO247" i="4" s="1"/>
  <c r="BJ247" i="4" s="1"/>
  <c r="BK248" i="4"/>
  <c r="AF251" i="4"/>
  <c r="AG251" i="4" s="1"/>
  <c r="BI251" i="4" s="1"/>
  <c r="AW251" i="4"/>
  <c r="AX251" i="4" s="1"/>
  <c r="BK252" i="4"/>
  <c r="H255" i="4"/>
  <c r="AZ258" i="4"/>
  <c r="X259" i="4"/>
  <c r="Y259" i="4" s="1"/>
  <c r="BH259" i="4" s="1"/>
  <c r="AN259" i="4"/>
  <c r="AO259" i="4" s="1"/>
  <c r="BJ259" i="4" s="1"/>
  <c r="BL260" i="4"/>
  <c r="H260" i="4"/>
  <c r="BA265" i="4"/>
  <c r="BB265" i="4" s="1"/>
  <c r="BC265" i="4" s="1"/>
  <c r="BE265" i="4"/>
  <c r="AZ265" i="4"/>
  <c r="BK266" i="4"/>
  <c r="AZ266" i="4"/>
  <c r="BL267" i="4"/>
  <c r="H267" i="4"/>
  <c r="H271" i="4"/>
  <c r="L282" i="4"/>
  <c r="BF282" i="4" s="1"/>
  <c r="AZ284" i="4"/>
  <c r="BK284" i="4"/>
  <c r="L286" i="4"/>
  <c r="BF286" i="4" s="1"/>
  <c r="BL293" i="4"/>
  <c r="AO293" i="4"/>
  <c r="BJ293" i="4" s="1"/>
  <c r="BL310" i="4"/>
  <c r="H310" i="4"/>
  <c r="BA320" i="4"/>
  <c r="BB320" i="4" s="1"/>
  <c r="BC320" i="4" s="1"/>
  <c r="BE320" i="4"/>
  <c r="AF219" i="4"/>
  <c r="AG219" i="4" s="1"/>
  <c r="BI219" i="4" s="1"/>
  <c r="AF223" i="4"/>
  <c r="AG223" i="4" s="1"/>
  <c r="BI223" i="4" s="1"/>
  <c r="AF227" i="4"/>
  <c r="AG227" i="4" s="1"/>
  <c r="BI227" i="4" s="1"/>
  <c r="AF231" i="4"/>
  <c r="AG231" i="4" s="1"/>
  <c r="BI231" i="4" s="1"/>
  <c r="AF235" i="4"/>
  <c r="AG235" i="4" s="1"/>
  <c r="BI235" i="4" s="1"/>
  <c r="AW235" i="4"/>
  <c r="AX235" i="4" s="1"/>
  <c r="H239" i="4"/>
  <c r="BL240" i="4"/>
  <c r="H240" i="4"/>
  <c r="BA241" i="4"/>
  <c r="BB241" i="4" s="1"/>
  <c r="BC241" i="4" s="1"/>
  <c r="BE241" i="4"/>
  <c r="X243" i="4"/>
  <c r="Y243" i="4" s="1"/>
  <c r="BH243" i="4" s="1"/>
  <c r="AN243" i="4"/>
  <c r="AO243" i="4" s="1"/>
  <c r="BJ243" i="4" s="1"/>
  <c r="BA246" i="4"/>
  <c r="BB246" i="4" s="1"/>
  <c r="BC246" i="4" s="1"/>
  <c r="BL250" i="4"/>
  <c r="L250" i="4"/>
  <c r="BF250" i="4" s="1"/>
  <c r="H251" i="4"/>
  <c r="BA254" i="4"/>
  <c r="BB254" i="4" s="1"/>
  <c r="BC254" i="4" s="1"/>
  <c r="X255" i="4"/>
  <c r="Y255" i="4" s="1"/>
  <c r="BH255" i="4" s="1"/>
  <c r="AN255" i="4"/>
  <c r="AO255" i="4" s="1"/>
  <c r="BJ255" i="4" s="1"/>
  <c r="BL256" i="4"/>
  <c r="H256" i="4"/>
  <c r="BL258" i="4"/>
  <c r="L258" i="4"/>
  <c r="BF258" i="4" s="1"/>
  <c r="BA261" i="4"/>
  <c r="BB261" i="4" s="1"/>
  <c r="BC261" i="4" s="1"/>
  <c r="BE261" i="4"/>
  <c r="BK262" i="4"/>
  <c r="AZ262" i="4"/>
  <c r="H263" i="4"/>
  <c r="BK269" i="4"/>
  <c r="AZ269" i="4"/>
  <c r="BK270" i="4"/>
  <c r="AZ270" i="4"/>
  <c r="AZ276" i="4"/>
  <c r="BK276" i="4"/>
  <c r="BL281" i="4"/>
  <c r="H281" i="4"/>
  <c r="BL283" i="4"/>
  <c r="H283" i="4"/>
  <c r="BK283" i="4"/>
  <c r="AZ283" i="4"/>
  <c r="X219" i="4"/>
  <c r="Y219" i="4" s="1"/>
  <c r="BH219" i="4" s="1"/>
  <c r="X223" i="4"/>
  <c r="Y223" i="4" s="1"/>
  <c r="BH223" i="4" s="1"/>
  <c r="X227" i="4"/>
  <c r="Y227" i="4" s="1"/>
  <c r="X231" i="4"/>
  <c r="Y231" i="4" s="1"/>
  <c r="BH231" i="4" s="1"/>
  <c r="BL235" i="4"/>
  <c r="H235" i="4"/>
  <c r="BL236" i="4"/>
  <c r="H236" i="4"/>
  <c r="BA237" i="4"/>
  <c r="BB237" i="4" s="1"/>
  <c r="BC237" i="4" s="1"/>
  <c r="BE237" i="4"/>
  <c r="X239" i="4"/>
  <c r="Y239" i="4" s="1"/>
  <c r="BH239" i="4" s="1"/>
  <c r="AN239" i="4"/>
  <c r="AO239" i="4" s="1"/>
  <c r="BJ239" i="4" s="1"/>
  <c r="BA242" i="4"/>
  <c r="BB242" i="4" s="1"/>
  <c r="BC242" i="4" s="1"/>
  <c r="BL246" i="4"/>
  <c r="AF247" i="4"/>
  <c r="AG247" i="4" s="1"/>
  <c r="BI247" i="4" s="1"/>
  <c r="AW247" i="4"/>
  <c r="AX247" i="4" s="1"/>
  <c r="X251" i="4"/>
  <c r="Y251" i="4" s="1"/>
  <c r="BH251" i="4" s="1"/>
  <c r="AN251" i="4"/>
  <c r="AO251" i="4" s="1"/>
  <c r="BJ251" i="4" s="1"/>
  <c r="BL252" i="4"/>
  <c r="H252" i="4"/>
  <c r="BL254" i="4"/>
  <c r="L254" i="4"/>
  <c r="BF254" i="4" s="1"/>
  <c r="BA257" i="4"/>
  <c r="BB257" i="4" s="1"/>
  <c r="BC257" i="4" s="1"/>
  <c r="BE257" i="4"/>
  <c r="BK257" i="4"/>
  <c r="AZ257" i="4"/>
  <c r="AF259" i="4"/>
  <c r="AG259" i="4" s="1"/>
  <c r="BI259" i="4" s="1"/>
  <c r="AW259" i="4"/>
  <c r="AX259" i="4" s="1"/>
  <c r="AN263" i="4"/>
  <c r="AO263" i="4" s="1"/>
  <c r="BJ263" i="4" s="1"/>
  <c r="BK263" i="4"/>
  <c r="AZ263" i="4"/>
  <c r="BL265" i="4"/>
  <c r="BE268" i="4"/>
  <c r="BA268" i="4"/>
  <c r="BB268" i="4" s="1"/>
  <c r="BC268" i="4" s="1"/>
  <c r="AZ268" i="4"/>
  <c r="BK268" i="4"/>
  <c r="BL269" i="4"/>
  <c r="H269" i="4"/>
  <c r="BL273" i="4"/>
  <c r="BE274" i="4"/>
  <c r="BE278" i="4"/>
  <c r="Y278" i="4"/>
  <c r="BH278" i="4" s="1"/>
  <c r="AZ280" i="4"/>
  <c r="BK280" i="4"/>
  <c r="BK293" i="4"/>
  <c r="AZ293" i="4"/>
  <c r="BA304" i="4"/>
  <c r="BB304" i="4" s="1"/>
  <c r="BC304" i="4" s="1"/>
  <c r="BE304" i="4"/>
  <c r="BK304" i="4"/>
  <c r="AZ304" i="4"/>
  <c r="AN262" i="4"/>
  <c r="AO262" i="4" s="1"/>
  <c r="BJ262" i="4" s="1"/>
  <c r="AN266" i="4"/>
  <c r="AO266" i="4" s="1"/>
  <c r="BJ266" i="4" s="1"/>
  <c r="BK272" i="4"/>
  <c r="X274" i="4"/>
  <c r="BL280" i="4"/>
  <c r="H280" i="4"/>
  <c r="BK281" i="4"/>
  <c r="BL284" i="4"/>
  <c r="H284" i="4"/>
  <c r="BK285" i="4"/>
  <c r="AZ292" i="4"/>
  <c r="BK292" i="4"/>
  <c r="H298" i="4"/>
  <c r="AZ306" i="4"/>
  <c r="BK306" i="4"/>
  <c r="AX324" i="4"/>
  <c r="BL324" i="4"/>
  <c r="BL330" i="4"/>
  <c r="H330" i="4"/>
  <c r="AF262" i="4"/>
  <c r="AG262" i="4" s="1"/>
  <c r="BI262" i="4" s="1"/>
  <c r="AF266" i="4"/>
  <c r="AG266" i="4" s="1"/>
  <c r="BI266" i="4" s="1"/>
  <c r="X270" i="4"/>
  <c r="AN271" i="4"/>
  <c r="AO271" i="4" s="1"/>
  <c r="BJ271" i="4" s="1"/>
  <c r="BL276" i="4"/>
  <c r="H276" i="4"/>
  <c r="BK277" i="4"/>
  <c r="AF278" i="4"/>
  <c r="AG278" i="4" s="1"/>
  <c r="BI278" i="4" s="1"/>
  <c r="AZ288" i="4"/>
  <c r="BK288" i="4"/>
  <c r="BL291" i="4"/>
  <c r="H291" i="4"/>
  <c r="BK291" i="4"/>
  <c r="AZ291" i="4"/>
  <c r="BL292" i="4"/>
  <c r="H292" i="4"/>
  <c r="BA293" i="4"/>
  <c r="BB293" i="4" s="1"/>
  <c r="BC293" i="4" s="1"/>
  <c r="BE293" i="4"/>
  <c r="AZ296" i="4"/>
  <c r="BK296" i="4"/>
  <c r="BA300" i="4"/>
  <c r="BB300" i="4" s="1"/>
  <c r="BC300" i="4" s="1"/>
  <c r="BE300" i="4"/>
  <c r="AZ300" i="4"/>
  <c r="BK300" i="4"/>
  <c r="BK305" i="4"/>
  <c r="AZ305" i="4"/>
  <c r="BK314" i="4"/>
  <c r="AZ314" i="4"/>
  <c r="AZ326" i="4"/>
  <c r="BK326" i="4"/>
  <c r="X262" i="4"/>
  <c r="Y262" i="4" s="1"/>
  <c r="BH262" i="4" s="1"/>
  <c r="X266" i="4"/>
  <c r="Y266" i="4" s="1"/>
  <c r="BH266" i="4" s="1"/>
  <c r="AN267" i="4"/>
  <c r="AO267" i="4" s="1"/>
  <c r="BJ267" i="4" s="1"/>
  <c r="BK267" i="4"/>
  <c r="AZ267" i="4"/>
  <c r="BE272" i="4"/>
  <c r="BA272" i="4"/>
  <c r="BB272" i="4" s="1"/>
  <c r="BC272" i="4" s="1"/>
  <c r="AF274" i="4"/>
  <c r="AG274" i="4" s="1"/>
  <c r="BI274" i="4" s="1"/>
  <c r="H275" i="4"/>
  <c r="AW275" i="4"/>
  <c r="AX275" i="4" s="1"/>
  <c r="BL277" i="4"/>
  <c r="H277" i="4"/>
  <c r="H279" i="4"/>
  <c r="AW279" i="4"/>
  <c r="AX279" i="4" s="1"/>
  <c r="BL287" i="4"/>
  <c r="H287" i="4"/>
  <c r="BK287" i="4"/>
  <c r="AZ287" i="4"/>
  <c r="BL288" i="4"/>
  <c r="H288" i="4"/>
  <c r="BL289" i="4"/>
  <c r="H289" i="4"/>
  <c r="BK294" i="4"/>
  <c r="AZ294" i="4"/>
  <c r="BL295" i="4"/>
  <c r="H295" i="4"/>
  <c r="BL296" i="4"/>
  <c r="H296" i="4"/>
  <c r="BL299" i="4"/>
  <c r="H299" i="4"/>
  <c r="BK301" i="4"/>
  <c r="AZ301" i="4"/>
  <c r="H294" i="4"/>
  <c r="BA301" i="4"/>
  <c r="BB301" i="4" s="1"/>
  <c r="BC301" i="4" s="1"/>
  <c r="AZ302" i="4"/>
  <c r="BK302" i="4"/>
  <c r="H306" i="4"/>
  <c r="BK310" i="4"/>
  <c r="AZ310" i="4"/>
  <c r="BL312" i="4"/>
  <c r="BA315" i="4"/>
  <c r="BB315" i="4" s="1"/>
  <c r="BC315" i="4" s="1"/>
  <c r="BE315" i="4"/>
  <c r="AZ315" i="4"/>
  <c r="BK315" i="4"/>
  <c r="H329" i="4"/>
  <c r="BL332" i="4"/>
  <c r="L332" i="4"/>
  <c r="BK336" i="4"/>
  <c r="AZ336" i="4"/>
  <c r="BK341" i="4"/>
  <c r="AZ341" i="4"/>
  <c r="AN270" i="4"/>
  <c r="AO270" i="4" s="1"/>
  <c r="BJ270" i="4" s="1"/>
  <c r="AN274" i="4"/>
  <c r="AO274" i="4" s="1"/>
  <c r="BJ274" i="4" s="1"/>
  <c r="AN278" i="4"/>
  <c r="AO278" i="4" s="1"/>
  <c r="BJ278" i="4" s="1"/>
  <c r="AN282" i="4"/>
  <c r="AO282" i="4" s="1"/>
  <c r="BJ282" i="4" s="1"/>
  <c r="AN286" i="4"/>
  <c r="AO286" i="4" s="1"/>
  <c r="BJ286" i="4" s="1"/>
  <c r="AN290" i="4"/>
  <c r="AO290" i="4" s="1"/>
  <c r="BJ290" i="4" s="1"/>
  <c r="X294" i="4"/>
  <c r="Y294" i="4" s="1"/>
  <c r="BH294" i="4" s="1"/>
  <c r="AN294" i="4"/>
  <c r="AO294" i="4" s="1"/>
  <c r="BJ294" i="4" s="1"/>
  <c r="AZ297" i="4"/>
  <c r="BA297" i="4" s="1"/>
  <c r="BB297" i="4" s="1"/>
  <c r="BC297" i="4" s="1"/>
  <c r="BL301" i="4"/>
  <c r="L301" i="4"/>
  <c r="BF301" i="4" s="1"/>
  <c r="H302" i="4"/>
  <c r="X306" i="4"/>
  <c r="Y306" i="4" s="1"/>
  <c r="BH306" i="4" s="1"/>
  <c r="AN306" i="4"/>
  <c r="AO306" i="4" s="1"/>
  <c r="BJ306" i="4" s="1"/>
  <c r="BL307" i="4"/>
  <c r="H307" i="4"/>
  <c r="BL309" i="4"/>
  <c r="L309" i="4"/>
  <c r="BF309" i="4" s="1"/>
  <c r="BE311" i="4"/>
  <c r="BA311" i="4"/>
  <c r="BB311" i="4" s="1"/>
  <c r="BC311" i="4" s="1"/>
  <c r="BK316" i="4"/>
  <c r="AZ316" i="4"/>
  <c r="AZ322" i="4"/>
  <c r="BK322" i="4"/>
  <c r="BL326" i="4"/>
  <c r="H326" i="4"/>
  <c r="AZ327" i="4"/>
  <c r="BK327" i="4"/>
  <c r="BK328" i="4"/>
  <c r="AZ328" i="4"/>
  <c r="BA335" i="4"/>
  <c r="BB335" i="4" s="1"/>
  <c r="BC335" i="4" s="1"/>
  <c r="BE335" i="4"/>
  <c r="Y335" i="4"/>
  <c r="BH335" i="4" s="1"/>
  <c r="BL335" i="4"/>
  <c r="AF282" i="4"/>
  <c r="AG282" i="4" s="1"/>
  <c r="BI282" i="4" s="1"/>
  <c r="AF286" i="4"/>
  <c r="AG286" i="4" s="1"/>
  <c r="BI286" i="4" s="1"/>
  <c r="AF290" i="4"/>
  <c r="AG290" i="4" s="1"/>
  <c r="BI290" i="4" s="1"/>
  <c r="BL297" i="4"/>
  <c r="AF298" i="4"/>
  <c r="AG298" i="4" s="1"/>
  <c r="BI298" i="4" s="1"/>
  <c r="AW298" i="4"/>
  <c r="AX298" i="4" s="1"/>
  <c r="BE301" i="4"/>
  <c r="X302" i="4"/>
  <c r="Y302" i="4" s="1"/>
  <c r="BH302" i="4" s="1"/>
  <c r="AN302" i="4"/>
  <c r="AO302" i="4" s="1"/>
  <c r="BJ302" i="4" s="1"/>
  <c r="BL303" i="4"/>
  <c r="H303" i="4"/>
  <c r="BL305" i="4"/>
  <c r="L305" i="4"/>
  <c r="BF305" i="4" s="1"/>
  <c r="BE308" i="4"/>
  <c r="BK308" i="4"/>
  <c r="AZ308" i="4"/>
  <c r="BA308" i="4" s="1"/>
  <c r="BB308" i="4" s="1"/>
  <c r="BC308" i="4" s="1"/>
  <c r="AF310" i="4"/>
  <c r="AG310" i="4" s="1"/>
  <c r="BI310" i="4" s="1"/>
  <c r="BA312" i="4"/>
  <c r="BB312" i="4" s="1"/>
  <c r="BC312" i="4" s="1"/>
  <c r="BE312" i="4"/>
  <c r="AZ312" i="4"/>
  <c r="BK313" i="4"/>
  <c r="AZ313" i="4"/>
  <c r="BL314" i="4"/>
  <c r="H314" i="4"/>
  <c r="BK325" i="4"/>
  <c r="AZ325" i="4"/>
  <c r="BL327" i="4"/>
  <c r="H327" i="4"/>
  <c r="H337" i="4"/>
  <c r="AN313" i="4"/>
  <c r="AO313" i="4" s="1"/>
  <c r="BJ313" i="4" s="1"/>
  <c r="BA316" i="4"/>
  <c r="BB316" i="4" s="1"/>
  <c r="BC316" i="4" s="1"/>
  <c r="BL320" i="4"/>
  <c r="AF321" i="4"/>
  <c r="AG321" i="4" s="1"/>
  <c r="BI321" i="4" s="1"/>
  <c r="AW321" i="4"/>
  <c r="AX321" i="4" s="1"/>
  <c r="BL325" i="4"/>
  <c r="H325" i="4"/>
  <c r="X329" i="4"/>
  <c r="Y329" i="4" s="1"/>
  <c r="BH329" i="4" s="1"/>
  <c r="AN329" i="4"/>
  <c r="AO329" i="4" s="1"/>
  <c r="BJ329" i="4" s="1"/>
  <c r="BA331" i="4"/>
  <c r="BB331" i="4" s="1"/>
  <c r="BC331" i="4" s="1"/>
  <c r="BE331" i="4"/>
  <c r="BK331" i="4"/>
  <c r="AZ331" i="4"/>
  <c r="BK332" i="4"/>
  <c r="AZ332" i="4"/>
  <c r="H333" i="4"/>
  <c r="BK334" i="4"/>
  <c r="AN337" i="4"/>
  <c r="AO337" i="4" s="1"/>
  <c r="BJ337" i="4" s="1"/>
  <c r="BK337" i="4"/>
  <c r="AZ337" i="4"/>
  <c r="BL339" i="4"/>
  <c r="BK350" i="4"/>
  <c r="AZ350" i="4"/>
  <c r="AF313" i="4"/>
  <c r="AG313" i="4" s="1"/>
  <c r="BI313" i="4" s="1"/>
  <c r="BL316" i="4"/>
  <c r="AF317" i="4"/>
  <c r="AG317" i="4" s="1"/>
  <c r="BI317" i="4" s="1"/>
  <c r="AW317" i="4"/>
  <c r="AX317" i="4" s="1"/>
  <c r="BL321" i="4"/>
  <c r="H321" i="4"/>
  <c r="BL322" i="4"/>
  <c r="H322" i="4"/>
  <c r="BA323" i="4"/>
  <c r="BB323" i="4" s="1"/>
  <c r="BC323" i="4" s="1"/>
  <c r="BE323" i="4"/>
  <c r="X325" i="4"/>
  <c r="Y325" i="4" s="1"/>
  <c r="BH325" i="4" s="1"/>
  <c r="AN325" i="4"/>
  <c r="AO325" i="4" s="1"/>
  <c r="BJ325" i="4" s="1"/>
  <c r="BA328" i="4"/>
  <c r="BB328" i="4" s="1"/>
  <c r="BC328" i="4" s="1"/>
  <c r="BK330" i="4"/>
  <c r="AN333" i="4"/>
  <c r="AO333" i="4" s="1"/>
  <c r="BJ333" i="4" s="1"/>
  <c r="BK333" i="4"/>
  <c r="AZ333" i="4"/>
  <c r="BE338" i="4"/>
  <c r="BA338" i="4"/>
  <c r="BB338" i="4" s="1"/>
  <c r="BC338" i="4" s="1"/>
  <c r="BL342" i="4"/>
  <c r="H342" i="4"/>
  <c r="X313" i="4"/>
  <c r="Y313" i="4" s="1"/>
  <c r="BH313" i="4" s="1"/>
  <c r="BL317" i="4"/>
  <c r="H317" i="4"/>
  <c r="BL318" i="4"/>
  <c r="H318" i="4"/>
  <c r="BA319" i="4"/>
  <c r="BB319" i="4" s="1"/>
  <c r="BC319" i="4" s="1"/>
  <c r="BE319" i="4"/>
  <c r="X321" i="4"/>
  <c r="Y321" i="4" s="1"/>
  <c r="BH321" i="4" s="1"/>
  <c r="AN321" i="4"/>
  <c r="AO321" i="4" s="1"/>
  <c r="BJ321" i="4" s="1"/>
  <c r="BA324" i="4"/>
  <c r="BB324" i="4" s="1"/>
  <c r="BC324" i="4" s="1"/>
  <c r="BL328" i="4"/>
  <c r="AF329" i="4"/>
  <c r="AG329" i="4" s="1"/>
  <c r="BI329" i="4" s="1"/>
  <c r="AW329" i="4"/>
  <c r="AX329" i="4" s="1"/>
  <c r="BE334" i="4"/>
  <c r="BA334" i="4"/>
  <c r="BB334" i="4" s="1"/>
  <c r="BC334" i="4" s="1"/>
  <c r="BA339" i="4"/>
  <c r="BB339" i="4" s="1"/>
  <c r="BC339" i="4" s="1"/>
  <c r="BE339" i="4"/>
  <c r="BK340" i="4"/>
  <c r="AZ340" i="4"/>
  <c r="BL341" i="4"/>
  <c r="H341" i="4"/>
  <c r="BK342" i="4"/>
  <c r="BE343" i="4"/>
  <c r="BA346" i="4"/>
  <c r="BB346" i="4" s="1"/>
  <c r="BC346" i="4" s="1"/>
  <c r="BE346" i="4"/>
  <c r="F11" i="12"/>
  <c r="H349" i="4"/>
  <c r="BL349" i="4"/>
  <c r="AO349" i="4"/>
  <c r="F27" i="12"/>
  <c r="AF336" i="4"/>
  <c r="AG336" i="4" s="1"/>
  <c r="BI336" i="4" s="1"/>
  <c r="AF340" i="4"/>
  <c r="AG340" i="4" s="1"/>
  <c r="BI340" i="4" s="1"/>
  <c r="BL343" i="4"/>
  <c r="BL345" i="4"/>
  <c r="H345" i="4"/>
  <c r="BK346" i="4"/>
  <c r="X336" i="4"/>
  <c r="Y336" i="4" s="1"/>
  <c r="BH336" i="4" s="1"/>
  <c r="X340" i="4"/>
  <c r="Y340" i="4" s="1"/>
  <c r="BH340" i="4" s="1"/>
  <c r="BK343" i="4"/>
  <c r="AZ343" i="4"/>
  <c r="BA343" i="4" s="1"/>
  <c r="BB343" i="4" s="1"/>
  <c r="BC343" i="4" s="1"/>
  <c r="AZ345" i="4"/>
  <c r="BK345" i="4"/>
  <c r="BA347" i="4"/>
  <c r="BB347" i="4" s="1"/>
  <c r="BC347" i="4" s="1"/>
  <c r="BE347" i="4"/>
  <c r="BL347" i="4"/>
  <c r="H344" i="4"/>
  <c r="X344" i="4"/>
  <c r="Y344" i="4" s="1"/>
  <c r="BH344" i="4" s="1"/>
  <c r="AN344" i="4"/>
  <c r="AO344" i="4" s="1"/>
  <c r="BJ344" i="4" s="1"/>
  <c r="H348" i="4"/>
  <c r="X348" i="4"/>
  <c r="Y348" i="4" s="1"/>
  <c r="BH348" i="4" s="1"/>
  <c r="AN348" i="4"/>
  <c r="AO348" i="4" s="1"/>
  <c r="BJ348" i="4" s="1"/>
  <c r="F23" i="12"/>
  <c r="AG349" i="4"/>
  <c r="H351" i="4"/>
  <c r="X351" i="4"/>
  <c r="Y351" i="4" s="1"/>
  <c r="BH351" i="4" s="1"/>
  <c r="AN351" i="4"/>
  <c r="AO351" i="4" s="1"/>
  <c r="BJ351" i="4" s="1"/>
  <c r="BL352" i="4"/>
  <c r="H352" i="4"/>
  <c r="AZ353" i="4"/>
  <c r="BK353" i="4"/>
  <c r="F19" i="12"/>
  <c r="Y349" i="4"/>
  <c r="BL350" i="4"/>
  <c r="H350" i="4"/>
  <c r="BA353" i="4"/>
  <c r="BB353" i="4" s="1"/>
  <c r="BC353" i="4" s="1"/>
  <c r="BE353" i="4"/>
  <c r="AF344" i="4"/>
  <c r="AG344" i="4" s="1"/>
  <c r="BI344" i="4" s="1"/>
  <c r="AW344" i="4"/>
  <c r="AX344" i="4" s="1"/>
  <c r="AF348" i="4"/>
  <c r="AG348" i="4" s="1"/>
  <c r="BI348" i="4" s="1"/>
  <c r="AW348" i="4"/>
  <c r="AX348" i="4" s="1"/>
  <c r="F16" i="12"/>
  <c r="E16" i="12"/>
  <c r="Q349" i="4"/>
  <c r="BK349" i="4"/>
  <c r="H31" i="12" s="1"/>
  <c r="G31" i="12"/>
  <c r="AF351" i="4"/>
  <c r="AG351" i="4" s="1"/>
  <c r="BI351" i="4" s="1"/>
  <c r="AW351" i="4"/>
  <c r="AX351" i="4" s="1"/>
  <c r="BF349" i="4"/>
  <c r="H14" i="12" s="1"/>
  <c r="BJ16" i="3"/>
  <c r="AY16" i="3"/>
  <c r="E19" i="11"/>
  <c r="X13" i="3"/>
  <c r="BD16" i="3"/>
  <c r="BJ28" i="3"/>
  <c r="AY28" i="3"/>
  <c r="BA28" i="3" s="1"/>
  <c r="BB28" i="3" s="1"/>
  <c r="BK36" i="3"/>
  <c r="Y36" i="3"/>
  <c r="BG36" i="3" s="1"/>
  <c r="BJ44" i="3"/>
  <c r="AY44" i="3"/>
  <c r="Y50" i="3"/>
  <c r="BG50" i="3" s="1"/>
  <c r="BK50" i="3"/>
  <c r="AY61" i="3"/>
  <c r="BJ61" i="3"/>
  <c r="BK64" i="3"/>
  <c r="H64" i="3"/>
  <c r="BD69" i="3"/>
  <c r="BA69" i="3"/>
  <c r="BB69" i="3" s="1"/>
  <c r="BJ70" i="3"/>
  <c r="AY70" i="3"/>
  <c r="AY120" i="3"/>
  <c r="BJ120" i="3"/>
  <c r="BJ40" i="3"/>
  <c r="AY40" i="3"/>
  <c r="BJ41" i="3"/>
  <c r="AY41" i="3"/>
  <c r="Y46" i="3"/>
  <c r="BG46" i="3" s="1"/>
  <c r="BK46" i="3"/>
  <c r="BJ47" i="3"/>
  <c r="AY47" i="3"/>
  <c r="BJ54" i="3"/>
  <c r="AY54" i="3"/>
  <c r="BK56" i="3"/>
  <c r="H56" i="3"/>
  <c r="BK58" i="3"/>
  <c r="BJ63" i="3"/>
  <c r="AY63" i="3"/>
  <c r="H116" i="3"/>
  <c r="BK116" i="3"/>
  <c r="BK10" i="3"/>
  <c r="H10" i="3"/>
  <c r="BK11" i="3"/>
  <c r="H11" i="3"/>
  <c r="AY18" i="3"/>
  <c r="BJ18" i="3"/>
  <c r="BK21" i="3"/>
  <c r="H21" i="3"/>
  <c r="BA36" i="3"/>
  <c r="BB36" i="3" s="1"/>
  <c r="BJ58" i="3"/>
  <c r="AY58" i="3"/>
  <c r="H7" i="3"/>
  <c r="BK7" i="3"/>
  <c r="BK9" i="3"/>
  <c r="H9" i="3"/>
  <c r="BA23" i="3"/>
  <c r="BB23" i="3" s="1"/>
  <c r="BD23" i="3"/>
  <c r="BJ24" i="3"/>
  <c r="AY24" i="3"/>
  <c r="AY25" i="3"/>
  <c r="BJ25" i="3"/>
  <c r="BK33" i="3"/>
  <c r="H33" i="3"/>
  <c r="BK34" i="3"/>
  <c r="H34" i="3"/>
  <c r="BD5" i="3"/>
  <c r="AO5" i="3"/>
  <c r="BI5" i="3" s="1"/>
  <c r="BA8" i="3"/>
  <c r="BB8" i="3" s="1"/>
  <c r="BD8" i="3"/>
  <c r="AO8" i="3"/>
  <c r="BI8" i="3" s="1"/>
  <c r="E23" i="11"/>
  <c r="AF13" i="3"/>
  <c r="AV13" i="3"/>
  <c r="E31" i="11"/>
  <c r="AY14" i="3"/>
  <c r="BJ14" i="3"/>
  <c r="Y16" i="3"/>
  <c r="BG16" i="3" s="1"/>
  <c r="BJ20" i="3"/>
  <c r="AY20" i="3"/>
  <c r="AY21" i="3"/>
  <c r="BJ21" i="3"/>
  <c r="AY26" i="3"/>
  <c r="BJ26" i="3"/>
  <c r="Y28" i="3"/>
  <c r="BG28" i="3" s="1"/>
  <c r="BK28" i="3"/>
  <c r="BK29" i="3"/>
  <c r="H29" i="3"/>
  <c r="BK30" i="3"/>
  <c r="H30" i="3"/>
  <c r="BJ31" i="3"/>
  <c r="AY31" i="3"/>
  <c r="BJ36" i="3"/>
  <c r="AY36" i="3"/>
  <c r="BJ37" i="3"/>
  <c r="AY37" i="3"/>
  <c r="AY42" i="3"/>
  <c r="BJ42" i="3"/>
  <c r="BK47" i="3"/>
  <c r="BJ50" i="3"/>
  <c r="AY50" i="3"/>
  <c r="BK52" i="3"/>
  <c r="H52" i="3"/>
  <c r="BD61" i="3"/>
  <c r="BA61" i="3"/>
  <c r="BB61" i="3" s="1"/>
  <c r="BJ62" i="3"/>
  <c r="AY62" i="3"/>
  <c r="BJ64" i="3"/>
  <c r="AY64" i="3"/>
  <c r="AY69" i="3"/>
  <c r="BJ69" i="3"/>
  <c r="AY136" i="3"/>
  <c r="BJ136" i="3"/>
  <c r="AY137" i="3"/>
  <c r="BJ137" i="3"/>
  <c r="BJ12" i="3"/>
  <c r="AY12" i="3"/>
  <c r="E27" i="11"/>
  <c r="AN13" i="3"/>
  <c r="Y20" i="3"/>
  <c r="BG20" i="3" s="1"/>
  <c r="BK20" i="3"/>
  <c r="BK22" i="3"/>
  <c r="H22" i="3"/>
  <c r="AY23" i="3"/>
  <c r="BJ23" i="3"/>
  <c r="AY29" i="3"/>
  <c r="BJ29" i="3"/>
  <c r="AY34" i="3"/>
  <c r="BJ34" i="3"/>
  <c r="BK37" i="3"/>
  <c r="H37" i="3"/>
  <c r="BK38" i="3"/>
  <c r="H38" i="3"/>
  <c r="AY39" i="3"/>
  <c r="BJ39" i="3"/>
  <c r="BJ51" i="3"/>
  <c r="AY51" i="3"/>
  <c r="AY121" i="3"/>
  <c r="BJ121" i="3"/>
  <c r="BJ5" i="3"/>
  <c r="AY5" i="3"/>
  <c r="H6" i="3"/>
  <c r="BK6" i="3"/>
  <c r="BJ8" i="3"/>
  <c r="AY8" i="3"/>
  <c r="BD12" i="3"/>
  <c r="E14" i="11"/>
  <c r="F14" i="11"/>
  <c r="L13" i="3"/>
  <c r="BK18" i="3"/>
  <c r="H18" i="3"/>
  <c r="AY19" i="3"/>
  <c r="BJ19" i="3"/>
  <c r="AY30" i="3"/>
  <c r="BJ30" i="3"/>
  <c r="BK32" i="3"/>
  <c r="Y32" i="3"/>
  <c r="BG32" i="3" s="1"/>
  <c r="BJ35" i="3"/>
  <c r="AY35" i="3"/>
  <c r="AY6" i="3"/>
  <c r="BJ6" i="3"/>
  <c r="BJ7" i="3"/>
  <c r="AY10" i="3"/>
  <c r="BJ10" i="3"/>
  <c r="Y12" i="3"/>
  <c r="BG12" i="3" s="1"/>
  <c r="BK14" i="3"/>
  <c r="H14" i="3"/>
  <c r="BK15" i="3"/>
  <c r="H15" i="3"/>
  <c r="BK17" i="3"/>
  <c r="H17" i="3"/>
  <c r="AY17" i="3"/>
  <c r="AY22" i="3"/>
  <c r="BJ22" i="3"/>
  <c r="BK24" i="3"/>
  <c r="Y24" i="3"/>
  <c r="BG24" i="3" s="1"/>
  <c r="BK25" i="3"/>
  <c r="H25" i="3"/>
  <c r="BK26" i="3"/>
  <c r="H26" i="3"/>
  <c r="BJ27" i="3"/>
  <c r="AY27" i="3"/>
  <c r="BJ32" i="3"/>
  <c r="AY32" i="3"/>
  <c r="BJ33" i="3"/>
  <c r="AY33" i="3"/>
  <c r="AY38" i="3"/>
  <c r="BJ38" i="3"/>
  <c r="BA40" i="3"/>
  <c r="BB40" i="3" s="1"/>
  <c r="Y40" i="3"/>
  <c r="BG40" i="3" s="1"/>
  <c r="BK40" i="3"/>
  <c r="BK41" i="3"/>
  <c r="H41" i="3"/>
  <c r="BK42" i="3"/>
  <c r="H42" i="3"/>
  <c r="AY43" i="3"/>
  <c r="BJ43" i="3"/>
  <c r="BJ46" i="3"/>
  <c r="AY46" i="3"/>
  <c r="BK48" i="3"/>
  <c r="H48" i="3"/>
  <c r="Y54" i="3"/>
  <c r="BG54" i="3" s="1"/>
  <c r="BK54" i="3"/>
  <c r="BJ55" i="3"/>
  <c r="AY55" i="3"/>
  <c r="BA46" i="3"/>
  <c r="BB46" i="3" s="1"/>
  <c r="BA50" i="3"/>
  <c r="BB50" i="3" s="1"/>
  <c r="BA54" i="3"/>
  <c r="BB54" i="3" s="1"/>
  <c r="BJ57" i="3"/>
  <c r="H60" i="3"/>
  <c r="BA62" i="3"/>
  <c r="BB62" i="3" s="1"/>
  <c r="BD62" i="3"/>
  <c r="BK68" i="3"/>
  <c r="H68" i="3"/>
  <c r="BA70" i="3"/>
  <c r="BB70" i="3" s="1"/>
  <c r="BD70" i="3"/>
  <c r="BK75" i="3"/>
  <c r="L78" i="3"/>
  <c r="BE78" i="3" s="1"/>
  <c r="BK78" i="3"/>
  <c r="L94" i="3"/>
  <c r="BE94" i="3" s="1"/>
  <c r="BK94" i="3"/>
  <c r="AY116" i="3"/>
  <c r="BJ116" i="3"/>
  <c r="BK120" i="3"/>
  <c r="BJ45" i="3"/>
  <c r="BJ49" i="3"/>
  <c r="BJ53" i="3"/>
  <c r="BA58" i="3"/>
  <c r="BB58" i="3" s="1"/>
  <c r="L86" i="3"/>
  <c r="BE86" i="3" s="1"/>
  <c r="BK86" i="3"/>
  <c r="L102" i="3"/>
  <c r="BE102" i="3" s="1"/>
  <c r="BK102" i="3"/>
  <c r="AY117" i="3"/>
  <c r="BJ117" i="3"/>
  <c r="BD120" i="3"/>
  <c r="BA120" i="3"/>
  <c r="BB120" i="3" s="1"/>
  <c r="H132" i="3"/>
  <c r="BK132" i="3"/>
  <c r="H139" i="3"/>
  <c r="AY144" i="3"/>
  <c r="BJ144" i="3"/>
  <c r="BJ145" i="3"/>
  <c r="H148" i="3"/>
  <c r="BK148" i="3"/>
  <c r="BA153" i="3"/>
  <c r="BB153" i="3" s="1"/>
  <c r="BD153" i="3"/>
  <c r="AY156" i="3"/>
  <c r="BJ156" i="3"/>
  <c r="H159" i="3"/>
  <c r="BK160" i="3"/>
  <c r="H160" i="3"/>
  <c r="AY164" i="3"/>
  <c r="BJ164" i="3"/>
  <c r="BK165" i="3"/>
  <c r="H165" i="3"/>
  <c r="BA166" i="3"/>
  <c r="BB166" i="3" s="1"/>
  <c r="BD166" i="3"/>
  <c r="Q168" i="3"/>
  <c r="BF168" i="3" s="1"/>
  <c r="BK168" i="3"/>
  <c r="AY172" i="3"/>
  <c r="BJ172" i="3"/>
  <c r="AY176" i="3"/>
  <c r="BJ176" i="3"/>
  <c r="L184" i="3"/>
  <c r="BE184" i="3" s="1"/>
  <c r="BK23" i="3"/>
  <c r="BD24" i="3"/>
  <c r="H27" i="3"/>
  <c r="BD28" i="3"/>
  <c r="H31" i="3"/>
  <c r="BD32" i="3"/>
  <c r="H35" i="3"/>
  <c r="BD36" i="3"/>
  <c r="H39" i="3"/>
  <c r="BD40" i="3"/>
  <c r="H43" i="3"/>
  <c r="BA45" i="3"/>
  <c r="BB45" i="3" s="1"/>
  <c r="AY48" i="3"/>
  <c r="BA49" i="3"/>
  <c r="BB49" i="3" s="1"/>
  <c r="AY52" i="3"/>
  <c r="BA53" i="3"/>
  <c r="BB53" i="3" s="1"/>
  <c r="AY56" i="3"/>
  <c r="BA57" i="3"/>
  <c r="BB57" i="3" s="1"/>
  <c r="H59" i="3"/>
  <c r="BK61" i="3"/>
  <c r="BK62" i="3"/>
  <c r="BA65" i="3"/>
  <c r="BB65" i="3" s="1"/>
  <c r="AY66" i="3"/>
  <c r="H67" i="3"/>
  <c r="BK69" i="3"/>
  <c r="BK70" i="3"/>
  <c r="AY73" i="3"/>
  <c r="BJ73" i="3"/>
  <c r="H75" i="3"/>
  <c r="BK76" i="3"/>
  <c r="H76" i="3"/>
  <c r="AY78" i="3"/>
  <c r="BJ78" i="3"/>
  <c r="AY81" i="3"/>
  <c r="BJ81" i="3"/>
  <c r="H83" i="3"/>
  <c r="BK84" i="3"/>
  <c r="H84" i="3"/>
  <c r="AY86" i="3"/>
  <c r="BJ86" i="3"/>
  <c r="AY89" i="3"/>
  <c r="BA89" i="3" s="1"/>
  <c r="BB89" i="3" s="1"/>
  <c r="BJ89" i="3"/>
  <c r="H91" i="3"/>
  <c r="BK92" i="3"/>
  <c r="H92" i="3"/>
  <c r="AY94" i="3"/>
  <c r="BJ94" i="3"/>
  <c r="AY97" i="3"/>
  <c r="BJ97" i="3"/>
  <c r="H99" i="3"/>
  <c r="BK100" i="3"/>
  <c r="H100" i="3"/>
  <c r="AY102" i="3"/>
  <c r="BJ102" i="3"/>
  <c r="AY105" i="3"/>
  <c r="BJ105" i="3"/>
  <c r="H107" i="3"/>
  <c r="BK108" i="3"/>
  <c r="H108" i="3"/>
  <c r="AY110" i="3"/>
  <c r="BJ110" i="3"/>
  <c r="BK113" i="3"/>
  <c r="H113" i="3"/>
  <c r="BK117" i="3"/>
  <c r="H117" i="3"/>
  <c r="H122" i="3"/>
  <c r="BD124" i="3"/>
  <c r="BA124" i="3"/>
  <c r="BB124" i="3" s="1"/>
  <c r="BK127" i="3"/>
  <c r="H127" i="3"/>
  <c r="BK129" i="3"/>
  <c r="H129" i="3"/>
  <c r="AY132" i="3"/>
  <c r="BJ132" i="3"/>
  <c r="AY133" i="3"/>
  <c r="BJ133" i="3"/>
  <c r="BD136" i="3"/>
  <c r="BA136" i="3"/>
  <c r="BB136" i="3" s="1"/>
  <c r="BK136" i="3"/>
  <c r="AY148" i="3"/>
  <c r="BJ148" i="3"/>
  <c r="AY149" i="3"/>
  <c r="BJ149" i="3"/>
  <c r="BJ153" i="3"/>
  <c r="AY153" i="3"/>
  <c r="BA156" i="3"/>
  <c r="BB156" i="3" s="1"/>
  <c r="AY168" i="3"/>
  <c r="BJ168" i="3"/>
  <c r="BJ180" i="3"/>
  <c r="AY180" i="3"/>
  <c r="BK183" i="3"/>
  <c r="H183" i="3"/>
  <c r="G13" i="3"/>
  <c r="F16" i="11"/>
  <c r="E16" i="11"/>
  <c r="BF13" i="3"/>
  <c r="H16" i="11" s="1"/>
  <c r="BA20" i="3"/>
  <c r="BB20" i="3" s="1"/>
  <c r="BA44" i="3"/>
  <c r="BB44" i="3" s="1"/>
  <c r="H47" i="3"/>
  <c r="AF47" i="3"/>
  <c r="AG47" i="3" s="1"/>
  <c r="BH47" i="3" s="1"/>
  <c r="H51" i="3"/>
  <c r="AF51" i="3"/>
  <c r="AG51" i="3" s="1"/>
  <c r="BH51" i="3" s="1"/>
  <c r="H55" i="3"/>
  <c r="AF55" i="3"/>
  <c r="AG55" i="3" s="1"/>
  <c r="BH55" i="3" s="1"/>
  <c r="AV59" i="3"/>
  <c r="AW59" i="3" s="1"/>
  <c r="BK63" i="3"/>
  <c r="AN63" i="3"/>
  <c r="AO63" i="3" s="1"/>
  <c r="BI63" i="3" s="1"/>
  <c r="BJ65" i="3"/>
  <c r="BA66" i="3"/>
  <c r="BB66" i="3" s="1"/>
  <c r="BD66" i="3"/>
  <c r="AV67" i="3"/>
  <c r="AW67" i="3" s="1"/>
  <c r="X72" i="3"/>
  <c r="Y72" i="3" s="1"/>
  <c r="BG72" i="3" s="1"/>
  <c r="BA73" i="3"/>
  <c r="BB73" i="3" s="1"/>
  <c r="BK73" i="3"/>
  <c r="L74" i="3"/>
  <c r="BE74" i="3" s="1"/>
  <c r="BK74" i="3"/>
  <c r="AY76" i="3"/>
  <c r="X80" i="3"/>
  <c r="Y80" i="3" s="1"/>
  <c r="BG80" i="3" s="1"/>
  <c r="BA81" i="3"/>
  <c r="BB81" i="3" s="1"/>
  <c r="BK81" i="3"/>
  <c r="L82" i="3"/>
  <c r="BE82" i="3" s="1"/>
  <c r="BK82" i="3"/>
  <c r="AY84" i="3"/>
  <c r="X88" i="3"/>
  <c r="Y88" i="3" s="1"/>
  <c r="BG88" i="3" s="1"/>
  <c r="BK89" i="3"/>
  <c r="L90" i="3"/>
  <c r="BE90" i="3" s="1"/>
  <c r="BK90" i="3"/>
  <c r="AY92" i="3"/>
  <c r="X96" i="3"/>
  <c r="Y96" i="3" s="1"/>
  <c r="BG96" i="3" s="1"/>
  <c r="BA97" i="3"/>
  <c r="BB97" i="3" s="1"/>
  <c r="BK97" i="3"/>
  <c r="L98" i="3"/>
  <c r="BE98" i="3" s="1"/>
  <c r="BK98" i="3"/>
  <c r="AY100" i="3"/>
  <c r="BA105" i="3"/>
  <c r="BB105" i="3" s="1"/>
  <c r="BK105" i="3"/>
  <c r="L106" i="3"/>
  <c r="BE106" i="3" s="1"/>
  <c r="BK106" i="3"/>
  <c r="AY108" i="3"/>
  <c r="BK110" i="3"/>
  <c r="AY112" i="3"/>
  <c r="BJ112" i="3"/>
  <c r="BD114" i="3"/>
  <c r="BD118" i="3"/>
  <c r="AY124" i="3"/>
  <c r="BJ124" i="3"/>
  <c r="BK124" i="3"/>
  <c r="H126" i="3"/>
  <c r="H128" i="3"/>
  <c r="BK128" i="3"/>
  <c r="BD130" i="3"/>
  <c r="BK133" i="3"/>
  <c r="H133" i="3"/>
  <c r="H138" i="3"/>
  <c r="BD140" i="3"/>
  <c r="BA140" i="3"/>
  <c r="BB140" i="3" s="1"/>
  <c r="BK143" i="3"/>
  <c r="H143" i="3"/>
  <c r="BK145" i="3"/>
  <c r="H145" i="3"/>
  <c r="BK149" i="3"/>
  <c r="H149" i="3"/>
  <c r="BJ150" i="3"/>
  <c r="AY150" i="3"/>
  <c r="AY151" i="3"/>
  <c r="BJ151" i="3"/>
  <c r="BJ157" i="3"/>
  <c r="AY171" i="3"/>
  <c r="BJ171" i="3"/>
  <c r="BK177" i="3"/>
  <c r="L180" i="3"/>
  <c r="BE180" i="3" s="1"/>
  <c r="BK182" i="3"/>
  <c r="H182" i="3"/>
  <c r="AY187" i="3"/>
  <c r="BJ187" i="3"/>
  <c r="H19" i="3"/>
  <c r="BK44" i="3"/>
  <c r="BD46" i="3"/>
  <c r="X47" i="3"/>
  <c r="Y47" i="3" s="1"/>
  <c r="BG47" i="3" s="1"/>
  <c r="BD50" i="3"/>
  <c r="X51" i="3"/>
  <c r="Y51" i="3" s="1"/>
  <c r="BG51" i="3" s="1"/>
  <c r="BD54" i="3"/>
  <c r="X55" i="3"/>
  <c r="Y55" i="3" s="1"/>
  <c r="BG55" i="3" s="1"/>
  <c r="BD58" i="3"/>
  <c r="X60" i="3"/>
  <c r="Y60" i="3" s="1"/>
  <c r="BG60" i="3" s="1"/>
  <c r="BK66" i="3"/>
  <c r="X68" i="3"/>
  <c r="Y68" i="3" s="1"/>
  <c r="BG68" i="3" s="1"/>
  <c r="BD71" i="3"/>
  <c r="BK72" i="3"/>
  <c r="H72" i="3"/>
  <c r="AY74" i="3"/>
  <c r="BJ74" i="3"/>
  <c r="AN75" i="3"/>
  <c r="AO75" i="3" s="1"/>
  <c r="BI75" i="3" s="1"/>
  <c r="AY77" i="3"/>
  <c r="BJ77" i="3"/>
  <c r="BA79" i="3"/>
  <c r="BB79" i="3" s="1"/>
  <c r="BD79" i="3"/>
  <c r="BK80" i="3"/>
  <c r="H80" i="3"/>
  <c r="AY82" i="3"/>
  <c r="BJ82" i="3"/>
  <c r="AN83" i="3"/>
  <c r="AO83" i="3" s="1"/>
  <c r="BI83" i="3" s="1"/>
  <c r="AY85" i="3"/>
  <c r="BA85" i="3" s="1"/>
  <c r="BB85" i="3" s="1"/>
  <c r="BJ85" i="3"/>
  <c r="BD87" i="3"/>
  <c r="BK88" i="3"/>
  <c r="H88" i="3"/>
  <c r="AY90" i="3"/>
  <c r="BJ90" i="3"/>
  <c r="AN91" i="3"/>
  <c r="AO91" i="3" s="1"/>
  <c r="BI91" i="3" s="1"/>
  <c r="AY93" i="3"/>
  <c r="BJ93" i="3"/>
  <c r="BD95" i="3"/>
  <c r="H96" i="3"/>
  <c r="AY98" i="3"/>
  <c r="BJ98" i="3"/>
  <c r="AN99" i="3"/>
  <c r="AO99" i="3" s="1"/>
  <c r="BI99" i="3" s="1"/>
  <c r="AY101" i="3"/>
  <c r="BJ101" i="3"/>
  <c r="H103" i="3"/>
  <c r="BK104" i="3"/>
  <c r="H104" i="3"/>
  <c r="AY106" i="3"/>
  <c r="BJ106" i="3"/>
  <c r="AN107" i="3"/>
  <c r="AO107" i="3" s="1"/>
  <c r="BI107" i="3" s="1"/>
  <c r="AY109" i="3"/>
  <c r="BJ109" i="3"/>
  <c r="H111" i="3"/>
  <c r="H112" i="3"/>
  <c r="BK112" i="3"/>
  <c r="BJ113" i="3"/>
  <c r="BJ119" i="3"/>
  <c r="AF122" i="3"/>
  <c r="AG122" i="3" s="1"/>
  <c r="BH122" i="3" s="1"/>
  <c r="BK123" i="3"/>
  <c r="H123" i="3"/>
  <c r="AY128" i="3"/>
  <c r="BJ128" i="3"/>
  <c r="BJ129" i="3"/>
  <c r="BD134" i="3"/>
  <c r="AV135" i="3"/>
  <c r="AW135" i="3" s="1"/>
  <c r="X139" i="3"/>
  <c r="Y139" i="3" s="1"/>
  <c r="BG139" i="3" s="1"/>
  <c r="AY140" i="3"/>
  <c r="BJ140" i="3"/>
  <c r="BK140" i="3"/>
  <c r="H142" i="3"/>
  <c r="H144" i="3"/>
  <c r="BK144" i="3"/>
  <c r="BD146" i="3"/>
  <c r="H151" i="3"/>
  <c r="L157" i="3"/>
  <c r="BE157" i="3" s="1"/>
  <c r="BK157" i="3"/>
  <c r="AV158" i="3"/>
  <c r="AW158" i="3" s="1"/>
  <c r="AY160" i="3"/>
  <c r="BJ160" i="3"/>
  <c r="BD170" i="3"/>
  <c r="H172" i="3"/>
  <c r="BK172" i="3"/>
  <c r="BK186" i="3"/>
  <c r="H186" i="3"/>
  <c r="BA188" i="3"/>
  <c r="BB188" i="3" s="1"/>
  <c r="BD188" i="3"/>
  <c r="X59" i="3"/>
  <c r="Y59" i="3" s="1"/>
  <c r="BG59" i="3" s="1"/>
  <c r="X63" i="3"/>
  <c r="Y63" i="3" s="1"/>
  <c r="BG63" i="3" s="1"/>
  <c r="X67" i="3"/>
  <c r="Y67" i="3" s="1"/>
  <c r="BG67" i="3" s="1"/>
  <c r="X71" i="3"/>
  <c r="Y71" i="3" s="1"/>
  <c r="BG71" i="3" s="1"/>
  <c r="X75" i="3"/>
  <c r="Y75" i="3" s="1"/>
  <c r="BG75" i="3" s="1"/>
  <c r="X79" i="3"/>
  <c r="Y79" i="3" s="1"/>
  <c r="BG79" i="3" s="1"/>
  <c r="X83" i="3"/>
  <c r="Y83" i="3" s="1"/>
  <c r="BG83" i="3" s="1"/>
  <c r="X87" i="3"/>
  <c r="Y87" i="3" s="1"/>
  <c r="BG87" i="3" s="1"/>
  <c r="X91" i="3"/>
  <c r="Y91" i="3" s="1"/>
  <c r="BG91" i="3" s="1"/>
  <c r="X95" i="3"/>
  <c r="Y95" i="3" s="1"/>
  <c r="BG95" i="3" s="1"/>
  <c r="X99" i="3"/>
  <c r="Y99" i="3" s="1"/>
  <c r="BG99" i="3" s="1"/>
  <c r="X103" i="3"/>
  <c r="Y103" i="3" s="1"/>
  <c r="BG103" i="3" s="1"/>
  <c r="X107" i="3"/>
  <c r="Y107" i="3" s="1"/>
  <c r="BG107" i="3" s="1"/>
  <c r="X111" i="3"/>
  <c r="Y111" i="3" s="1"/>
  <c r="BG111" i="3" s="1"/>
  <c r="H115" i="3"/>
  <c r="BK121" i="3"/>
  <c r="H121" i="3"/>
  <c r="H131" i="3"/>
  <c r="BK137" i="3"/>
  <c r="H137" i="3"/>
  <c r="H147" i="3"/>
  <c r="BK153" i="3"/>
  <c r="BA161" i="3"/>
  <c r="BB161" i="3" s="1"/>
  <c r="H164" i="3"/>
  <c r="BK164" i="3"/>
  <c r="H167" i="3"/>
  <c r="BK171" i="3"/>
  <c r="H171" i="3"/>
  <c r="AY173" i="3"/>
  <c r="BJ173" i="3"/>
  <c r="BK175" i="3"/>
  <c r="H175" i="3"/>
  <c r="AY177" i="3"/>
  <c r="BJ177" i="3"/>
  <c r="AY186" i="3"/>
  <c r="BJ186" i="3"/>
  <c r="AV71" i="3"/>
  <c r="AW71" i="3" s="1"/>
  <c r="BA74" i="3"/>
  <c r="BB74" i="3" s="1"/>
  <c r="AV75" i="3"/>
  <c r="AW75" i="3" s="1"/>
  <c r="BA78" i="3"/>
  <c r="BB78" i="3" s="1"/>
  <c r="AV79" i="3"/>
  <c r="AW79" i="3" s="1"/>
  <c r="BA82" i="3"/>
  <c r="BB82" i="3" s="1"/>
  <c r="AV83" i="3"/>
  <c r="AW83" i="3" s="1"/>
  <c r="BA86" i="3"/>
  <c r="BB86" i="3" s="1"/>
  <c r="AV87" i="3"/>
  <c r="AW87" i="3" s="1"/>
  <c r="AV91" i="3"/>
  <c r="AW91" i="3" s="1"/>
  <c r="BA94" i="3"/>
  <c r="BB94" i="3" s="1"/>
  <c r="AV95" i="3"/>
  <c r="AW95" i="3" s="1"/>
  <c r="BA98" i="3"/>
  <c r="BB98" i="3" s="1"/>
  <c r="AV99" i="3"/>
  <c r="AW99" i="3" s="1"/>
  <c r="BA102" i="3"/>
  <c r="BB102" i="3" s="1"/>
  <c r="AV103" i="3"/>
  <c r="AW103" i="3" s="1"/>
  <c r="BA106" i="3"/>
  <c r="BB106" i="3" s="1"/>
  <c r="AV107" i="3"/>
  <c r="AW107" i="3" s="1"/>
  <c r="BA110" i="3"/>
  <c r="BB110" i="3" s="1"/>
  <c r="AV111" i="3"/>
  <c r="AW111" i="3" s="1"/>
  <c r="AV115" i="3"/>
  <c r="AW115" i="3" s="1"/>
  <c r="AF118" i="3"/>
  <c r="BK119" i="3"/>
  <c r="H119" i="3"/>
  <c r="BK125" i="3"/>
  <c r="H125" i="3"/>
  <c r="AN126" i="3"/>
  <c r="AO126" i="3" s="1"/>
  <c r="BI126" i="3" s="1"/>
  <c r="AV131" i="3"/>
  <c r="AW131" i="3" s="1"/>
  <c r="AF134" i="3"/>
  <c r="H135" i="3"/>
  <c r="BK141" i="3"/>
  <c r="H141" i="3"/>
  <c r="AN142" i="3"/>
  <c r="AO142" i="3" s="1"/>
  <c r="BI142" i="3" s="1"/>
  <c r="AV147" i="3"/>
  <c r="AW147" i="3" s="1"/>
  <c r="BA150" i="3"/>
  <c r="BB150" i="3" s="1"/>
  <c r="BA152" i="3"/>
  <c r="BB152" i="3" s="1"/>
  <c r="H154" i="3"/>
  <c r="BK155" i="3"/>
  <c r="H155" i="3"/>
  <c r="BA157" i="3"/>
  <c r="BB157" i="3" s="1"/>
  <c r="BD157" i="3"/>
  <c r="BD158" i="3"/>
  <c r="AF159" i="3"/>
  <c r="AG159" i="3" s="1"/>
  <c r="BH159" i="3" s="1"/>
  <c r="AY159" i="3"/>
  <c r="BD161" i="3"/>
  <c r="AV163" i="3"/>
  <c r="AW163" i="3" s="1"/>
  <c r="AY165" i="3"/>
  <c r="BJ165" i="3"/>
  <c r="AY169" i="3"/>
  <c r="BJ169" i="3"/>
  <c r="BK170" i="3"/>
  <c r="BJ178" i="3"/>
  <c r="AY178" i="3"/>
  <c r="BJ184" i="3"/>
  <c r="AY184" i="3"/>
  <c r="BA192" i="3"/>
  <c r="BB192" i="3" s="1"/>
  <c r="BD192" i="3"/>
  <c r="BK192" i="3"/>
  <c r="BA196" i="3"/>
  <c r="BB196" i="3" s="1"/>
  <c r="BD196" i="3"/>
  <c r="Y196" i="3"/>
  <c r="BG196" i="3" s="1"/>
  <c r="BK196" i="3"/>
  <c r="BJ196" i="3"/>
  <c r="AY196" i="3"/>
  <c r="AV114" i="3"/>
  <c r="AV118" i="3"/>
  <c r="AW118" i="3" s="1"/>
  <c r="AV122" i="3"/>
  <c r="AW122" i="3" s="1"/>
  <c r="AV126" i="3"/>
  <c r="AW126" i="3" s="1"/>
  <c r="AV130" i="3"/>
  <c r="AV134" i="3"/>
  <c r="AW134" i="3" s="1"/>
  <c r="AV138" i="3"/>
  <c r="AW138" i="3" s="1"/>
  <c r="AV142" i="3"/>
  <c r="AW142" i="3" s="1"/>
  <c r="AV146" i="3"/>
  <c r="AF151" i="3"/>
  <c r="AG151" i="3" s="1"/>
  <c r="BH151" i="3" s="1"/>
  <c r="AV154" i="3"/>
  <c r="AW154" i="3" s="1"/>
  <c r="X158" i="3"/>
  <c r="BD162" i="3"/>
  <c r="AV167" i="3"/>
  <c r="AW167" i="3" s="1"/>
  <c r="BD168" i="3"/>
  <c r="BJ179" i="3"/>
  <c r="AY179" i="3"/>
  <c r="BJ183" i="3"/>
  <c r="BK185" i="3"/>
  <c r="H185" i="3"/>
  <c r="BJ185" i="3"/>
  <c r="AY185" i="3"/>
  <c r="BJ188" i="3"/>
  <c r="AY188" i="3"/>
  <c r="BJ189" i="3"/>
  <c r="AY189" i="3"/>
  <c r="BK173" i="3"/>
  <c r="H173" i="3"/>
  <c r="BA174" i="3"/>
  <c r="BB174" i="3" s="1"/>
  <c r="BD174" i="3"/>
  <c r="BA178" i="3"/>
  <c r="BB178" i="3" s="1"/>
  <c r="AF193" i="3"/>
  <c r="AG193" i="3" s="1"/>
  <c r="BH193" i="3" s="1"/>
  <c r="AV193" i="3"/>
  <c r="AW193" i="3" s="1"/>
  <c r="AY194" i="3"/>
  <c r="BJ194" i="3"/>
  <c r="AY198" i="3"/>
  <c r="BJ198" i="3"/>
  <c r="AF150" i="3"/>
  <c r="AG150" i="3" s="1"/>
  <c r="BH150" i="3" s="1"/>
  <c r="AF154" i="3"/>
  <c r="AG154" i="3" s="1"/>
  <c r="BH154" i="3" s="1"/>
  <c r="AF158" i="3"/>
  <c r="AG158" i="3" s="1"/>
  <c r="BH158" i="3" s="1"/>
  <c r="AF162" i="3"/>
  <c r="BK163" i="3"/>
  <c r="H163" i="3"/>
  <c r="BK169" i="3"/>
  <c r="H169" i="3"/>
  <c r="AN170" i="3"/>
  <c r="AO170" i="3" s="1"/>
  <c r="BI170" i="3" s="1"/>
  <c r="BK176" i="3"/>
  <c r="H176" i="3"/>
  <c r="BA177" i="3"/>
  <c r="BB177" i="3" s="1"/>
  <c r="BD177" i="3"/>
  <c r="BK178" i="3"/>
  <c r="H179" i="3"/>
  <c r="BK179" i="3"/>
  <c r="X179" i="3"/>
  <c r="Y179" i="3" s="1"/>
  <c r="BG179" i="3" s="1"/>
  <c r="AN179" i="3"/>
  <c r="AO179" i="3" s="1"/>
  <c r="BI179" i="3" s="1"/>
  <c r="AF180" i="3"/>
  <c r="AG180" i="3" s="1"/>
  <c r="BH180" i="3" s="1"/>
  <c r="BK181" i="3"/>
  <c r="H181" i="3"/>
  <c r="BJ181" i="3"/>
  <c r="AY181" i="3"/>
  <c r="AY182" i="3"/>
  <c r="BJ182" i="3"/>
  <c r="BK187" i="3"/>
  <c r="H187" i="3"/>
  <c r="BA191" i="3"/>
  <c r="BB191" i="3" s="1"/>
  <c r="BD191" i="3"/>
  <c r="BK194" i="3"/>
  <c r="H194" i="3"/>
  <c r="AY195" i="3"/>
  <c r="BJ195" i="3"/>
  <c r="AV162" i="3"/>
  <c r="AW162" i="3" s="1"/>
  <c r="AV166" i="3"/>
  <c r="AW166" i="3" s="1"/>
  <c r="AV170" i="3"/>
  <c r="AW170" i="3" s="1"/>
  <c r="AV174" i="3"/>
  <c r="AW174" i="3" s="1"/>
  <c r="BA184" i="3"/>
  <c r="BB184" i="3" s="1"/>
  <c r="BK190" i="3"/>
  <c r="H190" i="3"/>
  <c r="AY190" i="3"/>
  <c r="BJ190" i="3"/>
  <c r="BA195" i="3"/>
  <c r="BB195" i="3" s="1"/>
  <c r="BD195" i="3"/>
  <c r="BK198" i="3"/>
  <c r="H198" i="3"/>
  <c r="AY199" i="3"/>
  <c r="BJ199" i="3"/>
  <c r="BK188" i="3"/>
  <c r="AN180" i="3"/>
  <c r="AO180" i="3" s="1"/>
  <c r="BI180" i="3" s="1"/>
  <c r="AN184" i="3"/>
  <c r="AO184" i="3" s="1"/>
  <c r="BI184" i="3" s="1"/>
  <c r="BK195" i="3"/>
  <c r="AF197" i="3"/>
  <c r="AG197" i="3" s="1"/>
  <c r="BH197" i="3" s="1"/>
  <c r="AV197" i="3"/>
  <c r="AW197" i="3" s="1"/>
  <c r="H199" i="3"/>
  <c r="H189" i="3"/>
  <c r="X189" i="3"/>
  <c r="Y189" i="3" s="1"/>
  <c r="BG189" i="3" s="1"/>
  <c r="AN189" i="3"/>
  <c r="AO189" i="3" s="1"/>
  <c r="BI189" i="3" s="1"/>
  <c r="H193" i="3"/>
  <c r="X193" i="3"/>
  <c r="Y193" i="3" s="1"/>
  <c r="BG193" i="3" s="1"/>
  <c r="AN193" i="3"/>
  <c r="AO193" i="3" s="1"/>
  <c r="BI193" i="3" s="1"/>
  <c r="H197" i="3"/>
  <c r="X197" i="3"/>
  <c r="Y197" i="3" s="1"/>
  <c r="BG197" i="3" s="1"/>
  <c r="AN197" i="3"/>
  <c r="AO197" i="3" s="1"/>
  <c r="BI197" i="3" s="1"/>
  <c r="BN8" i="6"/>
  <c r="BC8" i="6"/>
  <c r="BE15" i="6"/>
  <c r="BF15" i="6" s="1"/>
  <c r="BH15" i="6"/>
  <c r="BM15" i="6"/>
  <c r="BC15" i="6"/>
  <c r="BO18" i="6"/>
  <c r="H18" i="6"/>
  <c r="BC30" i="6"/>
  <c r="BM30" i="6"/>
  <c r="BE31" i="6"/>
  <c r="BF31" i="6" s="1"/>
  <c r="BH31" i="6"/>
  <c r="BM31" i="6"/>
  <c r="BC31" i="6"/>
  <c r="BO34" i="6"/>
  <c r="H34" i="6"/>
  <c r="BE47" i="6"/>
  <c r="BF47" i="6" s="1"/>
  <c r="BH47" i="6"/>
  <c r="BM47" i="6"/>
  <c r="BC47" i="6"/>
  <c r="BO50" i="6"/>
  <c r="H50" i="6"/>
  <c r="BC6" i="6"/>
  <c r="BM6" i="6"/>
  <c r="BN48" i="6"/>
  <c r="BC48" i="6"/>
  <c r="BC10" i="6"/>
  <c r="BN10" i="6"/>
  <c r="BN12" i="6"/>
  <c r="BC12" i="6"/>
  <c r="BO14" i="6"/>
  <c r="H14" i="6"/>
  <c r="BM16" i="6"/>
  <c r="BC16" i="6"/>
  <c r="BO30" i="6"/>
  <c r="H30" i="6"/>
  <c r="BM32" i="6"/>
  <c r="BC32" i="6"/>
  <c r="BO46" i="6"/>
  <c r="H46" i="6"/>
  <c r="BM35" i="6"/>
  <c r="BC35" i="6"/>
  <c r="Z8" i="6"/>
  <c r="BK8" i="6" s="1"/>
  <c r="BO8" i="6"/>
  <c r="BO6" i="6"/>
  <c r="H6" i="6"/>
  <c r="BC14" i="6"/>
  <c r="BN14" i="6"/>
  <c r="BC18" i="6"/>
  <c r="BM18" i="6"/>
  <c r="BC19" i="6"/>
  <c r="BN19" i="6"/>
  <c r="BM20" i="6"/>
  <c r="BC20" i="6"/>
  <c r="BM36" i="6"/>
  <c r="BC36" i="6"/>
  <c r="BE36" i="6" s="1"/>
  <c r="BF36" i="6" s="1"/>
  <c r="BC46" i="6"/>
  <c r="BN46" i="6"/>
  <c r="BC50" i="6"/>
  <c r="BM50" i="6"/>
  <c r="BC51" i="6"/>
  <c r="BN51" i="6"/>
  <c r="E34" i="9"/>
  <c r="AZ5" i="6"/>
  <c r="BO16" i="6"/>
  <c r="H37" i="6"/>
  <c r="BM38" i="6"/>
  <c r="BE44" i="6"/>
  <c r="BF44" i="6" s="1"/>
  <c r="BC44" i="6"/>
  <c r="BO54" i="6"/>
  <c r="H54" i="6"/>
  <c r="BH59" i="6"/>
  <c r="BH63" i="6"/>
  <c r="BH89" i="6"/>
  <c r="BE89" i="6"/>
  <c r="BF89" i="6" s="1"/>
  <c r="BM90" i="6"/>
  <c r="BC90" i="6"/>
  <c r="BE90" i="6" s="1"/>
  <c r="BF90" i="6" s="1"/>
  <c r="BE106" i="6"/>
  <c r="BF106" i="6" s="1"/>
  <c r="BH106" i="6"/>
  <c r="BN213" i="6"/>
  <c r="BC213" i="6"/>
  <c r="BC21" i="6"/>
  <c r="BO28" i="6"/>
  <c r="H35" i="6"/>
  <c r="BE40" i="6"/>
  <c r="BF40" i="6" s="1"/>
  <c r="BC40" i="6"/>
  <c r="BM41" i="6"/>
  <c r="BO44" i="6"/>
  <c r="H49" i="6"/>
  <c r="H51" i="6"/>
  <c r="BC53" i="6"/>
  <c r="BM58" i="6"/>
  <c r="BC58" i="6"/>
  <c r="BM62" i="6"/>
  <c r="BC62" i="6"/>
  <c r="BM66" i="6"/>
  <c r="BC66" i="6"/>
  <c r="BO70" i="6"/>
  <c r="H70" i="6"/>
  <c r="BH71" i="6"/>
  <c r="BC72" i="6"/>
  <c r="BE73" i="6"/>
  <c r="BF73" i="6" s="1"/>
  <c r="BC77" i="6"/>
  <c r="BN77" i="6"/>
  <c r="BO82" i="6"/>
  <c r="BO93" i="6"/>
  <c r="BN95" i="6"/>
  <c r="BC95" i="6"/>
  <c r="BC97" i="6"/>
  <c r="BN97" i="6"/>
  <c r="BH98" i="6"/>
  <c r="BO100" i="6"/>
  <c r="H100" i="6"/>
  <c r="BC101" i="6"/>
  <c r="BM101" i="6"/>
  <c r="BO104" i="6"/>
  <c r="H104" i="6"/>
  <c r="BC104" i="6"/>
  <c r="BC105" i="6"/>
  <c r="BM105" i="6"/>
  <c r="H134" i="6"/>
  <c r="BE8" i="6"/>
  <c r="BF8" i="6" s="1"/>
  <c r="BE28" i="6"/>
  <c r="BF28" i="6" s="1"/>
  <c r="BC28" i="6"/>
  <c r="BO38" i="6"/>
  <c r="H38" i="6"/>
  <c r="BM39" i="6"/>
  <c r="BC39" i="6"/>
  <c r="BC54" i="6"/>
  <c r="BO58" i="6"/>
  <c r="H58" i="6"/>
  <c r="BC60" i="6"/>
  <c r="BO66" i="6"/>
  <c r="H66" i="6"/>
  <c r="BH67" i="6"/>
  <c r="BC71" i="6"/>
  <c r="BM71" i="6"/>
  <c r="BO73" i="6"/>
  <c r="BC73" i="6"/>
  <c r="BN73" i="6"/>
  <c r="BN80" i="6"/>
  <c r="BC80" i="6"/>
  <c r="BC89" i="6"/>
  <c r="BM89" i="6"/>
  <c r="BC92" i="6"/>
  <c r="BM92" i="6"/>
  <c r="BM107" i="6"/>
  <c r="BC107" i="6"/>
  <c r="BE107" i="6" s="1"/>
  <c r="BF107" i="6" s="1"/>
  <c r="BO109" i="6"/>
  <c r="H109" i="6"/>
  <c r="BE205" i="6"/>
  <c r="BF205" i="6" s="1"/>
  <c r="BH205" i="6"/>
  <c r="E11" i="9"/>
  <c r="G5" i="6"/>
  <c r="E29" i="9"/>
  <c r="AQ5" i="6"/>
  <c r="BE7" i="6"/>
  <c r="BF7" i="6" s="1"/>
  <c r="BO12" i="6"/>
  <c r="H17" i="6"/>
  <c r="H19" i="6"/>
  <c r="BN23" i="6"/>
  <c r="BC24" i="6"/>
  <c r="BE24" i="6" s="1"/>
  <c r="BF24" i="6" s="1"/>
  <c r="H33" i="6"/>
  <c r="G16" i="9"/>
  <c r="BJ5" i="6"/>
  <c r="H16" i="9" s="1"/>
  <c r="E24" i="9"/>
  <c r="AH5" i="6"/>
  <c r="H9" i="6"/>
  <c r="AH9" i="6"/>
  <c r="AI9" i="6" s="1"/>
  <c r="BL9" i="6" s="1"/>
  <c r="AZ9" i="6"/>
  <c r="BA9" i="6" s="1"/>
  <c r="H13" i="6"/>
  <c r="Y17" i="6"/>
  <c r="Z17" i="6" s="1"/>
  <c r="BK17" i="6" s="1"/>
  <c r="AQ17" i="6"/>
  <c r="AR17" i="6" s="1"/>
  <c r="BE20" i="6"/>
  <c r="BF20" i="6" s="1"/>
  <c r="BO24" i="6"/>
  <c r="AH25" i="6"/>
  <c r="AI25" i="6" s="1"/>
  <c r="BL25" i="6" s="1"/>
  <c r="AZ25" i="6"/>
  <c r="BA25" i="6" s="1"/>
  <c r="BH28" i="6"/>
  <c r="BO29" i="6"/>
  <c r="H29" i="6"/>
  <c r="Y33" i="6"/>
  <c r="Z33" i="6" s="1"/>
  <c r="BK33" i="6" s="1"/>
  <c r="AQ33" i="6"/>
  <c r="AR33" i="6" s="1"/>
  <c r="BN34" i="6"/>
  <c r="BO40" i="6"/>
  <c r="AH41" i="6"/>
  <c r="AI41" i="6" s="1"/>
  <c r="BL41" i="6" s="1"/>
  <c r="AZ41" i="6"/>
  <c r="BA41" i="6" s="1"/>
  <c r="BN41" i="6" s="1"/>
  <c r="BH44" i="6"/>
  <c r="H45" i="6"/>
  <c r="Y49" i="6"/>
  <c r="Z49" i="6" s="1"/>
  <c r="BK49" i="6" s="1"/>
  <c r="AQ49" i="6"/>
  <c r="AR49" i="6" s="1"/>
  <c r="BM49" i="6" s="1"/>
  <c r="BC49" i="6"/>
  <c r="BC52" i="6"/>
  <c r="BE52" i="6" s="1"/>
  <c r="BF52" i="6" s="1"/>
  <c r="BM70" i="6"/>
  <c r="BC70" i="6"/>
  <c r="AZ71" i="6"/>
  <c r="BA71" i="6" s="1"/>
  <c r="BN71" i="6" s="1"/>
  <c r="BO71" i="6"/>
  <c r="BO74" i="6"/>
  <c r="H74" i="6"/>
  <c r="BH75" i="6"/>
  <c r="BC76" i="6"/>
  <c r="BE77" i="6"/>
  <c r="BF77" i="6" s="1"/>
  <c r="BN78" i="6"/>
  <c r="BN79" i="6"/>
  <c r="AQ81" i="6"/>
  <c r="AR81" i="6" s="1"/>
  <c r="BM81" i="6" s="1"/>
  <c r="BH82" i="6"/>
  <c r="Y84" i="6"/>
  <c r="Z84" i="6" s="1"/>
  <c r="BK84" i="6" s="1"/>
  <c r="BO86" i="6"/>
  <c r="Q90" i="6"/>
  <c r="BJ90" i="6" s="1"/>
  <c r="BO90" i="6"/>
  <c r="BH91" i="6"/>
  <c r="H93" i="6"/>
  <c r="BC93" i="6"/>
  <c r="BM93" i="6"/>
  <c r="BH97" i="6"/>
  <c r="BE97" i="6"/>
  <c r="BF97" i="6" s="1"/>
  <c r="BM127" i="6"/>
  <c r="BC127" i="6"/>
  <c r="H142" i="6"/>
  <c r="BE12" i="6"/>
  <c r="BF12" i="6" s="1"/>
  <c r="BO21" i="6"/>
  <c r="H21" i="6"/>
  <c r="BO22" i="6"/>
  <c r="H22" i="6"/>
  <c r="BE23" i="6"/>
  <c r="BF23" i="6" s="1"/>
  <c r="BH23" i="6"/>
  <c r="BO32" i="6"/>
  <c r="BE39" i="6"/>
  <c r="BF39" i="6" s="1"/>
  <c r="BH39" i="6"/>
  <c r="BO48" i="6"/>
  <c r="H53" i="6"/>
  <c r="BH55" i="6"/>
  <c r="BO62" i="6"/>
  <c r="H62" i="6"/>
  <c r="BH81" i="6"/>
  <c r="BC86" i="6"/>
  <c r="BO96" i="6"/>
  <c r="H96" i="6"/>
  <c r="Z98" i="6"/>
  <c r="BK98" i="6" s="1"/>
  <c r="BO98" i="6"/>
  <c r="F14" i="9"/>
  <c r="E14" i="9"/>
  <c r="E19" i="9"/>
  <c r="Y5" i="6"/>
  <c r="BI5" i="6"/>
  <c r="H14" i="9" s="1"/>
  <c r="BM7" i="6"/>
  <c r="BH8" i="6"/>
  <c r="Y9" i="6"/>
  <c r="Z9" i="6" s="1"/>
  <c r="BK9" i="6" s="1"/>
  <c r="BO10" i="6"/>
  <c r="H10" i="6"/>
  <c r="BE11" i="6"/>
  <c r="BF11" i="6" s="1"/>
  <c r="BH11" i="6"/>
  <c r="Y13" i="6"/>
  <c r="Z13" i="6" s="1"/>
  <c r="BK13" i="6" s="1"/>
  <c r="AQ13" i="6"/>
  <c r="AR13" i="6" s="1"/>
  <c r="BM13" i="6" s="1"/>
  <c r="BC13" i="6"/>
  <c r="BE16" i="6"/>
  <c r="BF16" i="6" s="1"/>
  <c r="BO20" i="6"/>
  <c r="AH21" i="6"/>
  <c r="AI21" i="6" s="1"/>
  <c r="BL21" i="6" s="1"/>
  <c r="AZ21" i="6"/>
  <c r="BA21" i="6" s="1"/>
  <c r="BN21" i="6" s="1"/>
  <c r="BH24" i="6"/>
  <c r="BO25" i="6"/>
  <c r="H25" i="6"/>
  <c r="BO26" i="6"/>
  <c r="H26" i="6"/>
  <c r="BM26" i="6"/>
  <c r="BH27" i="6"/>
  <c r="BM27" i="6"/>
  <c r="BC27" i="6"/>
  <c r="BE27" i="6" s="1"/>
  <c r="BF27" i="6" s="1"/>
  <c r="Y29" i="6"/>
  <c r="Z29" i="6" s="1"/>
  <c r="BK29" i="6" s="1"/>
  <c r="AQ29" i="6"/>
  <c r="AR29" i="6" s="1"/>
  <c r="BE32" i="6"/>
  <c r="BF32" i="6" s="1"/>
  <c r="BO36" i="6"/>
  <c r="AH37" i="6"/>
  <c r="AI37" i="6" s="1"/>
  <c r="BL37" i="6" s="1"/>
  <c r="AZ37" i="6"/>
  <c r="BA37" i="6" s="1"/>
  <c r="BH40" i="6"/>
  <c r="BO41" i="6"/>
  <c r="H41" i="6"/>
  <c r="BO42" i="6"/>
  <c r="H42" i="6"/>
  <c r="BM42" i="6"/>
  <c r="BH43" i="6"/>
  <c r="BM43" i="6"/>
  <c r="BC43" i="6"/>
  <c r="BE43" i="6" s="1"/>
  <c r="BF43" i="6" s="1"/>
  <c r="Y45" i="6"/>
  <c r="Z45" i="6" s="1"/>
  <c r="BK45" i="6" s="1"/>
  <c r="AQ45" i="6"/>
  <c r="AR45" i="6" s="1"/>
  <c r="BE48" i="6"/>
  <c r="BF48" i="6" s="1"/>
  <c r="BO52" i="6"/>
  <c r="AH53" i="6"/>
  <c r="AI53" i="6" s="1"/>
  <c r="BL53" i="6" s="1"/>
  <c r="AZ53" i="6"/>
  <c r="BA53" i="6" s="1"/>
  <c r="BN53" i="6" s="1"/>
  <c r="BC55" i="6"/>
  <c r="BM55" i="6"/>
  <c r="AH57" i="6"/>
  <c r="AI57" i="6" s="1"/>
  <c r="BL57" i="6" s="1"/>
  <c r="BC59" i="6"/>
  <c r="BM59" i="6"/>
  <c r="AH61" i="6"/>
  <c r="AI61" i="6" s="1"/>
  <c r="BL61" i="6" s="1"/>
  <c r="BC63" i="6"/>
  <c r="BM63" i="6"/>
  <c r="AH65" i="6"/>
  <c r="AI65" i="6" s="1"/>
  <c r="BL65" i="6" s="1"/>
  <c r="BC67" i="6"/>
  <c r="BM67" i="6"/>
  <c r="BO69" i="6"/>
  <c r="BC69" i="6"/>
  <c r="BE69" i="6" s="1"/>
  <c r="BF69" i="6" s="1"/>
  <c r="BN69" i="6"/>
  <c r="BM74" i="6"/>
  <c r="BC74" i="6"/>
  <c r="AZ75" i="6"/>
  <c r="BA75" i="6" s="1"/>
  <c r="BO78" i="6"/>
  <c r="H78" i="6"/>
  <c r="BC82" i="6"/>
  <c r="BE82" i="6" s="1"/>
  <c r="BF82" i="6" s="1"/>
  <c r="BO84" i="6"/>
  <c r="H84" i="6"/>
  <c r="BN84" i="6"/>
  <c r="BC84" i="6"/>
  <c r="BC85" i="6"/>
  <c r="BM85" i="6"/>
  <c r="BN88" i="6"/>
  <c r="BC88" i="6"/>
  <c r="Z94" i="6"/>
  <c r="BK94" i="6" s="1"/>
  <c r="BO94" i="6"/>
  <c r="BC94" i="6"/>
  <c r="BN96" i="6"/>
  <c r="BC96" i="6"/>
  <c r="BE113" i="6"/>
  <c r="BF113" i="6" s="1"/>
  <c r="BH113" i="6"/>
  <c r="H119" i="6"/>
  <c r="H124" i="6"/>
  <c r="BO124" i="6"/>
  <c r="BC124" i="6"/>
  <c r="BM124" i="6"/>
  <c r="BO143" i="6"/>
  <c r="H143" i="6"/>
  <c r="F16" i="9"/>
  <c r="E16" i="9"/>
  <c r="AH55" i="6"/>
  <c r="AI55" i="6" s="1"/>
  <c r="BL55" i="6" s="1"/>
  <c r="BO56" i="6"/>
  <c r="H56" i="6"/>
  <c r="AZ57" i="6"/>
  <c r="BA57" i="6" s="1"/>
  <c r="AH59" i="6"/>
  <c r="AI59" i="6" s="1"/>
  <c r="BL59" i="6" s="1"/>
  <c r="BO60" i="6"/>
  <c r="H60" i="6"/>
  <c r="AZ61" i="6"/>
  <c r="BA61" i="6" s="1"/>
  <c r="AH63" i="6"/>
  <c r="AI63" i="6" s="1"/>
  <c r="BL63" i="6" s="1"/>
  <c r="BO64" i="6"/>
  <c r="H64" i="6"/>
  <c r="AZ65" i="6"/>
  <c r="BA65" i="6" s="1"/>
  <c r="AH67" i="6"/>
  <c r="AI67" i="6" s="1"/>
  <c r="BL67" i="6" s="1"/>
  <c r="BO68" i="6"/>
  <c r="H68" i="6"/>
  <c r="AH71" i="6"/>
  <c r="AI71" i="6" s="1"/>
  <c r="BL71" i="6" s="1"/>
  <c r="BO72" i="6"/>
  <c r="H72" i="6"/>
  <c r="AH75" i="6"/>
  <c r="AI75" i="6" s="1"/>
  <c r="BL75" i="6" s="1"/>
  <c r="BO76" i="6"/>
  <c r="H76" i="6"/>
  <c r="Y81" i="6"/>
  <c r="Z81" i="6" s="1"/>
  <c r="BK81" i="6" s="1"/>
  <c r="BO85" i="6"/>
  <c r="BE86" i="6"/>
  <c r="BF86" i="6" s="1"/>
  <c r="BH86" i="6"/>
  <c r="BO88" i="6"/>
  <c r="H88" i="6"/>
  <c r="Y92" i="6"/>
  <c r="Z92" i="6" s="1"/>
  <c r="BK92" i="6" s="1"/>
  <c r="BH94" i="6"/>
  <c r="BO101" i="6"/>
  <c r="H101" i="6"/>
  <c r="BO107" i="6"/>
  <c r="BO108" i="6"/>
  <c r="H108" i="6"/>
  <c r="BC109" i="6"/>
  <c r="BM109" i="6"/>
  <c r="BM111" i="6"/>
  <c r="BC111" i="6"/>
  <c r="BM117" i="6"/>
  <c r="BC117" i="6"/>
  <c r="BH120" i="6"/>
  <c r="BE120" i="6"/>
  <c r="BF120" i="6" s="1"/>
  <c r="BC120" i="6"/>
  <c r="BM120" i="6"/>
  <c r="BC123" i="6"/>
  <c r="H135" i="6"/>
  <c r="BH141" i="6"/>
  <c r="Z141" i="6"/>
  <c r="BK141" i="6" s="1"/>
  <c r="BO141" i="6"/>
  <c r="BC141" i="6"/>
  <c r="H157" i="6"/>
  <c r="BO157" i="6"/>
  <c r="BN173" i="6"/>
  <c r="BC173" i="6"/>
  <c r="Y55" i="6"/>
  <c r="Z55" i="6" s="1"/>
  <c r="BK55" i="6" s="1"/>
  <c r="AQ57" i="6"/>
  <c r="AR57" i="6" s="1"/>
  <c r="BM57" i="6" s="1"/>
  <c r="Y59" i="6"/>
  <c r="Z59" i="6" s="1"/>
  <c r="BK59" i="6" s="1"/>
  <c r="AQ61" i="6"/>
  <c r="AR61" i="6" s="1"/>
  <c r="BM61" i="6" s="1"/>
  <c r="Y63" i="6"/>
  <c r="Z63" i="6" s="1"/>
  <c r="BK63" i="6" s="1"/>
  <c r="AQ65" i="6"/>
  <c r="AR65" i="6" s="1"/>
  <c r="BM65" i="6" s="1"/>
  <c r="Y67" i="6"/>
  <c r="Z67" i="6" s="1"/>
  <c r="BK67" i="6" s="1"/>
  <c r="Y71" i="6"/>
  <c r="Z71" i="6" s="1"/>
  <c r="BK71" i="6" s="1"/>
  <c r="Y75" i="6"/>
  <c r="Z75" i="6" s="1"/>
  <c r="BK75" i="6" s="1"/>
  <c r="BO80" i="6"/>
  <c r="H80" i="6"/>
  <c r="AZ81" i="6"/>
  <c r="BA81" i="6" s="1"/>
  <c r="BH85" i="6"/>
  <c r="BE85" i="6"/>
  <c r="BF85" i="6" s="1"/>
  <c r="BO89" i="6"/>
  <c r="BH90" i="6"/>
  <c r="H92" i="6"/>
  <c r="BE95" i="6"/>
  <c r="BF95" i="6" s="1"/>
  <c r="BO97" i="6"/>
  <c r="BE102" i="6"/>
  <c r="BF102" i="6" s="1"/>
  <c r="BH102" i="6"/>
  <c r="BO105" i="6"/>
  <c r="H105" i="6"/>
  <c r="H118" i="6"/>
  <c r="BM126" i="6"/>
  <c r="BC126" i="6"/>
  <c r="BH129" i="6"/>
  <c r="BM133" i="6"/>
  <c r="BC133" i="6"/>
  <c r="BH136" i="6"/>
  <c r="BE136" i="6"/>
  <c r="BF136" i="6" s="1"/>
  <c r="BC136" i="6"/>
  <c r="BN136" i="6"/>
  <c r="BC139" i="6"/>
  <c r="AQ83" i="6"/>
  <c r="AR83" i="6" s="1"/>
  <c r="AQ87" i="6"/>
  <c r="AR87" i="6" s="1"/>
  <c r="AQ91" i="6"/>
  <c r="AR91" i="6" s="1"/>
  <c r="AQ95" i="6"/>
  <c r="AR95" i="6" s="1"/>
  <c r="BM95" i="6" s="1"/>
  <c r="AQ99" i="6"/>
  <c r="AR99" i="6" s="1"/>
  <c r="Y111" i="6"/>
  <c r="Z111" i="6" s="1"/>
  <c r="BK111" i="6" s="1"/>
  <c r="BE112" i="6"/>
  <c r="BF112" i="6" s="1"/>
  <c r="H114" i="6"/>
  <c r="BO114" i="6"/>
  <c r="BC116" i="6"/>
  <c r="BE116" i="6" s="1"/>
  <c r="BF116" i="6" s="1"/>
  <c r="BN116" i="6"/>
  <c r="BC118" i="6"/>
  <c r="BE121" i="6"/>
  <c r="BF121" i="6" s="1"/>
  <c r="BO123" i="6"/>
  <c r="H123" i="6"/>
  <c r="Y126" i="6"/>
  <c r="BE128" i="6"/>
  <c r="BF128" i="6" s="1"/>
  <c r="H130" i="6"/>
  <c r="BM131" i="6"/>
  <c r="BM132" i="6"/>
  <c r="BC134" i="6"/>
  <c r="BO139" i="6"/>
  <c r="H139" i="6"/>
  <c r="BE149" i="6"/>
  <c r="BF149" i="6" s="1"/>
  <c r="BH149" i="6"/>
  <c r="H150" i="6"/>
  <c r="BO155" i="6"/>
  <c r="BM156" i="6"/>
  <c r="BC156" i="6"/>
  <c r="BC157" i="6"/>
  <c r="BN157" i="6"/>
  <c r="BO110" i="6"/>
  <c r="BO111" i="6"/>
  <c r="H111" i="6"/>
  <c r="BN115" i="6"/>
  <c r="BO121" i="6"/>
  <c r="BM122" i="6"/>
  <c r="BC122" i="6"/>
  <c r="BH125" i="6"/>
  <c r="BC129" i="6"/>
  <c r="BE129" i="6" s="1"/>
  <c r="BF129" i="6" s="1"/>
  <c r="BO137" i="6"/>
  <c r="BM138" i="6"/>
  <c r="BC138" i="6"/>
  <c r="BC142" i="6"/>
  <c r="BM142" i="6"/>
  <c r="BC143" i="6"/>
  <c r="BM143" i="6"/>
  <c r="BN145" i="6"/>
  <c r="BC145" i="6"/>
  <c r="BE145" i="6" s="1"/>
  <c r="BF145" i="6" s="1"/>
  <c r="BO147" i="6"/>
  <c r="H147" i="6"/>
  <c r="BC148" i="6"/>
  <c r="BM148" i="6"/>
  <c r="H151" i="6"/>
  <c r="H159" i="6"/>
  <c r="BN169" i="6"/>
  <c r="BC169" i="6"/>
  <c r="BM187" i="6"/>
  <c r="BC187" i="6"/>
  <c r="BO79" i="6"/>
  <c r="Y83" i="6"/>
  <c r="Z83" i="6" s="1"/>
  <c r="BK83" i="6" s="1"/>
  <c r="Y87" i="6"/>
  <c r="Z87" i="6" s="1"/>
  <c r="BK87" i="6" s="1"/>
  <c r="Y91" i="6"/>
  <c r="Z91" i="6" s="1"/>
  <c r="BK91" i="6" s="1"/>
  <c r="Y95" i="6"/>
  <c r="Z95" i="6" s="1"/>
  <c r="BK95" i="6" s="1"/>
  <c r="Y99" i="6"/>
  <c r="Z99" i="6" s="1"/>
  <c r="BK99" i="6" s="1"/>
  <c r="BN102" i="6"/>
  <c r="BN106" i="6"/>
  <c r="H110" i="6"/>
  <c r="BO113" i="6"/>
  <c r="BO115" i="6"/>
  <c r="H115" i="6"/>
  <c r="BE117" i="6"/>
  <c r="BF117" i="6" s="1"/>
  <c r="BO117" i="6"/>
  <c r="AH119" i="6"/>
  <c r="AI119" i="6" s="1"/>
  <c r="BL119" i="6" s="1"/>
  <c r="BM121" i="6"/>
  <c r="BC121" i="6"/>
  <c r="L125" i="6"/>
  <c r="BI125" i="6" s="1"/>
  <c r="BO125" i="6"/>
  <c r="BO127" i="6"/>
  <c r="H127" i="6"/>
  <c r="BO129" i="6"/>
  <c r="H131" i="6"/>
  <c r="BE133" i="6"/>
  <c r="BF133" i="6" s="1"/>
  <c r="BO133" i="6"/>
  <c r="AH135" i="6"/>
  <c r="AI135" i="6" s="1"/>
  <c r="BL135" i="6" s="1"/>
  <c r="BM137" i="6"/>
  <c r="BC137" i="6"/>
  <c r="BE137" i="6" s="1"/>
  <c r="BF137" i="6" s="1"/>
  <c r="BE148" i="6"/>
  <c r="BF148" i="6" s="1"/>
  <c r="BC150" i="6"/>
  <c r="BM150" i="6"/>
  <c r="BC151" i="6"/>
  <c r="BM151" i="6"/>
  <c r="BN153" i="6"/>
  <c r="BC153" i="6"/>
  <c r="AZ154" i="6"/>
  <c r="BA154" i="6" s="1"/>
  <c r="BN154" i="6" s="1"/>
  <c r="BC161" i="6"/>
  <c r="BN161" i="6"/>
  <c r="BM172" i="6"/>
  <c r="BC172" i="6"/>
  <c r="BM189" i="6"/>
  <c r="BC189" i="6"/>
  <c r="BO112" i="6"/>
  <c r="BO128" i="6"/>
  <c r="BC144" i="6"/>
  <c r="BM144" i="6"/>
  <c r="BH145" i="6"/>
  <c r="BO145" i="6"/>
  <c r="BC146" i="6"/>
  <c r="BM146" i="6"/>
  <c r="BC152" i="6"/>
  <c r="BM152" i="6"/>
  <c r="BE153" i="6"/>
  <c r="BF153" i="6" s="1"/>
  <c r="BH153" i="6"/>
  <c r="BO153" i="6"/>
  <c r="BC154" i="6"/>
  <c r="BM154" i="6"/>
  <c r="BM158" i="6"/>
  <c r="BC158" i="6"/>
  <c r="BC165" i="6"/>
  <c r="BM165" i="6"/>
  <c r="AZ110" i="6"/>
  <c r="BA110" i="6" s="1"/>
  <c r="BN110" i="6" s="1"/>
  <c r="AH115" i="6"/>
  <c r="AI115" i="6" s="1"/>
  <c r="BL115" i="6" s="1"/>
  <c r="AZ118" i="6"/>
  <c r="BA118" i="6" s="1"/>
  <c r="BN118" i="6" s="1"/>
  <c r="Y122" i="6"/>
  <c r="AH131" i="6"/>
  <c r="AI131" i="6" s="1"/>
  <c r="BL131" i="6" s="1"/>
  <c r="AZ134" i="6"/>
  <c r="BA134" i="6" s="1"/>
  <c r="BN134" i="6" s="1"/>
  <c r="Y138" i="6"/>
  <c r="AH143" i="6"/>
  <c r="AI143" i="6" s="1"/>
  <c r="BL143" i="6" s="1"/>
  <c r="BE144" i="6"/>
  <c r="BF144" i="6" s="1"/>
  <c r="H146" i="6"/>
  <c r="AH151" i="6"/>
  <c r="AI151" i="6" s="1"/>
  <c r="BL151" i="6" s="1"/>
  <c r="BE152" i="6"/>
  <c r="BF152" i="6" s="1"/>
  <c r="H154" i="6"/>
  <c r="BE155" i="6"/>
  <c r="BF155" i="6" s="1"/>
  <c r="AZ156" i="6"/>
  <c r="BA156" i="6" s="1"/>
  <c r="BN156" i="6" s="1"/>
  <c r="BO158" i="6"/>
  <c r="H158" i="6"/>
  <c r="BM159" i="6"/>
  <c r="BC159" i="6"/>
  <c r="BO162" i="6"/>
  <c r="H162" i="6"/>
  <c r="BH165" i="6"/>
  <c r="BE165" i="6"/>
  <c r="BF165" i="6" s="1"/>
  <c r="BH174" i="6"/>
  <c r="BM179" i="6"/>
  <c r="BC179" i="6"/>
  <c r="L193" i="6"/>
  <c r="BI193" i="6" s="1"/>
  <c r="BO193" i="6"/>
  <c r="AH114" i="6"/>
  <c r="AI114" i="6" s="1"/>
  <c r="BL114" i="6" s="1"/>
  <c r="AH118" i="6"/>
  <c r="AI118" i="6" s="1"/>
  <c r="BL118" i="6" s="1"/>
  <c r="AH122" i="6"/>
  <c r="AI122" i="6" s="1"/>
  <c r="BL122" i="6" s="1"/>
  <c r="AH126" i="6"/>
  <c r="AI126" i="6" s="1"/>
  <c r="BL126" i="6" s="1"/>
  <c r="AH130" i="6"/>
  <c r="AI130" i="6" s="1"/>
  <c r="BL130" i="6" s="1"/>
  <c r="AH134" i="6"/>
  <c r="AI134" i="6" s="1"/>
  <c r="BL134" i="6" s="1"/>
  <c r="AH138" i="6"/>
  <c r="AI138" i="6" s="1"/>
  <c r="BL138" i="6" s="1"/>
  <c r="AH142" i="6"/>
  <c r="AI142" i="6" s="1"/>
  <c r="BL142" i="6" s="1"/>
  <c r="AH146" i="6"/>
  <c r="AI146" i="6" s="1"/>
  <c r="BL146" i="6" s="1"/>
  <c r="AH150" i="6"/>
  <c r="AI150" i="6" s="1"/>
  <c r="BL150" i="6" s="1"/>
  <c r="AH154" i="6"/>
  <c r="AI154" i="6" s="1"/>
  <c r="BL154" i="6" s="1"/>
  <c r="BC160" i="6"/>
  <c r="BM160" i="6"/>
  <c r="BO161" i="6"/>
  <c r="H161" i="6"/>
  <c r="BM164" i="6"/>
  <c r="BC164" i="6"/>
  <c r="BO166" i="6"/>
  <c r="H166" i="6"/>
  <c r="BH169" i="6"/>
  <c r="BE169" i="6"/>
  <c r="BF169" i="6" s="1"/>
  <c r="Y142" i="6"/>
  <c r="Z142" i="6" s="1"/>
  <c r="BK142" i="6" s="1"/>
  <c r="Y146" i="6"/>
  <c r="Z146" i="6" s="1"/>
  <c r="BK146" i="6" s="1"/>
  <c r="Y150" i="6"/>
  <c r="Z150" i="6" s="1"/>
  <c r="BK150" i="6" s="1"/>
  <c r="Y154" i="6"/>
  <c r="Z154" i="6" s="1"/>
  <c r="BK154" i="6" s="1"/>
  <c r="BO156" i="6"/>
  <c r="H156" i="6"/>
  <c r="BM168" i="6"/>
  <c r="BC168" i="6"/>
  <c r="BO170" i="6"/>
  <c r="H170" i="6"/>
  <c r="BH173" i="6"/>
  <c r="BE173" i="6"/>
  <c r="BF173" i="6" s="1"/>
  <c r="BM175" i="6"/>
  <c r="BC175" i="6"/>
  <c r="BM177" i="6"/>
  <c r="BC177" i="6"/>
  <c r="BM191" i="6"/>
  <c r="BC191" i="6"/>
  <c r="AZ159" i="6"/>
  <c r="BA159" i="6" s="1"/>
  <c r="BN159" i="6" s="1"/>
  <c r="AQ163" i="6"/>
  <c r="AR163" i="6" s="1"/>
  <c r="AQ167" i="6"/>
  <c r="AR167" i="6" s="1"/>
  <c r="AQ171" i="6"/>
  <c r="AR171" i="6" s="1"/>
  <c r="BN183" i="6"/>
  <c r="BO204" i="6"/>
  <c r="H204" i="6"/>
  <c r="BO160" i="6"/>
  <c r="H160" i="6"/>
  <c r="BO164" i="6"/>
  <c r="H164" i="6"/>
  <c r="BO165" i="6"/>
  <c r="BO168" i="6"/>
  <c r="H168" i="6"/>
  <c r="BO169" i="6"/>
  <c r="BO172" i="6"/>
  <c r="H172" i="6"/>
  <c r="BO173" i="6"/>
  <c r="BO175" i="6"/>
  <c r="H175" i="6"/>
  <c r="BC176" i="6"/>
  <c r="BN176" i="6"/>
  <c r="H178" i="6"/>
  <c r="BO179" i="6"/>
  <c r="H179" i="6"/>
  <c r="BC180" i="6"/>
  <c r="BN180" i="6"/>
  <c r="BC181" i="6"/>
  <c r="BN181" i="6"/>
  <c r="BO182" i="6"/>
  <c r="H182" i="6"/>
  <c r="BO183" i="6"/>
  <c r="H183" i="6"/>
  <c r="BC184" i="6"/>
  <c r="BE184" i="6" s="1"/>
  <c r="BF184" i="6" s="1"/>
  <c r="BN184" i="6"/>
  <c r="BC185" i="6"/>
  <c r="BN185" i="6"/>
  <c r="BO186" i="6"/>
  <c r="H186" i="6"/>
  <c r="BO187" i="6"/>
  <c r="H187" i="6"/>
  <c r="BO190" i="6"/>
  <c r="H190" i="6"/>
  <c r="BO191" i="6"/>
  <c r="H191" i="6"/>
  <c r="BN192" i="6"/>
  <c r="BC192" i="6"/>
  <c r="Z200" i="6"/>
  <c r="BK200" i="6" s="1"/>
  <c r="BO200" i="6"/>
  <c r="H203" i="6"/>
  <c r="AH159" i="6"/>
  <c r="AI159" i="6" s="1"/>
  <c r="BL159" i="6" s="1"/>
  <c r="BC162" i="6"/>
  <c r="Y163" i="6"/>
  <c r="BC166" i="6"/>
  <c r="Y167" i="6"/>
  <c r="BC170" i="6"/>
  <c r="Y171" i="6"/>
  <c r="BC174" i="6"/>
  <c r="BM174" i="6"/>
  <c r="BE176" i="6"/>
  <c r="BF176" i="6" s="1"/>
  <c r="BC178" i="6"/>
  <c r="BM178" i="6"/>
  <c r="BE180" i="6"/>
  <c r="BF180" i="6" s="1"/>
  <c r="BC188" i="6"/>
  <c r="BM188" i="6"/>
  <c r="BE188" i="6"/>
  <c r="BF188" i="6" s="1"/>
  <c r="BC190" i="6"/>
  <c r="BM190" i="6"/>
  <c r="BE192" i="6"/>
  <c r="BF192" i="6" s="1"/>
  <c r="BH192" i="6"/>
  <c r="BC196" i="6"/>
  <c r="BM196" i="6"/>
  <c r="AH178" i="6"/>
  <c r="AI178" i="6" s="1"/>
  <c r="BL178" i="6" s="1"/>
  <c r="AH182" i="6"/>
  <c r="AI182" i="6" s="1"/>
  <c r="BL182" i="6" s="1"/>
  <c r="AH186" i="6"/>
  <c r="AI186" i="6" s="1"/>
  <c r="BL186" i="6" s="1"/>
  <c r="AH190" i="6"/>
  <c r="AI190" i="6" s="1"/>
  <c r="BL190" i="6" s="1"/>
  <c r="BC193" i="6"/>
  <c r="BN193" i="6"/>
  <c r="AQ194" i="6"/>
  <c r="AR194" i="6" s="1"/>
  <c r="BO201" i="6"/>
  <c r="BN209" i="6"/>
  <c r="BC209" i="6"/>
  <c r="BC211" i="6"/>
  <c r="BN211" i="6"/>
  <c r="BO196" i="6"/>
  <c r="H196" i="6"/>
  <c r="Y199" i="6"/>
  <c r="Z199" i="6" s="1"/>
  <c r="BK199" i="6" s="1"/>
  <c r="BH200" i="6"/>
  <c r="BN201" i="6"/>
  <c r="BC201" i="6"/>
  <c r="BC208" i="6"/>
  <c r="BN208" i="6"/>
  <c r="AZ174" i="6"/>
  <c r="BA174" i="6" s="1"/>
  <c r="BN174" i="6" s="1"/>
  <c r="H177" i="6"/>
  <c r="AZ178" i="6"/>
  <c r="BA178" i="6" s="1"/>
  <c r="BN178" i="6" s="1"/>
  <c r="H181" i="6"/>
  <c r="AZ182" i="6"/>
  <c r="BA182" i="6" s="1"/>
  <c r="H185" i="6"/>
  <c r="AZ186" i="6"/>
  <c r="BA186" i="6" s="1"/>
  <c r="H189" i="6"/>
  <c r="AZ190" i="6"/>
  <c r="BA190" i="6" s="1"/>
  <c r="BN190" i="6" s="1"/>
  <c r="H194" i="6"/>
  <c r="BO195" i="6"/>
  <c r="H195" i="6"/>
  <c r="BM197" i="6"/>
  <c r="BC197" i="6"/>
  <c r="BC204" i="6"/>
  <c r="BN204" i="6"/>
  <c r="Y194" i="6"/>
  <c r="Z194" i="6" s="1"/>
  <c r="BK194" i="6" s="1"/>
  <c r="Y198" i="6"/>
  <c r="Z198" i="6" s="1"/>
  <c r="BK198" i="6" s="1"/>
  <c r="H202" i="6"/>
  <c r="BE193" i="6"/>
  <c r="BF193" i="6" s="1"/>
  <c r="AZ194" i="6"/>
  <c r="BA194" i="6" s="1"/>
  <c r="BN194" i="6" s="1"/>
  <c r="BM195" i="6"/>
  <c r="BE197" i="6"/>
  <c r="BF197" i="6" s="1"/>
  <c r="BO197" i="6"/>
  <c r="AZ198" i="6"/>
  <c r="BA198" i="6" s="1"/>
  <c r="BM199" i="6"/>
  <c r="BM200" i="6"/>
  <c r="BC200" i="6"/>
  <c r="BE200" i="6" s="1"/>
  <c r="BF200" i="6" s="1"/>
  <c r="Y202" i="6"/>
  <c r="Z202" i="6" s="1"/>
  <c r="BK202" i="6" s="1"/>
  <c r="AQ202" i="6"/>
  <c r="AR202" i="6" s="1"/>
  <c r="AQ203" i="6"/>
  <c r="AR203" i="6" s="1"/>
  <c r="BN207" i="6"/>
  <c r="BC207" i="6"/>
  <c r="BN210" i="6"/>
  <c r="BC210" i="6"/>
  <c r="BC212" i="6"/>
  <c r="BN212" i="6"/>
  <c r="BO213" i="6"/>
  <c r="AQ198" i="6"/>
  <c r="AR198" i="6" s="1"/>
  <c r="BM198" i="6" s="1"/>
  <c r="BO199" i="6"/>
  <c r="H199" i="6"/>
  <c r="BE201" i="6"/>
  <c r="BF201" i="6" s="1"/>
  <c r="BO205" i="6"/>
  <c r="BE213" i="6"/>
  <c r="BF213" i="6" s="1"/>
  <c r="BH213" i="6"/>
  <c r="AZ206" i="6"/>
  <c r="BA206" i="6" s="1"/>
  <c r="H208" i="6"/>
  <c r="BO209" i="6"/>
  <c r="H211" i="6"/>
  <c r="BC214" i="6"/>
  <c r="AQ206" i="6"/>
  <c r="AR206" i="6" s="1"/>
  <c r="BM206" i="6" s="1"/>
  <c r="Y208" i="6"/>
  <c r="Z208" i="6" s="1"/>
  <c r="BK208" i="6" s="1"/>
  <c r="AQ208" i="6"/>
  <c r="AR208" i="6" s="1"/>
  <c r="BM208" i="6" s="1"/>
  <c r="BE209" i="6"/>
  <c r="BF209" i="6" s="1"/>
  <c r="BH209" i="6"/>
  <c r="Y211" i="6"/>
  <c r="Z211" i="6" s="1"/>
  <c r="BK211" i="6" s="1"/>
  <c r="AQ211" i="6"/>
  <c r="AR211" i="6" s="1"/>
  <c r="BM211" i="6" s="1"/>
  <c r="BO212" i="6"/>
  <c r="H212" i="6"/>
  <c r="BO214" i="6"/>
  <c r="AH206" i="6"/>
  <c r="AI206" i="6" s="1"/>
  <c r="BO207" i="6"/>
  <c r="H207" i="6"/>
  <c r="BO210" i="6"/>
  <c r="H210" i="6"/>
  <c r="H214" i="6"/>
  <c r="AZ103" i="6"/>
  <c r="Q79" i="6"/>
  <c r="AZ349" i="4"/>
  <c r="E37" i="12" s="1"/>
  <c r="BA314" i="4" l="1"/>
  <c r="BB314" i="4" s="1"/>
  <c r="BC314" i="4" s="1"/>
  <c r="BE314" i="4"/>
  <c r="BE302" i="4"/>
  <c r="BA302" i="4"/>
  <c r="BB302" i="4" s="1"/>
  <c r="BC302" i="4" s="1"/>
  <c r="BA282" i="4"/>
  <c r="BB282" i="4" s="1"/>
  <c r="BC282" i="4" s="1"/>
  <c r="BE276" i="4"/>
  <c r="BA276" i="4"/>
  <c r="BB276" i="4" s="1"/>
  <c r="BC276" i="4" s="1"/>
  <c r="BA263" i="4"/>
  <c r="BB263" i="4" s="1"/>
  <c r="BC263" i="4" s="1"/>
  <c r="BE263" i="4"/>
  <c r="BA256" i="4"/>
  <c r="BB256" i="4" s="1"/>
  <c r="BC256" i="4" s="1"/>
  <c r="BE256" i="4"/>
  <c r="BE239" i="4"/>
  <c r="BE247" i="4"/>
  <c r="BK196" i="4"/>
  <c r="AZ196" i="4"/>
  <c r="BK185" i="4"/>
  <c r="AZ185" i="4"/>
  <c r="BE162" i="4"/>
  <c r="BA162" i="4"/>
  <c r="BB162" i="4" s="1"/>
  <c r="BC162" i="4" s="1"/>
  <c r="BL145" i="4"/>
  <c r="BL184" i="4"/>
  <c r="BA130" i="4"/>
  <c r="BB130" i="4" s="1"/>
  <c r="BC130" i="4" s="1"/>
  <c r="BE130" i="4"/>
  <c r="BE87" i="4"/>
  <c r="BA87" i="4"/>
  <c r="BB87" i="4" s="1"/>
  <c r="BC87" i="4" s="1"/>
  <c r="BE21" i="4"/>
  <c r="BA21" i="4"/>
  <c r="BB21" i="4" s="1"/>
  <c r="BC21" i="4" s="1"/>
  <c r="BE13" i="4"/>
  <c r="BA13" i="4"/>
  <c r="BB13" i="4" s="1"/>
  <c r="BC13" i="4" s="1"/>
  <c r="BE68" i="4"/>
  <c r="BA68" i="4"/>
  <c r="BB68" i="4" s="1"/>
  <c r="BC68" i="4" s="1"/>
  <c r="BA163" i="4"/>
  <c r="BB163" i="4" s="1"/>
  <c r="BC163" i="4" s="1"/>
  <c r="BE163" i="4"/>
  <c r="BE129" i="4"/>
  <c r="BL79" i="4"/>
  <c r="BA36" i="4"/>
  <c r="BB36" i="4" s="1"/>
  <c r="BC36" i="4" s="1"/>
  <c r="BE36" i="4"/>
  <c r="BE42" i="4"/>
  <c r="BA42" i="4"/>
  <c r="BB42" i="4" s="1"/>
  <c r="BC42" i="4" s="1"/>
  <c r="BE26" i="4"/>
  <c r="BA26" i="4"/>
  <c r="BB26" i="4" s="1"/>
  <c r="BC26" i="4" s="1"/>
  <c r="BK351" i="4"/>
  <c r="AZ351" i="4"/>
  <c r="G16" i="12"/>
  <c r="BG349" i="4"/>
  <c r="H16" i="12" s="1"/>
  <c r="BL351" i="4"/>
  <c r="BE341" i="4"/>
  <c r="BA341" i="4"/>
  <c r="BB341" i="4" s="1"/>
  <c r="BC341" i="4" s="1"/>
  <c r="BL340" i="4"/>
  <c r="BE322" i="4"/>
  <c r="BA322" i="4"/>
  <c r="BB322" i="4" s="1"/>
  <c r="BC322" i="4" s="1"/>
  <c r="BK317" i="4"/>
  <c r="AZ317" i="4"/>
  <c r="BA333" i="4"/>
  <c r="BB333" i="4" s="1"/>
  <c r="BC333" i="4" s="1"/>
  <c r="BE333" i="4"/>
  <c r="BK321" i="4"/>
  <c r="AZ321" i="4"/>
  <c r="BE326" i="4"/>
  <c r="BA326" i="4"/>
  <c r="BB326" i="4" s="1"/>
  <c r="BC326" i="4" s="1"/>
  <c r="BL302" i="4"/>
  <c r="BE329" i="4"/>
  <c r="BL306" i="4"/>
  <c r="BA294" i="4"/>
  <c r="BB294" i="4" s="1"/>
  <c r="BC294" i="4" s="1"/>
  <c r="BE294" i="4"/>
  <c r="BA296" i="4"/>
  <c r="BB296" i="4" s="1"/>
  <c r="BC296" i="4" s="1"/>
  <c r="BE296" i="4"/>
  <c r="BA279" i="4"/>
  <c r="BB279" i="4" s="1"/>
  <c r="BC279" i="4" s="1"/>
  <c r="BE279" i="4"/>
  <c r="BK275" i="4"/>
  <c r="AZ275" i="4"/>
  <c r="BK324" i="4"/>
  <c r="AZ324" i="4"/>
  <c r="BL298" i="4"/>
  <c r="BE280" i="4"/>
  <c r="BA280" i="4"/>
  <c r="BB280" i="4" s="1"/>
  <c r="BC280" i="4" s="1"/>
  <c r="BA266" i="4"/>
  <c r="BB266" i="4" s="1"/>
  <c r="BC266" i="4" s="1"/>
  <c r="BE235" i="4"/>
  <c r="BA283" i="4"/>
  <c r="BB283" i="4" s="1"/>
  <c r="BC283" i="4" s="1"/>
  <c r="BE283" i="4"/>
  <c r="BL263" i="4"/>
  <c r="BE251" i="4"/>
  <c r="BA251" i="4"/>
  <c r="BB251" i="4" s="1"/>
  <c r="BC251" i="4" s="1"/>
  <c r="BL239" i="4"/>
  <c r="BA271" i="4"/>
  <c r="BB271" i="4" s="1"/>
  <c r="BC271" i="4" s="1"/>
  <c r="BE271" i="4"/>
  <c r="BL255" i="4"/>
  <c r="BA250" i="4"/>
  <c r="BB250" i="4" s="1"/>
  <c r="BC250" i="4" s="1"/>
  <c r="BA243" i="4"/>
  <c r="BB243" i="4" s="1"/>
  <c r="BC243" i="4" s="1"/>
  <c r="BE243" i="4"/>
  <c r="BA231" i="4"/>
  <c r="BB231" i="4" s="1"/>
  <c r="BC231" i="4" s="1"/>
  <c r="BA213" i="4"/>
  <c r="BB213" i="4" s="1"/>
  <c r="BC213" i="4" s="1"/>
  <c r="BE213" i="4"/>
  <c r="BK188" i="4"/>
  <c r="AZ188" i="4"/>
  <c r="BL247" i="4"/>
  <c r="BA228" i="4"/>
  <c r="BB228" i="4" s="1"/>
  <c r="BC228" i="4" s="1"/>
  <c r="BE228" i="4"/>
  <c r="BA219" i="4"/>
  <c r="BB219" i="4" s="1"/>
  <c r="BC219" i="4" s="1"/>
  <c r="BE212" i="4"/>
  <c r="BE161" i="4"/>
  <c r="BA262" i="4"/>
  <c r="BB262" i="4" s="1"/>
  <c r="BC262" i="4" s="1"/>
  <c r="BL219" i="4"/>
  <c r="BK176" i="4"/>
  <c r="AZ176" i="4"/>
  <c r="BK168" i="4"/>
  <c r="AZ168" i="4"/>
  <c r="BA168" i="4" s="1"/>
  <c r="BB168" i="4" s="1"/>
  <c r="BC168" i="4" s="1"/>
  <c r="BK160" i="4"/>
  <c r="AZ160" i="4"/>
  <c r="BL204" i="4"/>
  <c r="BE178" i="4"/>
  <c r="BA178" i="4"/>
  <c r="BB178" i="4" s="1"/>
  <c r="BC178" i="4" s="1"/>
  <c r="BE154" i="4"/>
  <c r="BA154" i="4"/>
  <c r="BB154" i="4" s="1"/>
  <c r="BC154" i="4" s="1"/>
  <c r="BE149" i="4"/>
  <c r="BA149" i="4"/>
  <c r="BB149" i="4" s="1"/>
  <c r="BC149" i="4" s="1"/>
  <c r="BA179" i="4"/>
  <c r="BB179" i="4" s="1"/>
  <c r="BC179" i="4" s="1"/>
  <c r="BE179" i="4"/>
  <c r="BA285" i="4"/>
  <c r="BB285" i="4" s="1"/>
  <c r="BC285" i="4" s="1"/>
  <c r="BE285" i="4"/>
  <c r="BL220" i="4"/>
  <c r="BE201" i="4"/>
  <c r="BA201" i="4"/>
  <c r="BB201" i="4" s="1"/>
  <c r="BC201" i="4" s="1"/>
  <c r="BE158" i="4"/>
  <c r="BA158" i="4"/>
  <c r="BB158" i="4" s="1"/>
  <c r="BC158" i="4" s="1"/>
  <c r="BE133" i="4"/>
  <c r="BA133" i="4"/>
  <c r="BB133" i="4" s="1"/>
  <c r="BC133" i="4" s="1"/>
  <c r="BE126" i="4"/>
  <c r="BA126" i="4"/>
  <c r="BB126" i="4" s="1"/>
  <c r="BC126" i="4" s="1"/>
  <c r="BK121" i="4"/>
  <c r="AZ121" i="4"/>
  <c r="BL101" i="4"/>
  <c r="BE94" i="4"/>
  <c r="BA94" i="4"/>
  <c r="BB94" i="4" s="1"/>
  <c r="BC94" i="4" s="1"/>
  <c r="BE146" i="4"/>
  <c r="BA146" i="4"/>
  <c r="BB146" i="4" s="1"/>
  <c r="BC146" i="4" s="1"/>
  <c r="BA93" i="4"/>
  <c r="BB93" i="4" s="1"/>
  <c r="BC93" i="4" s="1"/>
  <c r="BE150" i="4"/>
  <c r="BA150" i="4"/>
  <c r="BB150" i="4" s="1"/>
  <c r="BC150" i="4" s="1"/>
  <c r="BL137" i="4"/>
  <c r="BL130" i="4"/>
  <c r="BA76" i="4"/>
  <c r="BB76" i="4" s="1"/>
  <c r="BC76" i="4" s="1"/>
  <c r="BE76" i="4"/>
  <c r="BA74" i="4"/>
  <c r="BB74" i="4" s="1"/>
  <c r="BC74" i="4" s="1"/>
  <c r="BE63" i="4"/>
  <c r="BA63" i="4"/>
  <c r="BB63" i="4" s="1"/>
  <c r="BC63" i="4" s="1"/>
  <c r="BL188" i="4"/>
  <c r="BL122" i="4"/>
  <c r="BL75" i="4"/>
  <c r="BK63" i="4"/>
  <c r="AZ63" i="4"/>
  <c r="BE51" i="4"/>
  <c r="BK40" i="4"/>
  <c r="AZ40" i="4"/>
  <c r="BK24" i="4"/>
  <c r="AZ24" i="4"/>
  <c r="BK8" i="4"/>
  <c r="AZ8" i="4"/>
  <c r="BA8" i="4" s="1"/>
  <c r="BB8" i="4" s="1"/>
  <c r="BC8" i="4" s="1"/>
  <c r="BL129" i="4"/>
  <c r="BA114" i="4"/>
  <c r="BB114" i="4" s="1"/>
  <c r="BC114" i="4" s="1"/>
  <c r="BE114" i="4"/>
  <c r="BL93" i="4"/>
  <c r="BK67" i="4"/>
  <c r="AZ67" i="4"/>
  <c r="BK51" i="4"/>
  <c r="AZ51" i="4"/>
  <c r="BA51" i="4" s="1"/>
  <c r="BB51" i="4" s="1"/>
  <c r="BC51" i="4" s="1"/>
  <c r="BL8" i="4"/>
  <c r="BE91" i="4"/>
  <c r="BA91" i="4"/>
  <c r="BB91" i="4" s="1"/>
  <c r="BC91" i="4" s="1"/>
  <c r="BA32" i="4"/>
  <c r="BB32" i="4" s="1"/>
  <c r="BC32" i="4" s="1"/>
  <c r="BE32" i="4"/>
  <c r="BL28" i="4"/>
  <c r="BA47" i="4"/>
  <c r="BB47" i="4" s="1"/>
  <c r="BC47" i="4" s="1"/>
  <c r="BK348" i="4"/>
  <c r="AZ348" i="4"/>
  <c r="BA348" i="4" s="1"/>
  <c r="BB348" i="4" s="1"/>
  <c r="BC348" i="4" s="1"/>
  <c r="G19" i="12"/>
  <c r="BH349" i="4"/>
  <c r="H19" i="12" s="1"/>
  <c r="BE351" i="4"/>
  <c r="BA351" i="4"/>
  <c r="BB351" i="4" s="1"/>
  <c r="BC351" i="4" s="1"/>
  <c r="BE317" i="4"/>
  <c r="BA317" i="4"/>
  <c r="BB317" i="4" s="1"/>
  <c r="BC317" i="4" s="1"/>
  <c r="BE306" i="4"/>
  <c r="BA306" i="4"/>
  <c r="BB306" i="4" s="1"/>
  <c r="BC306" i="4" s="1"/>
  <c r="BK279" i="4"/>
  <c r="AZ279" i="4"/>
  <c r="BH227" i="4"/>
  <c r="BA227" i="4"/>
  <c r="BB227" i="4" s="1"/>
  <c r="BC227" i="4" s="1"/>
  <c r="BE255" i="4"/>
  <c r="BA255" i="4"/>
  <c r="BB255" i="4" s="1"/>
  <c r="BC255" i="4" s="1"/>
  <c r="BE197" i="4"/>
  <c r="BA197" i="4"/>
  <c r="BB197" i="4" s="1"/>
  <c r="BC197" i="4" s="1"/>
  <c r="BA223" i="4"/>
  <c r="BB223" i="4" s="1"/>
  <c r="BC223" i="4" s="1"/>
  <c r="BK180" i="4"/>
  <c r="AZ180" i="4"/>
  <c r="BE204" i="4"/>
  <c r="BA204" i="4"/>
  <c r="BB204" i="4" s="1"/>
  <c r="BC204" i="4" s="1"/>
  <c r="BE170" i="4"/>
  <c r="BA170" i="4"/>
  <c r="BB170" i="4" s="1"/>
  <c r="BC170" i="4" s="1"/>
  <c r="BA245" i="4"/>
  <c r="BB245" i="4" s="1"/>
  <c r="BC245" i="4" s="1"/>
  <c r="BE245" i="4"/>
  <c r="BL223" i="4"/>
  <c r="BL153" i="4"/>
  <c r="BA220" i="4"/>
  <c r="BB220" i="4" s="1"/>
  <c r="BC220" i="4" s="1"/>
  <c r="BE220" i="4"/>
  <c r="BA186" i="4"/>
  <c r="BB186" i="4" s="1"/>
  <c r="BC186" i="4" s="1"/>
  <c r="BE186" i="4"/>
  <c r="BA207" i="4"/>
  <c r="BB207" i="4" s="1"/>
  <c r="BC207" i="4" s="1"/>
  <c r="BK133" i="4"/>
  <c r="AZ133" i="4"/>
  <c r="AG89" i="4"/>
  <c r="BL89" i="4"/>
  <c r="BK113" i="4"/>
  <c r="AZ113" i="4"/>
  <c r="BE90" i="4"/>
  <c r="BE174" i="4"/>
  <c r="BA174" i="4"/>
  <c r="BB174" i="4" s="1"/>
  <c r="BC174" i="4" s="1"/>
  <c r="BA92" i="4"/>
  <c r="BB92" i="4" s="1"/>
  <c r="BC92" i="4" s="1"/>
  <c r="BE92" i="4"/>
  <c r="BE29" i="4"/>
  <c r="BA29" i="4"/>
  <c r="BB29" i="4" s="1"/>
  <c r="BC29" i="4" s="1"/>
  <c r="BE5" i="4"/>
  <c r="BA5" i="4"/>
  <c r="BB5" i="4" s="1"/>
  <c r="BC5" i="4" s="1"/>
  <c r="BE188" i="4"/>
  <c r="BA188" i="4"/>
  <c r="BB188" i="4" s="1"/>
  <c r="BC188" i="4" s="1"/>
  <c r="BA122" i="4"/>
  <c r="BB122" i="4" s="1"/>
  <c r="BC122" i="4" s="1"/>
  <c r="BE122" i="4"/>
  <c r="BE75" i="4"/>
  <c r="BA75" i="4"/>
  <c r="BB75" i="4" s="1"/>
  <c r="BC75" i="4" s="1"/>
  <c r="BK47" i="4"/>
  <c r="AZ47" i="4"/>
  <c r="BK36" i="4"/>
  <c r="AZ36" i="4"/>
  <c r="BK20" i="4"/>
  <c r="AZ20" i="4"/>
  <c r="BA20" i="4" s="1"/>
  <c r="BB20" i="4" s="1"/>
  <c r="BC20" i="4" s="1"/>
  <c r="BE60" i="4"/>
  <c r="BA60" i="4"/>
  <c r="BB60" i="4" s="1"/>
  <c r="BC60" i="4" s="1"/>
  <c r="BL71" i="4"/>
  <c r="BE72" i="4"/>
  <c r="BA72" i="4"/>
  <c r="BB72" i="4" s="1"/>
  <c r="BC72" i="4" s="1"/>
  <c r="BE30" i="4"/>
  <c r="BA30" i="4"/>
  <c r="BB30" i="4" s="1"/>
  <c r="BC30" i="4" s="1"/>
  <c r="BK344" i="4"/>
  <c r="AZ344" i="4"/>
  <c r="BA350" i="4"/>
  <c r="BB350" i="4" s="1"/>
  <c r="BC350" i="4" s="1"/>
  <c r="BE350" i="4"/>
  <c r="BI349" i="4"/>
  <c r="H23" i="12" s="1"/>
  <c r="G23" i="12"/>
  <c r="BE348" i="4"/>
  <c r="BE344" i="4"/>
  <c r="BA344" i="4"/>
  <c r="BB344" i="4" s="1"/>
  <c r="BC344" i="4" s="1"/>
  <c r="BE345" i="4"/>
  <c r="BA345" i="4"/>
  <c r="BB345" i="4" s="1"/>
  <c r="BC345" i="4" s="1"/>
  <c r="G11" i="12"/>
  <c r="BE349" i="4"/>
  <c r="H11" i="12" s="1"/>
  <c r="BA349" i="4"/>
  <c r="BK329" i="4"/>
  <c r="AZ329" i="4"/>
  <c r="BA329" i="4" s="1"/>
  <c r="BB329" i="4" s="1"/>
  <c r="BC329" i="4" s="1"/>
  <c r="BE318" i="4"/>
  <c r="BA318" i="4"/>
  <c r="BB318" i="4" s="1"/>
  <c r="BC318" i="4" s="1"/>
  <c r="BL333" i="4"/>
  <c r="BA337" i="4"/>
  <c r="BB337" i="4" s="1"/>
  <c r="BC337" i="4" s="1"/>
  <c r="BE337" i="4"/>
  <c r="BA303" i="4"/>
  <c r="BB303" i="4" s="1"/>
  <c r="BC303" i="4" s="1"/>
  <c r="BE303" i="4"/>
  <c r="BL336" i="4"/>
  <c r="BL329" i="4"/>
  <c r="BL294" i="4"/>
  <c r="BE288" i="4"/>
  <c r="BA288" i="4"/>
  <c r="BB288" i="4" s="1"/>
  <c r="BC288" i="4" s="1"/>
  <c r="BA287" i="4"/>
  <c r="BB287" i="4" s="1"/>
  <c r="BC287" i="4" s="1"/>
  <c r="BE287" i="4"/>
  <c r="BL279" i="4"/>
  <c r="BE275" i="4"/>
  <c r="BA275" i="4"/>
  <c r="BB275" i="4" s="1"/>
  <c r="BC275" i="4" s="1"/>
  <c r="BE292" i="4"/>
  <c r="BA292" i="4"/>
  <c r="BB292" i="4" s="1"/>
  <c r="BC292" i="4" s="1"/>
  <c r="BA291" i="4"/>
  <c r="BB291" i="4" s="1"/>
  <c r="BC291" i="4" s="1"/>
  <c r="BE291" i="4"/>
  <c r="BA330" i="4"/>
  <c r="BB330" i="4" s="1"/>
  <c r="BC330" i="4" s="1"/>
  <c r="BE330" i="4"/>
  <c r="BE284" i="4"/>
  <c r="BA284" i="4"/>
  <c r="BB284" i="4" s="1"/>
  <c r="BC284" i="4" s="1"/>
  <c r="BA278" i="4"/>
  <c r="BB278" i="4" s="1"/>
  <c r="BC278" i="4" s="1"/>
  <c r="BL262" i="4"/>
  <c r="BL251" i="4"/>
  <c r="BE240" i="4"/>
  <c r="BA240" i="4"/>
  <c r="BB240" i="4" s="1"/>
  <c r="BC240" i="4" s="1"/>
  <c r="BK235" i="4"/>
  <c r="AZ235" i="4"/>
  <c r="BA235" i="4" s="1"/>
  <c r="BB235" i="4" s="1"/>
  <c r="BC235" i="4" s="1"/>
  <c r="BL313" i="4"/>
  <c r="BL271" i="4"/>
  <c r="BA260" i="4"/>
  <c r="BB260" i="4" s="1"/>
  <c r="BC260" i="4" s="1"/>
  <c r="BE260" i="4"/>
  <c r="BL243" i="4"/>
  <c r="BE244" i="4"/>
  <c r="BA244" i="4"/>
  <c r="BB244" i="4" s="1"/>
  <c r="BC244" i="4" s="1"/>
  <c r="BL227" i="4"/>
  <c r="BE208" i="4"/>
  <c r="BA208" i="4"/>
  <c r="BB208" i="4" s="1"/>
  <c r="BC208" i="4" s="1"/>
  <c r="AG176" i="4"/>
  <c r="BL176" i="4"/>
  <c r="AG160" i="4"/>
  <c r="BL160" i="4"/>
  <c r="BL228" i="4"/>
  <c r="BL212" i="4"/>
  <c r="BE196" i="4"/>
  <c r="BA196" i="4"/>
  <c r="BB196" i="4" s="1"/>
  <c r="BC196" i="4" s="1"/>
  <c r="BA185" i="4"/>
  <c r="BB185" i="4" s="1"/>
  <c r="BC185" i="4" s="1"/>
  <c r="BE185" i="4"/>
  <c r="BA177" i="4"/>
  <c r="BB177" i="4" s="1"/>
  <c r="BC177" i="4" s="1"/>
  <c r="BE177" i="4"/>
  <c r="BA165" i="4"/>
  <c r="BB165" i="4" s="1"/>
  <c r="BC165" i="4" s="1"/>
  <c r="BE165" i="4"/>
  <c r="BE259" i="4"/>
  <c r="BE248" i="4"/>
  <c r="BA248" i="4"/>
  <c r="BB248" i="4" s="1"/>
  <c r="BC248" i="4" s="1"/>
  <c r="AZ212" i="4"/>
  <c r="BA212" i="4" s="1"/>
  <c r="BB212" i="4" s="1"/>
  <c r="BC212" i="4" s="1"/>
  <c r="BK212" i="4"/>
  <c r="BA205" i="4"/>
  <c r="BB205" i="4" s="1"/>
  <c r="BC205" i="4" s="1"/>
  <c r="BE205" i="4"/>
  <c r="BA200" i="4"/>
  <c r="BB200" i="4" s="1"/>
  <c r="BC200" i="4" s="1"/>
  <c r="BE200" i="4"/>
  <c r="BE189" i="4"/>
  <c r="BA189" i="4"/>
  <c r="BB189" i="4" s="1"/>
  <c r="BC189" i="4" s="1"/>
  <c r="BL168" i="4"/>
  <c r="BA209" i="4"/>
  <c r="BB209" i="4" s="1"/>
  <c r="BC209" i="4" s="1"/>
  <c r="BE209" i="4"/>
  <c r="BA183" i="4"/>
  <c r="BB183" i="4" s="1"/>
  <c r="BC183" i="4" s="1"/>
  <c r="BE183" i="4"/>
  <c r="BA141" i="4"/>
  <c r="BB141" i="4" s="1"/>
  <c r="BC141" i="4" s="1"/>
  <c r="BE141" i="4"/>
  <c r="BL133" i="4"/>
  <c r="BK129" i="4"/>
  <c r="AZ129" i="4"/>
  <c r="BA129" i="4" s="1"/>
  <c r="BB129" i="4" s="1"/>
  <c r="BC129" i="4" s="1"/>
  <c r="BL126" i="4"/>
  <c r="BL109" i="4"/>
  <c r="BE102" i="4"/>
  <c r="BA102" i="4"/>
  <c r="BB102" i="4" s="1"/>
  <c r="BC102" i="4" s="1"/>
  <c r="BK97" i="4"/>
  <c r="AZ97" i="4"/>
  <c r="BL94" i="4"/>
  <c r="BA82" i="4"/>
  <c r="BB82" i="4" s="1"/>
  <c r="BC82" i="4" s="1"/>
  <c r="BE82" i="4"/>
  <c r="BA180" i="4"/>
  <c r="BB180" i="4" s="1"/>
  <c r="BC180" i="4" s="1"/>
  <c r="BK93" i="4"/>
  <c r="AZ93" i="4"/>
  <c r="BK85" i="4"/>
  <c r="AZ85" i="4"/>
  <c r="BA85" i="4" s="1"/>
  <c r="BB85" i="4" s="1"/>
  <c r="BC85" i="4" s="1"/>
  <c r="BE135" i="4"/>
  <c r="BA135" i="4"/>
  <c r="BB135" i="4" s="1"/>
  <c r="BC135" i="4" s="1"/>
  <c r="BA125" i="4"/>
  <c r="BB125" i="4" s="1"/>
  <c r="BC125" i="4" s="1"/>
  <c r="BE113" i="4"/>
  <c r="BA113" i="4"/>
  <c r="BB113" i="4" s="1"/>
  <c r="BC113" i="4" s="1"/>
  <c r="BA98" i="4"/>
  <c r="BB98" i="4" s="1"/>
  <c r="BC98" i="4" s="1"/>
  <c r="BE98" i="4"/>
  <c r="BL85" i="4"/>
  <c r="BE41" i="4"/>
  <c r="BA41" i="4"/>
  <c r="BB41" i="4" s="1"/>
  <c r="BC41" i="4" s="1"/>
  <c r="BE33" i="4"/>
  <c r="BA33" i="4"/>
  <c r="BB33" i="4" s="1"/>
  <c r="BC33" i="4" s="1"/>
  <c r="BE25" i="4"/>
  <c r="BA25" i="4"/>
  <c r="BB25" i="4" s="1"/>
  <c r="BC25" i="4" s="1"/>
  <c r="BE17" i="4"/>
  <c r="BA17" i="4"/>
  <c r="BB17" i="4" s="1"/>
  <c r="BC17" i="4" s="1"/>
  <c r="BE9" i="4"/>
  <c r="BA9" i="4"/>
  <c r="BB9" i="4" s="1"/>
  <c r="BC9" i="4" s="1"/>
  <c r="BH131" i="4"/>
  <c r="BA131" i="4"/>
  <c r="BB131" i="4" s="1"/>
  <c r="BC131" i="4" s="1"/>
  <c r="BA117" i="4"/>
  <c r="BB117" i="4" s="1"/>
  <c r="BC117" i="4" s="1"/>
  <c r="BE105" i="4"/>
  <c r="BA105" i="4"/>
  <c r="BB105" i="4" s="1"/>
  <c r="BC105" i="4" s="1"/>
  <c r="BK90" i="4"/>
  <c r="AZ90" i="4"/>
  <c r="BA90" i="4" s="1"/>
  <c r="BB90" i="4" s="1"/>
  <c r="BC90" i="4" s="1"/>
  <c r="BA80" i="4"/>
  <c r="BB80" i="4" s="1"/>
  <c r="BC80" i="4" s="1"/>
  <c r="BE80" i="4"/>
  <c r="BA67" i="4"/>
  <c r="BB67" i="4" s="1"/>
  <c r="BC67" i="4" s="1"/>
  <c r="BE67" i="4"/>
  <c r="BL51" i="4"/>
  <c r="BK44" i="4"/>
  <c r="AZ44" i="4"/>
  <c r="BK28" i="4"/>
  <c r="AZ28" i="4"/>
  <c r="BA28" i="4" s="1"/>
  <c r="BB28" i="4" s="1"/>
  <c r="BC28" i="4" s="1"/>
  <c r="BK12" i="4"/>
  <c r="AZ12" i="4"/>
  <c r="BA12" i="4" s="1"/>
  <c r="BB12" i="4" s="1"/>
  <c r="BC12" i="4" s="1"/>
  <c r="BL164" i="4"/>
  <c r="BE121" i="4"/>
  <c r="BA121" i="4"/>
  <c r="BB121" i="4" s="1"/>
  <c r="BC121" i="4" s="1"/>
  <c r="BA138" i="4"/>
  <c r="BB138" i="4" s="1"/>
  <c r="BC138" i="4" s="1"/>
  <c r="BE138" i="4"/>
  <c r="BL114" i="4"/>
  <c r="BK86" i="4"/>
  <c r="AZ86" i="4"/>
  <c r="AZ75" i="4"/>
  <c r="BK75" i="4"/>
  <c r="BA73" i="4"/>
  <c r="BB73" i="4" s="1"/>
  <c r="BC73" i="4" s="1"/>
  <c r="BE73" i="4"/>
  <c r="BA57" i="4"/>
  <c r="BB57" i="4" s="1"/>
  <c r="BC57" i="4" s="1"/>
  <c r="BE57" i="4"/>
  <c r="BL24" i="4"/>
  <c r="BL47" i="4"/>
  <c r="BE28" i="4"/>
  <c r="BE34" i="4"/>
  <c r="BA34" i="4"/>
  <c r="BB34" i="4" s="1"/>
  <c r="BC34" i="4" s="1"/>
  <c r="BE18" i="4"/>
  <c r="BA18" i="4"/>
  <c r="BB18" i="4" s="1"/>
  <c r="BC18" i="4" s="1"/>
  <c r="BL40" i="4"/>
  <c r="BE56" i="4"/>
  <c r="BA56" i="4"/>
  <c r="BB56" i="4" s="1"/>
  <c r="BC56" i="4" s="1"/>
  <c r="BA44" i="4"/>
  <c r="BB44" i="4" s="1"/>
  <c r="BC44" i="4" s="1"/>
  <c r="BL36" i="4"/>
  <c r="BL16" i="4"/>
  <c r="BE38" i="4"/>
  <c r="BA38" i="4"/>
  <c r="BB38" i="4" s="1"/>
  <c r="BC38" i="4" s="1"/>
  <c r="BE22" i="4"/>
  <c r="BA22" i="4"/>
  <c r="BB22" i="4" s="1"/>
  <c r="BC22" i="4" s="1"/>
  <c r="BE6" i="4"/>
  <c r="BA6" i="4"/>
  <c r="BB6" i="4" s="1"/>
  <c r="BC6" i="4" s="1"/>
  <c r="BE45" i="4"/>
  <c r="BA45" i="4"/>
  <c r="BB45" i="4" s="1"/>
  <c r="BC45" i="4" s="1"/>
  <c r="BE352" i="4"/>
  <c r="BA352" i="4"/>
  <c r="BB352" i="4" s="1"/>
  <c r="BC352" i="4" s="1"/>
  <c r="BJ349" i="4"/>
  <c r="H27" i="12" s="1"/>
  <c r="G27" i="12"/>
  <c r="BA327" i="4"/>
  <c r="BB327" i="4" s="1"/>
  <c r="BC327" i="4" s="1"/>
  <c r="BE327" i="4"/>
  <c r="BA289" i="4"/>
  <c r="BB289" i="4" s="1"/>
  <c r="BC289" i="4" s="1"/>
  <c r="BE289" i="4"/>
  <c r="BE298" i="4"/>
  <c r="BL290" i="4"/>
  <c r="AZ204" i="4"/>
  <c r="BK204" i="4"/>
  <c r="BL231" i="4"/>
  <c r="BA181" i="4"/>
  <c r="BB181" i="4" s="1"/>
  <c r="BC181" i="4" s="1"/>
  <c r="BE181" i="4"/>
  <c r="BA173" i="4"/>
  <c r="BB173" i="4" s="1"/>
  <c r="BC173" i="4" s="1"/>
  <c r="BE173" i="4"/>
  <c r="BA157" i="4"/>
  <c r="BB157" i="4" s="1"/>
  <c r="BC157" i="4" s="1"/>
  <c r="BE157" i="4"/>
  <c r="BA159" i="4"/>
  <c r="BB159" i="4" s="1"/>
  <c r="BC159" i="4" s="1"/>
  <c r="BE159" i="4"/>
  <c r="BK145" i="4"/>
  <c r="AZ145" i="4"/>
  <c r="BE137" i="4"/>
  <c r="BA137" i="4"/>
  <c r="BB137" i="4" s="1"/>
  <c r="BC137" i="4" s="1"/>
  <c r="BA167" i="4"/>
  <c r="BB167" i="4" s="1"/>
  <c r="BC167" i="4" s="1"/>
  <c r="BE167" i="4"/>
  <c r="BE142" i="4"/>
  <c r="BA142" i="4"/>
  <c r="BB142" i="4" s="1"/>
  <c r="BC142" i="4" s="1"/>
  <c r="BE118" i="4"/>
  <c r="BA118" i="4"/>
  <c r="BB118" i="4" s="1"/>
  <c r="BC118" i="4" s="1"/>
  <c r="BE193" i="4"/>
  <c r="BA193" i="4"/>
  <c r="BB193" i="4" s="1"/>
  <c r="BC193" i="4" s="1"/>
  <c r="BK89" i="4"/>
  <c r="AZ89" i="4"/>
  <c r="BE37" i="4"/>
  <c r="BA37" i="4"/>
  <c r="BB37" i="4" s="1"/>
  <c r="BC37" i="4" s="1"/>
  <c r="BE83" i="4"/>
  <c r="BA83" i="4"/>
  <c r="BB83" i="4" s="1"/>
  <c r="BC83" i="4" s="1"/>
  <c r="BL55" i="4"/>
  <c r="BL20" i="4"/>
  <c r="BL59" i="4"/>
  <c r="BE10" i="4"/>
  <c r="BA10" i="4"/>
  <c r="BB10" i="4" s="1"/>
  <c r="BC10" i="4" s="1"/>
  <c r="BE14" i="4"/>
  <c r="BA14" i="4"/>
  <c r="BB14" i="4" s="1"/>
  <c r="BC14" i="4" s="1"/>
  <c r="BL348" i="4"/>
  <c r="BL344" i="4"/>
  <c r="BA342" i="4"/>
  <c r="BB342" i="4" s="1"/>
  <c r="BC342" i="4" s="1"/>
  <c r="BE342" i="4"/>
  <c r="BA336" i="4"/>
  <c r="BB336" i="4" s="1"/>
  <c r="BC336" i="4" s="1"/>
  <c r="BE321" i="4"/>
  <c r="BA321" i="4"/>
  <c r="BB321" i="4" s="1"/>
  <c r="BC321" i="4" s="1"/>
  <c r="BA340" i="4"/>
  <c r="BB340" i="4" s="1"/>
  <c r="BC340" i="4" s="1"/>
  <c r="BA325" i="4"/>
  <c r="BB325" i="4" s="1"/>
  <c r="BC325" i="4" s="1"/>
  <c r="BE325" i="4"/>
  <c r="BL337" i="4"/>
  <c r="BK298" i="4"/>
  <c r="AZ298" i="4"/>
  <c r="BA298" i="4" s="1"/>
  <c r="BB298" i="4" s="1"/>
  <c r="BC298" i="4" s="1"/>
  <c r="BA307" i="4"/>
  <c r="BB307" i="4" s="1"/>
  <c r="BC307" i="4" s="1"/>
  <c r="BE307" i="4"/>
  <c r="BA305" i="4"/>
  <c r="BB305" i="4" s="1"/>
  <c r="BC305" i="4" s="1"/>
  <c r="BF332" i="4"/>
  <c r="BA332" i="4"/>
  <c r="BB332" i="4" s="1"/>
  <c r="BC332" i="4" s="1"/>
  <c r="BA313" i="4"/>
  <c r="BB313" i="4" s="1"/>
  <c r="BC313" i="4" s="1"/>
  <c r="BA309" i="4"/>
  <c r="BB309" i="4" s="1"/>
  <c r="BC309" i="4" s="1"/>
  <c r="BA286" i="4"/>
  <c r="BB286" i="4" s="1"/>
  <c r="BC286" i="4" s="1"/>
  <c r="BE299" i="4"/>
  <c r="BA299" i="4"/>
  <c r="BB299" i="4" s="1"/>
  <c r="BC299" i="4" s="1"/>
  <c r="BE295" i="4"/>
  <c r="BA295" i="4"/>
  <c r="BB295" i="4" s="1"/>
  <c r="BC295" i="4" s="1"/>
  <c r="BA290" i="4"/>
  <c r="BB290" i="4" s="1"/>
  <c r="BC290" i="4" s="1"/>
  <c r="BA277" i="4"/>
  <c r="BB277" i="4" s="1"/>
  <c r="BC277" i="4" s="1"/>
  <c r="BE277" i="4"/>
  <c r="BL275" i="4"/>
  <c r="Y270" i="4"/>
  <c r="BL270" i="4"/>
  <c r="Y274" i="4"/>
  <c r="BL274" i="4"/>
  <c r="BL278" i="4"/>
  <c r="BA269" i="4"/>
  <c r="BB269" i="4" s="1"/>
  <c r="BC269" i="4" s="1"/>
  <c r="BE269" i="4"/>
  <c r="AZ259" i="4"/>
  <c r="BA259" i="4" s="1"/>
  <c r="BB259" i="4" s="1"/>
  <c r="BC259" i="4" s="1"/>
  <c r="BK259" i="4"/>
  <c r="BA252" i="4"/>
  <c r="BB252" i="4" s="1"/>
  <c r="BC252" i="4" s="1"/>
  <c r="BE252" i="4"/>
  <c r="BK247" i="4"/>
  <c r="AZ247" i="4"/>
  <c r="BA247" i="4" s="1"/>
  <c r="BB247" i="4" s="1"/>
  <c r="BC247" i="4" s="1"/>
  <c r="BE236" i="4"/>
  <c r="BA236" i="4"/>
  <c r="BB236" i="4" s="1"/>
  <c r="BC236" i="4" s="1"/>
  <c r="BA281" i="4"/>
  <c r="BB281" i="4" s="1"/>
  <c r="BC281" i="4" s="1"/>
  <c r="BE281" i="4"/>
  <c r="BL266" i="4"/>
  <c r="BA310" i="4"/>
  <c r="BB310" i="4" s="1"/>
  <c r="BC310" i="4" s="1"/>
  <c r="BE310" i="4"/>
  <c r="BL286" i="4"/>
  <c r="BL282" i="4"/>
  <c r="BE267" i="4"/>
  <c r="BA267" i="4"/>
  <c r="BB267" i="4" s="1"/>
  <c r="BC267" i="4" s="1"/>
  <c r="BA258" i="4"/>
  <c r="BB258" i="4" s="1"/>
  <c r="BC258" i="4" s="1"/>
  <c r="AZ251" i="4"/>
  <c r="BK251" i="4"/>
  <c r="BK239" i="4"/>
  <c r="AZ239" i="4"/>
  <c r="BA239" i="4" s="1"/>
  <c r="BB239" i="4" s="1"/>
  <c r="BC239" i="4" s="1"/>
  <c r="BA224" i="4"/>
  <c r="BB224" i="4" s="1"/>
  <c r="BC224" i="4" s="1"/>
  <c r="BE224" i="4"/>
  <c r="BE192" i="4"/>
  <c r="BA192" i="4"/>
  <c r="BB192" i="4" s="1"/>
  <c r="BC192" i="4" s="1"/>
  <c r="AG172" i="4"/>
  <c r="BL172" i="4"/>
  <c r="AG156" i="4"/>
  <c r="BL156" i="4"/>
  <c r="BL196" i="4"/>
  <c r="BL185" i="4"/>
  <c r="BA169" i="4"/>
  <c r="BB169" i="4" s="1"/>
  <c r="BC169" i="4" s="1"/>
  <c r="BE169" i="4"/>
  <c r="BL259" i="4"/>
  <c r="BA232" i="4"/>
  <c r="BB232" i="4" s="1"/>
  <c r="BC232" i="4" s="1"/>
  <c r="BE232" i="4"/>
  <c r="BA216" i="4"/>
  <c r="BB216" i="4" s="1"/>
  <c r="BC216" i="4" s="1"/>
  <c r="BE216" i="4"/>
  <c r="BK184" i="4"/>
  <c r="AZ184" i="4"/>
  <c r="BA184" i="4" s="1"/>
  <c r="BB184" i="4" s="1"/>
  <c r="BC184" i="4" s="1"/>
  <c r="BK172" i="4"/>
  <c r="AZ172" i="4"/>
  <c r="BK164" i="4"/>
  <c r="AZ164" i="4"/>
  <c r="BA164" i="4" s="1"/>
  <c r="BB164" i="4" s="1"/>
  <c r="BC164" i="4" s="1"/>
  <c r="BK156" i="4"/>
  <c r="AZ156" i="4"/>
  <c r="BL180" i="4"/>
  <c r="BA175" i="4"/>
  <c r="BB175" i="4" s="1"/>
  <c r="BC175" i="4" s="1"/>
  <c r="BE175" i="4"/>
  <c r="BK161" i="4"/>
  <c r="AZ161" i="4"/>
  <c r="BA161" i="4" s="1"/>
  <c r="BB161" i="4" s="1"/>
  <c r="BC161" i="4" s="1"/>
  <c r="BE182" i="4"/>
  <c r="BA182" i="4"/>
  <c r="BB182" i="4" s="1"/>
  <c r="BC182" i="4" s="1"/>
  <c r="BA171" i="4"/>
  <c r="BB171" i="4" s="1"/>
  <c r="BC171" i="4" s="1"/>
  <c r="BE171" i="4"/>
  <c r="BE166" i="4"/>
  <c r="BA166" i="4"/>
  <c r="BB166" i="4" s="1"/>
  <c r="BC166" i="4" s="1"/>
  <c r="BA155" i="4"/>
  <c r="BB155" i="4" s="1"/>
  <c r="BC155" i="4" s="1"/>
  <c r="BE155" i="4"/>
  <c r="BA153" i="4"/>
  <c r="BB153" i="4" s="1"/>
  <c r="BC153" i="4" s="1"/>
  <c r="BE153" i="4"/>
  <c r="BA202" i="4"/>
  <c r="BB202" i="4" s="1"/>
  <c r="BC202" i="4" s="1"/>
  <c r="BE202" i="4"/>
  <c r="BE145" i="4"/>
  <c r="BA145" i="4"/>
  <c r="BB145" i="4" s="1"/>
  <c r="BC145" i="4" s="1"/>
  <c r="BA134" i="4"/>
  <c r="BB134" i="4" s="1"/>
  <c r="BC134" i="4" s="1"/>
  <c r="BE134" i="4"/>
  <c r="BL117" i="4"/>
  <c r="BE110" i="4"/>
  <c r="BA110" i="4"/>
  <c r="BB110" i="4" s="1"/>
  <c r="BC110" i="4" s="1"/>
  <c r="BK105" i="4"/>
  <c r="AZ105" i="4"/>
  <c r="BA86" i="4"/>
  <c r="BB86" i="4" s="1"/>
  <c r="BC86" i="4" s="1"/>
  <c r="BE86" i="4"/>
  <c r="BA143" i="4"/>
  <c r="BB143" i="4" s="1"/>
  <c r="BC143" i="4" s="1"/>
  <c r="BE143" i="4"/>
  <c r="BL113" i="4"/>
  <c r="BL98" i="4"/>
  <c r="BE64" i="4"/>
  <c r="BA64" i="4"/>
  <c r="BB64" i="4" s="1"/>
  <c r="BC64" i="4" s="1"/>
  <c r="BK59" i="4"/>
  <c r="AZ59" i="4"/>
  <c r="BE48" i="4"/>
  <c r="BA48" i="4"/>
  <c r="BB48" i="4" s="1"/>
  <c r="BC48" i="4" s="1"/>
  <c r="BL105" i="4"/>
  <c r="BA88" i="4"/>
  <c r="BB88" i="4" s="1"/>
  <c r="BC88" i="4" s="1"/>
  <c r="BE88" i="4"/>
  <c r="BA78" i="4"/>
  <c r="BB78" i="4" s="1"/>
  <c r="BC78" i="4" s="1"/>
  <c r="BL67" i="4"/>
  <c r="BE52" i="4"/>
  <c r="BA52" i="4"/>
  <c r="BB52" i="4" s="1"/>
  <c r="BC52" i="4" s="1"/>
  <c r="BK32" i="4"/>
  <c r="AZ32" i="4"/>
  <c r="BK16" i="4"/>
  <c r="AZ16" i="4"/>
  <c r="BL121" i="4"/>
  <c r="BA106" i="4"/>
  <c r="BB106" i="4" s="1"/>
  <c r="BC106" i="4" s="1"/>
  <c r="BE106" i="4"/>
  <c r="BA101" i="4"/>
  <c r="BB101" i="4" s="1"/>
  <c r="BC101" i="4" s="1"/>
  <c r="BA46" i="4"/>
  <c r="BB46" i="4" s="1"/>
  <c r="BC46" i="4" s="1"/>
  <c r="BE46" i="4"/>
  <c r="BA109" i="4"/>
  <c r="BB109" i="4" s="1"/>
  <c r="BC109" i="4" s="1"/>
  <c r="BE97" i="4"/>
  <c r="BA97" i="4"/>
  <c r="BB97" i="4" s="1"/>
  <c r="BC97" i="4" s="1"/>
  <c r="BA84" i="4"/>
  <c r="BB84" i="4" s="1"/>
  <c r="BC84" i="4" s="1"/>
  <c r="BE84" i="4"/>
  <c r="BE79" i="4"/>
  <c r="BA79" i="4"/>
  <c r="BB79" i="4" s="1"/>
  <c r="BC79" i="4" s="1"/>
  <c r="BA71" i="4"/>
  <c r="BB71" i="4" s="1"/>
  <c r="BC71" i="4" s="1"/>
  <c r="BE71" i="4"/>
  <c r="BA55" i="4"/>
  <c r="BB55" i="4" s="1"/>
  <c r="BC55" i="4" s="1"/>
  <c r="BE55" i="4"/>
  <c r="BL12" i="4"/>
  <c r="BE59" i="4"/>
  <c r="BA59" i="4"/>
  <c r="BB59" i="4" s="1"/>
  <c r="BC59" i="4" s="1"/>
  <c r="BA40" i="4"/>
  <c r="BB40" i="4" s="1"/>
  <c r="BC40" i="4" s="1"/>
  <c r="BE40" i="4"/>
  <c r="BA16" i="4"/>
  <c r="BB16" i="4" s="1"/>
  <c r="BC16" i="4" s="1"/>
  <c r="BE16" i="4"/>
  <c r="BL32" i="4"/>
  <c r="BA24" i="4"/>
  <c r="BB24" i="4" s="1"/>
  <c r="BC24" i="4" s="1"/>
  <c r="BD194" i="3"/>
  <c r="BA194" i="3"/>
  <c r="BB194" i="3" s="1"/>
  <c r="BA187" i="3"/>
  <c r="BB187" i="3" s="1"/>
  <c r="BD187" i="3"/>
  <c r="BD179" i="3"/>
  <c r="BA179" i="3"/>
  <c r="BB179" i="3" s="1"/>
  <c r="BD185" i="3"/>
  <c r="BA185" i="3"/>
  <c r="BB185" i="3" s="1"/>
  <c r="BJ138" i="3"/>
  <c r="AY138" i="3"/>
  <c r="BJ147" i="3"/>
  <c r="AY147" i="3"/>
  <c r="BD147" i="3"/>
  <c r="BA147" i="3"/>
  <c r="BB147" i="3" s="1"/>
  <c r="BD115" i="3"/>
  <c r="BA115" i="3"/>
  <c r="BB115" i="3" s="1"/>
  <c r="AY135" i="3"/>
  <c r="BJ135" i="3"/>
  <c r="BA111" i="3"/>
  <c r="BB111" i="3" s="1"/>
  <c r="BD111" i="3"/>
  <c r="BK138" i="3"/>
  <c r="BA107" i="3"/>
  <c r="BB107" i="3" s="1"/>
  <c r="BD107" i="3"/>
  <c r="BD92" i="3"/>
  <c r="BA92" i="3"/>
  <c r="BB92" i="3" s="1"/>
  <c r="BA75" i="3"/>
  <c r="BB75" i="3" s="1"/>
  <c r="BD75" i="3"/>
  <c r="BA39" i="3"/>
  <c r="BB39" i="3" s="1"/>
  <c r="BD39" i="3"/>
  <c r="BA31" i="3"/>
  <c r="BB31" i="3" s="1"/>
  <c r="BD31" i="3"/>
  <c r="BD148" i="3"/>
  <c r="BA148" i="3"/>
  <c r="BB148" i="3" s="1"/>
  <c r="BD26" i="3"/>
  <c r="BA26" i="3"/>
  <c r="BB26" i="3" s="1"/>
  <c r="BA15" i="3"/>
  <c r="BB15" i="3" s="1"/>
  <c r="BD15" i="3"/>
  <c r="BA12" i="3"/>
  <c r="BB12" i="3" s="1"/>
  <c r="BA37" i="3"/>
  <c r="BB37" i="3" s="1"/>
  <c r="BD37" i="3"/>
  <c r="BD22" i="3"/>
  <c r="BA22" i="3"/>
  <c r="BB22" i="3" s="1"/>
  <c r="BA52" i="3"/>
  <c r="BB52" i="3" s="1"/>
  <c r="BD52" i="3"/>
  <c r="F19" i="11"/>
  <c r="Y13" i="3"/>
  <c r="BD197" i="3"/>
  <c r="BA197" i="3"/>
  <c r="BB197" i="3" s="1"/>
  <c r="BD193" i="3"/>
  <c r="BA193" i="3"/>
  <c r="BB193" i="3" s="1"/>
  <c r="BA189" i="3"/>
  <c r="BB189" i="3" s="1"/>
  <c r="BD189" i="3"/>
  <c r="BA180" i="3"/>
  <c r="BB180" i="3" s="1"/>
  <c r="BJ162" i="3"/>
  <c r="AY162" i="3"/>
  <c r="BD163" i="3"/>
  <c r="BA163" i="3"/>
  <c r="BB163" i="3" s="1"/>
  <c r="BK174" i="3"/>
  <c r="BJ134" i="3"/>
  <c r="AY134" i="3"/>
  <c r="BJ118" i="3"/>
  <c r="AY118" i="3"/>
  <c r="BJ163" i="3"/>
  <c r="AY163" i="3"/>
  <c r="BA155" i="3"/>
  <c r="BB155" i="3" s="1"/>
  <c r="BD155" i="3"/>
  <c r="BK135" i="3"/>
  <c r="BA125" i="3"/>
  <c r="BB125" i="3" s="1"/>
  <c r="BD125" i="3"/>
  <c r="AG118" i="3"/>
  <c r="BK118" i="3"/>
  <c r="BJ107" i="3"/>
  <c r="AY107" i="3"/>
  <c r="BJ99" i="3"/>
  <c r="AY99" i="3"/>
  <c r="BJ91" i="3"/>
  <c r="AY91" i="3"/>
  <c r="BJ83" i="3"/>
  <c r="AY83" i="3"/>
  <c r="BJ75" i="3"/>
  <c r="AY75" i="3"/>
  <c r="BD164" i="3"/>
  <c r="BA164" i="3"/>
  <c r="BB164" i="3" s="1"/>
  <c r="BK147" i="3"/>
  <c r="BK131" i="3"/>
  <c r="BK115" i="3"/>
  <c r="BD172" i="3"/>
  <c r="BA172" i="3"/>
  <c r="BB172" i="3" s="1"/>
  <c r="BA151" i="3"/>
  <c r="BB151" i="3" s="1"/>
  <c r="BD151" i="3"/>
  <c r="BD144" i="3"/>
  <c r="BA144" i="3"/>
  <c r="BB144" i="3" s="1"/>
  <c r="BD123" i="3"/>
  <c r="BA123" i="3"/>
  <c r="BB123" i="3" s="1"/>
  <c r="BA95" i="3"/>
  <c r="BB95" i="3" s="1"/>
  <c r="BD72" i="3"/>
  <c r="BA72" i="3"/>
  <c r="BB72" i="3" s="1"/>
  <c r="BK180" i="3"/>
  <c r="BA145" i="3"/>
  <c r="BB145" i="3" s="1"/>
  <c r="BD145" i="3"/>
  <c r="BA133" i="3"/>
  <c r="BB133" i="3" s="1"/>
  <c r="BD133" i="3"/>
  <c r="BD128" i="3"/>
  <c r="BA128" i="3"/>
  <c r="BB128" i="3" s="1"/>
  <c r="BK95" i="3"/>
  <c r="BJ59" i="3"/>
  <c r="AY59" i="3"/>
  <c r="BD51" i="3"/>
  <c r="BA51" i="3"/>
  <c r="BB51" i="3" s="1"/>
  <c r="F11" i="11"/>
  <c r="BK13" i="3"/>
  <c r="H13" i="3"/>
  <c r="BD100" i="3"/>
  <c r="BA100" i="3"/>
  <c r="BB100" i="3" s="1"/>
  <c r="BA83" i="3"/>
  <c r="BB83" i="3" s="1"/>
  <c r="BD83" i="3"/>
  <c r="BD67" i="3"/>
  <c r="BK184" i="3"/>
  <c r="BA159" i="3"/>
  <c r="BB159" i="3" s="1"/>
  <c r="BD159" i="3"/>
  <c r="BK139" i="3"/>
  <c r="BK83" i="3"/>
  <c r="BK67" i="3"/>
  <c r="BK60" i="3"/>
  <c r="BD42" i="3"/>
  <c r="BA42" i="3"/>
  <c r="BB42" i="3" s="1"/>
  <c r="G14" i="11"/>
  <c r="BE13" i="3"/>
  <c r="H14" i="11" s="1"/>
  <c r="BD6" i="3"/>
  <c r="BA6" i="3"/>
  <c r="BB6" i="3" s="1"/>
  <c r="BD30" i="3"/>
  <c r="BA30" i="3"/>
  <c r="BB30" i="3" s="1"/>
  <c r="BD33" i="3"/>
  <c r="BA33" i="3"/>
  <c r="BB33" i="3" s="1"/>
  <c r="BA9" i="3"/>
  <c r="BB9" i="3" s="1"/>
  <c r="BD9" i="3"/>
  <c r="BA21" i="3"/>
  <c r="BB21" i="3" s="1"/>
  <c r="BD21" i="3"/>
  <c r="BA11" i="3"/>
  <c r="BB11" i="3" s="1"/>
  <c r="BD11" i="3"/>
  <c r="BA63" i="3"/>
  <c r="BB63" i="3" s="1"/>
  <c r="BD176" i="3"/>
  <c r="BA176" i="3"/>
  <c r="BB176" i="3" s="1"/>
  <c r="AY167" i="3"/>
  <c r="BJ167" i="3"/>
  <c r="BJ122" i="3"/>
  <c r="AY122" i="3"/>
  <c r="BD154" i="3"/>
  <c r="BA154" i="3"/>
  <c r="BB154" i="3" s="1"/>
  <c r="BD135" i="3"/>
  <c r="BA135" i="3"/>
  <c r="BB135" i="3" s="1"/>
  <c r="BA175" i="3"/>
  <c r="BB175" i="3" s="1"/>
  <c r="BD175" i="3"/>
  <c r="BD131" i="3"/>
  <c r="BA131" i="3"/>
  <c r="BB131" i="3" s="1"/>
  <c r="BA103" i="3"/>
  <c r="BB103" i="3" s="1"/>
  <c r="BD103" i="3"/>
  <c r="BD80" i="3"/>
  <c r="BA80" i="3"/>
  <c r="BB80" i="3" s="1"/>
  <c r="BA71" i="3"/>
  <c r="BB71" i="3" s="1"/>
  <c r="BA19" i="3"/>
  <c r="BB19" i="3" s="1"/>
  <c r="BD19" i="3"/>
  <c r="BK87" i="3"/>
  <c r="BK166" i="3"/>
  <c r="BD139" i="3"/>
  <c r="BA139" i="3"/>
  <c r="BB139" i="3" s="1"/>
  <c r="BK122" i="3"/>
  <c r="BK91" i="3"/>
  <c r="BA60" i="3"/>
  <c r="BB60" i="3" s="1"/>
  <c r="BD60" i="3"/>
  <c r="BA7" i="3"/>
  <c r="BB7" i="3" s="1"/>
  <c r="BD7" i="3"/>
  <c r="BK197" i="3"/>
  <c r="BK193" i="3"/>
  <c r="BK189" i="3"/>
  <c r="BD190" i="3"/>
  <c r="BA190" i="3"/>
  <c r="BB190" i="3" s="1"/>
  <c r="BJ174" i="3"/>
  <c r="AY174" i="3"/>
  <c r="BD181" i="3"/>
  <c r="BA181" i="3"/>
  <c r="BB181" i="3" s="1"/>
  <c r="BA168" i="3"/>
  <c r="BB168" i="3" s="1"/>
  <c r="AW146" i="3"/>
  <c r="BK146" i="3"/>
  <c r="AW130" i="3"/>
  <c r="BK130" i="3"/>
  <c r="AW114" i="3"/>
  <c r="BK114" i="3"/>
  <c r="BK150" i="3"/>
  <c r="BA141" i="3"/>
  <c r="BB141" i="3" s="1"/>
  <c r="BD141" i="3"/>
  <c r="AG134" i="3"/>
  <c r="BK134" i="3"/>
  <c r="BJ115" i="3"/>
  <c r="AY115" i="3"/>
  <c r="BA90" i="3"/>
  <c r="BB90" i="3" s="1"/>
  <c r="BD167" i="3"/>
  <c r="BA167" i="3"/>
  <c r="BB167" i="3" s="1"/>
  <c r="BA137" i="3"/>
  <c r="BB137" i="3" s="1"/>
  <c r="BD137" i="3"/>
  <c r="BA121" i="3"/>
  <c r="BB121" i="3" s="1"/>
  <c r="BD121" i="3"/>
  <c r="BD186" i="3"/>
  <c r="BA186" i="3"/>
  <c r="BB186" i="3" s="1"/>
  <c r="BJ158" i="3"/>
  <c r="AY158" i="3"/>
  <c r="BK151" i="3"/>
  <c r="BA142" i="3"/>
  <c r="BB142" i="3" s="1"/>
  <c r="BD142" i="3"/>
  <c r="BD104" i="3"/>
  <c r="BA104" i="3"/>
  <c r="BB104" i="3" s="1"/>
  <c r="BD96" i="3"/>
  <c r="BA96" i="3"/>
  <c r="BB96" i="3" s="1"/>
  <c r="BA87" i="3"/>
  <c r="BB87" i="3" s="1"/>
  <c r="BA126" i="3"/>
  <c r="BB126" i="3" s="1"/>
  <c r="BD126" i="3"/>
  <c r="BK103" i="3"/>
  <c r="BK71" i="3"/>
  <c r="BA183" i="3"/>
  <c r="BB183" i="3" s="1"/>
  <c r="BD183" i="3"/>
  <c r="BD127" i="3"/>
  <c r="BA127" i="3"/>
  <c r="BB127" i="3" s="1"/>
  <c r="BA122" i="3"/>
  <c r="BB122" i="3" s="1"/>
  <c r="BD122" i="3"/>
  <c r="BA113" i="3"/>
  <c r="BB113" i="3" s="1"/>
  <c r="BD113" i="3"/>
  <c r="BD108" i="3"/>
  <c r="BA108" i="3"/>
  <c r="BB108" i="3" s="1"/>
  <c r="BA91" i="3"/>
  <c r="BB91" i="3" s="1"/>
  <c r="BD91" i="3"/>
  <c r="BD76" i="3"/>
  <c r="BA76" i="3"/>
  <c r="BB76" i="3" s="1"/>
  <c r="BD59" i="3"/>
  <c r="BA59" i="3"/>
  <c r="BB59" i="3" s="1"/>
  <c r="BA43" i="3"/>
  <c r="BB43" i="3" s="1"/>
  <c r="BD43" i="3"/>
  <c r="BA35" i="3"/>
  <c r="BB35" i="3" s="1"/>
  <c r="BD35" i="3"/>
  <c r="BA27" i="3"/>
  <c r="BB27" i="3" s="1"/>
  <c r="BD27" i="3"/>
  <c r="BK159" i="3"/>
  <c r="BK107" i="3"/>
  <c r="BK59" i="3"/>
  <c r="BA25" i="3"/>
  <c r="BB25" i="3" s="1"/>
  <c r="BD25" i="3"/>
  <c r="BA24" i="3"/>
  <c r="BB24" i="3" s="1"/>
  <c r="BA17" i="3"/>
  <c r="BB17" i="3" s="1"/>
  <c r="BD17" i="3"/>
  <c r="BD14" i="3"/>
  <c r="BA14" i="3"/>
  <c r="BB14" i="3" s="1"/>
  <c r="BA32" i="3"/>
  <c r="BB32" i="3" s="1"/>
  <c r="BD38" i="3"/>
  <c r="BA38" i="3"/>
  <c r="BB38" i="3" s="1"/>
  <c r="AW13" i="3"/>
  <c r="F31" i="11"/>
  <c r="BA5" i="3"/>
  <c r="BB5" i="3" s="1"/>
  <c r="BD116" i="3"/>
  <c r="BA116" i="3"/>
  <c r="BB116" i="3" s="1"/>
  <c r="BD64" i="3"/>
  <c r="BA64" i="3"/>
  <c r="BB64" i="3" s="1"/>
  <c r="BA16" i="3"/>
  <c r="BB16" i="3" s="1"/>
  <c r="BJ197" i="3"/>
  <c r="AY197" i="3"/>
  <c r="BD198" i="3"/>
  <c r="BA198" i="3"/>
  <c r="BB198" i="3" s="1"/>
  <c r="BJ166" i="3"/>
  <c r="AY166" i="3"/>
  <c r="BA173" i="3"/>
  <c r="BB173" i="3" s="1"/>
  <c r="BD173" i="3"/>
  <c r="BJ154" i="3"/>
  <c r="AY154" i="3"/>
  <c r="BD171" i="3"/>
  <c r="BA171" i="3"/>
  <c r="BB171" i="3" s="1"/>
  <c r="BA129" i="3"/>
  <c r="BB129" i="3" s="1"/>
  <c r="BD129" i="3"/>
  <c r="BA117" i="3"/>
  <c r="BB117" i="3" s="1"/>
  <c r="BD117" i="3"/>
  <c r="F27" i="11"/>
  <c r="AO13" i="3"/>
  <c r="BA199" i="3"/>
  <c r="BB199" i="3" s="1"/>
  <c r="BD199" i="3"/>
  <c r="BJ170" i="3"/>
  <c r="AY170" i="3"/>
  <c r="BA169" i="3"/>
  <c r="BB169" i="3" s="1"/>
  <c r="BD169" i="3"/>
  <c r="AG162" i="3"/>
  <c r="BK162" i="3"/>
  <c r="BJ193" i="3"/>
  <c r="AY193" i="3"/>
  <c r="BK158" i="3"/>
  <c r="Y158" i="3"/>
  <c r="BJ142" i="3"/>
  <c r="AY142" i="3"/>
  <c r="BJ126" i="3"/>
  <c r="AY126" i="3"/>
  <c r="BK154" i="3"/>
  <c r="BJ131" i="3"/>
  <c r="AY131" i="3"/>
  <c r="BD119" i="3"/>
  <c r="BA119" i="3"/>
  <c r="BB119" i="3" s="1"/>
  <c r="BJ111" i="3"/>
  <c r="AY111" i="3"/>
  <c r="BJ103" i="3"/>
  <c r="AY103" i="3"/>
  <c r="BJ95" i="3"/>
  <c r="AY95" i="3"/>
  <c r="BJ87" i="3"/>
  <c r="AY87" i="3"/>
  <c r="BJ79" i="3"/>
  <c r="AY79" i="3"/>
  <c r="BJ71" i="3"/>
  <c r="AY71" i="3"/>
  <c r="BK167" i="3"/>
  <c r="BA170" i="3"/>
  <c r="BB170" i="3" s="1"/>
  <c r="BK142" i="3"/>
  <c r="BD112" i="3"/>
  <c r="BA112" i="3"/>
  <c r="BB112" i="3" s="1"/>
  <c r="BK96" i="3"/>
  <c r="BD88" i="3"/>
  <c r="BA88" i="3"/>
  <c r="BB88" i="3" s="1"/>
  <c r="BD182" i="3"/>
  <c r="BA182" i="3"/>
  <c r="BB182" i="3" s="1"/>
  <c r="BA149" i="3"/>
  <c r="BB149" i="3" s="1"/>
  <c r="BD149" i="3"/>
  <c r="BD143" i="3"/>
  <c r="BA143" i="3"/>
  <c r="BB143" i="3" s="1"/>
  <c r="BA138" i="3"/>
  <c r="BB138" i="3" s="1"/>
  <c r="BD138" i="3"/>
  <c r="BK126" i="3"/>
  <c r="BK111" i="3"/>
  <c r="BK79" i="3"/>
  <c r="BJ67" i="3"/>
  <c r="AY67" i="3"/>
  <c r="BA67" i="3" s="1"/>
  <c r="BB67" i="3" s="1"/>
  <c r="BD55" i="3"/>
  <c r="BA55" i="3"/>
  <c r="BB55" i="3" s="1"/>
  <c r="BD47" i="3"/>
  <c r="BA47" i="3"/>
  <c r="BB47" i="3" s="1"/>
  <c r="BA99" i="3"/>
  <c r="BB99" i="3" s="1"/>
  <c r="BD99" i="3"/>
  <c r="BD84" i="3"/>
  <c r="BA84" i="3"/>
  <c r="BB84" i="3" s="1"/>
  <c r="BA165" i="3"/>
  <c r="BB165" i="3" s="1"/>
  <c r="BD165" i="3"/>
  <c r="BD160" i="3"/>
  <c r="BA160" i="3"/>
  <c r="BB160" i="3" s="1"/>
  <c r="BD132" i="3"/>
  <c r="BA132" i="3"/>
  <c r="BB132" i="3" s="1"/>
  <c r="BK99" i="3"/>
  <c r="BA68" i="3"/>
  <c r="BB68" i="3" s="1"/>
  <c r="BD68" i="3"/>
  <c r="BA48" i="3"/>
  <c r="BB48" i="3" s="1"/>
  <c r="BD48" i="3"/>
  <c r="BD41" i="3"/>
  <c r="BA41" i="3"/>
  <c r="BB41" i="3" s="1"/>
  <c r="BD18" i="3"/>
  <c r="BA18" i="3"/>
  <c r="BB18" i="3" s="1"/>
  <c r="BA29" i="3"/>
  <c r="BB29" i="3" s="1"/>
  <c r="BD29" i="3"/>
  <c r="F23" i="11"/>
  <c r="AG13" i="3"/>
  <c r="BD34" i="3"/>
  <c r="BA34" i="3"/>
  <c r="BB34" i="3" s="1"/>
  <c r="BK55" i="3"/>
  <c r="BD10" i="3"/>
  <c r="BA10" i="3"/>
  <c r="BB10" i="3" s="1"/>
  <c r="BA56" i="3"/>
  <c r="BB56" i="3" s="1"/>
  <c r="BD56" i="3"/>
  <c r="BK51" i="3"/>
  <c r="BE181" i="6"/>
  <c r="BF181" i="6" s="1"/>
  <c r="BH181" i="6"/>
  <c r="BH196" i="6"/>
  <c r="BE196" i="6"/>
  <c r="BF196" i="6" s="1"/>
  <c r="BE164" i="6"/>
  <c r="BF164" i="6" s="1"/>
  <c r="BH164" i="6"/>
  <c r="BE139" i="6"/>
  <c r="BF139" i="6" s="1"/>
  <c r="BH139" i="6"/>
  <c r="BH157" i="6"/>
  <c r="BE157" i="6"/>
  <c r="BF157" i="6" s="1"/>
  <c r="BE88" i="6"/>
  <c r="BF88" i="6" s="1"/>
  <c r="BH88" i="6"/>
  <c r="BE76" i="6"/>
  <c r="BF76" i="6" s="1"/>
  <c r="BH76" i="6"/>
  <c r="BH124" i="6"/>
  <c r="BE124" i="6"/>
  <c r="BF124" i="6" s="1"/>
  <c r="BE78" i="6"/>
  <c r="BF78" i="6" s="1"/>
  <c r="BH78" i="6"/>
  <c r="BE13" i="6"/>
  <c r="BF13" i="6" s="1"/>
  <c r="BH13" i="6"/>
  <c r="BE70" i="6"/>
  <c r="BF70" i="6" s="1"/>
  <c r="BH70" i="6"/>
  <c r="BE63" i="6"/>
  <c r="BF63" i="6" s="1"/>
  <c r="BE54" i="6"/>
  <c r="BF54" i="6" s="1"/>
  <c r="BH54" i="6"/>
  <c r="F34" i="9"/>
  <c r="BA5" i="6"/>
  <c r="BH30" i="6"/>
  <c r="BE30" i="6"/>
  <c r="BF30" i="6" s="1"/>
  <c r="BH34" i="6"/>
  <c r="BE34" i="6"/>
  <c r="BF34" i="6" s="1"/>
  <c r="BH18" i="6"/>
  <c r="BE18" i="6"/>
  <c r="BF18" i="6" s="1"/>
  <c r="BO211" i="6"/>
  <c r="BN206" i="6"/>
  <c r="BC206" i="6"/>
  <c r="BO198" i="6"/>
  <c r="Z167" i="6"/>
  <c r="BO167" i="6"/>
  <c r="BH191" i="6"/>
  <c r="BE191" i="6"/>
  <c r="BF191" i="6" s="1"/>
  <c r="BH179" i="6"/>
  <c r="BE179" i="6"/>
  <c r="BF179" i="6" s="1"/>
  <c r="BE168" i="6"/>
  <c r="BF168" i="6" s="1"/>
  <c r="BH168" i="6"/>
  <c r="BC163" i="6"/>
  <c r="BM163" i="6"/>
  <c r="BE127" i="6"/>
  <c r="BF127" i="6" s="1"/>
  <c r="BH127" i="6"/>
  <c r="BE151" i="6"/>
  <c r="BF151" i="6" s="1"/>
  <c r="BH151" i="6"/>
  <c r="BE147" i="6"/>
  <c r="BF147" i="6" s="1"/>
  <c r="BH147" i="6"/>
  <c r="BO150" i="6"/>
  <c r="Z126" i="6"/>
  <c r="BO126" i="6"/>
  <c r="BH114" i="6"/>
  <c r="BE114" i="6"/>
  <c r="BF114" i="6" s="1"/>
  <c r="BH118" i="6"/>
  <c r="BE118" i="6"/>
  <c r="BF118" i="6" s="1"/>
  <c r="BE92" i="6"/>
  <c r="BF92" i="6" s="1"/>
  <c r="BH92" i="6"/>
  <c r="BN81" i="6"/>
  <c r="BC81" i="6"/>
  <c r="BE141" i="6"/>
  <c r="BF141" i="6" s="1"/>
  <c r="BC65" i="6"/>
  <c r="BN65" i="6"/>
  <c r="BC61" i="6"/>
  <c r="BE61" i="6" s="1"/>
  <c r="BF61" i="6" s="1"/>
  <c r="BN61" i="6"/>
  <c r="BC57" i="6"/>
  <c r="BN57" i="6"/>
  <c r="BE119" i="6"/>
  <c r="BF119" i="6" s="1"/>
  <c r="BH119" i="6"/>
  <c r="BO65" i="6"/>
  <c r="BE57" i="6"/>
  <c r="BF57" i="6" s="1"/>
  <c r="BH42" i="6"/>
  <c r="BE42" i="6"/>
  <c r="BF42" i="6" s="1"/>
  <c r="BH26" i="6"/>
  <c r="BE26" i="6"/>
  <c r="BF26" i="6" s="1"/>
  <c r="F19" i="9"/>
  <c r="Z5" i="6"/>
  <c r="BO95" i="6"/>
  <c r="BE62" i="6"/>
  <c r="BF62" i="6" s="1"/>
  <c r="BH62" i="6"/>
  <c r="BH53" i="6"/>
  <c r="BE53" i="6"/>
  <c r="BF53" i="6" s="1"/>
  <c r="BH22" i="6"/>
  <c r="BE22" i="6"/>
  <c r="BF22" i="6" s="1"/>
  <c r="BH45" i="6"/>
  <c r="BM33" i="6"/>
  <c r="BC33" i="6"/>
  <c r="BO13" i="6"/>
  <c r="F24" i="9"/>
  <c r="AI5" i="6"/>
  <c r="BE33" i="6"/>
  <c r="BF33" i="6" s="1"/>
  <c r="BH33" i="6"/>
  <c r="BE19" i="6"/>
  <c r="BF19" i="6" s="1"/>
  <c r="BH19" i="6"/>
  <c r="BO9" i="6"/>
  <c r="F11" i="9"/>
  <c r="BO5" i="6"/>
  <c r="H5" i="6"/>
  <c r="BE66" i="6"/>
  <c r="BF66" i="6" s="1"/>
  <c r="BH66" i="6"/>
  <c r="BH38" i="6"/>
  <c r="BE38" i="6"/>
  <c r="BF38" i="6" s="1"/>
  <c r="BO63" i="6"/>
  <c r="BE51" i="6"/>
  <c r="BF51" i="6" s="1"/>
  <c r="BH51" i="6"/>
  <c r="BH37" i="6"/>
  <c r="BE210" i="6"/>
  <c r="BF210" i="6" s="1"/>
  <c r="BH210" i="6"/>
  <c r="BH195" i="6"/>
  <c r="BE195" i="6"/>
  <c r="BF195" i="6" s="1"/>
  <c r="Z163" i="6"/>
  <c r="BO163" i="6"/>
  <c r="BO178" i="6"/>
  <c r="BH204" i="6"/>
  <c r="BE204" i="6"/>
  <c r="BF204" i="6" s="1"/>
  <c r="BH150" i="6"/>
  <c r="BE150" i="6"/>
  <c r="BF150" i="6" s="1"/>
  <c r="BC99" i="6"/>
  <c r="BE99" i="6" s="1"/>
  <c r="BF99" i="6" s="1"/>
  <c r="BM99" i="6"/>
  <c r="BH84" i="6"/>
  <c r="BE84" i="6"/>
  <c r="BF84" i="6" s="1"/>
  <c r="BE58" i="6"/>
  <c r="BF58" i="6" s="1"/>
  <c r="BH58" i="6"/>
  <c r="BE35" i="6"/>
  <c r="BF35" i="6" s="1"/>
  <c r="BH35" i="6"/>
  <c r="BH46" i="6"/>
  <c r="BE46" i="6"/>
  <c r="BF46" i="6" s="1"/>
  <c r="BH14" i="6"/>
  <c r="BE14" i="6"/>
  <c r="BF14" i="6" s="1"/>
  <c r="BM202" i="6"/>
  <c r="BC202" i="6"/>
  <c r="BO202" i="6"/>
  <c r="BN186" i="6"/>
  <c r="BC186" i="6"/>
  <c r="BH187" i="6"/>
  <c r="BE187" i="6"/>
  <c r="BF187" i="6" s="1"/>
  <c r="BH183" i="6"/>
  <c r="BE183" i="6"/>
  <c r="BF183" i="6" s="1"/>
  <c r="BO103" i="6"/>
  <c r="BA103" i="6"/>
  <c r="BC103" i="6" s="1"/>
  <c r="BE207" i="6"/>
  <c r="BF207" i="6" s="1"/>
  <c r="BH207" i="6"/>
  <c r="BE212" i="6"/>
  <c r="BF212" i="6" s="1"/>
  <c r="BH212" i="6"/>
  <c r="BH199" i="6"/>
  <c r="BE199" i="6"/>
  <c r="BF199" i="6" s="1"/>
  <c r="BN198" i="6"/>
  <c r="BC198" i="6"/>
  <c r="BE194" i="6"/>
  <c r="BF194" i="6" s="1"/>
  <c r="BH194" i="6"/>
  <c r="BE185" i="6"/>
  <c r="BF185" i="6" s="1"/>
  <c r="BH185" i="6"/>
  <c r="BE177" i="6"/>
  <c r="BF177" i="6" s="1"/>
  <c r="BH177" i="6"/>
  <c r="BO194" i="6"/>
  <c r="BC194" i="6"/>
  <c r="BM194" i="6"/>
  <c r="Z171" i="6"/>
  <c r="BO171" i="6"/>
  <c r="BE172" i="6"/>
  <c r="BF172" i="6" s="1"/>
  <c r="BH172" i="6"/>
  <c r="BE160" i="6"/>
  <c r="BF160" i="6" s="1"/>
  <c r="BH160" i="6"/>
  <c r="BE162" i="6"/>
  <c r="BF162" i="6" s="1"/>
  <c r="BH162" i="6"/>
  <c r="BE158" i="6"/>
  <c r="BF158" i="6" s="1"/>
  <c r="BH158" i="6"/>
  <c r="BH154" i="6"/>
  <c r="BE154" i="6"/>
  <c r="BF154" i="6" s="1"/>
  <c r="BH146" i="6"/>
  <c r="BE146" i="6"/>
  <c r="BF146" i="6" s="1"/>
  <c r="BE131" i="6"/>
  <c r="BF131" i="6" s="1"/>
  <c r="BH131" i="6"/>
  <c r="BE110" i="6"/>
  <c r="BF110" i="6" s="1"/>
  <c r="BH110" i="6"/>
  <c r="BO151" i="6"/>
  <c r="BE125" i="6"/>
  <c r="BF125" i="6" s="1"/>
  <c r="BO130" i="6"/>
  <c r="BE123" i="6"/>
  <c r="BF123" i="6" s="1"/>
  <c r="BH123" i="6"/>
  <c r="BC91" i="6"/>
  <c r="BE91" i="6" s="1"/>
  <c r="BF91" i="6" s="1"/>
  <c r="BM91" i="6"/>
  <c r="BH105" i="6"/>
  <c r="BE105" i="6"/>
  <c r="BF105" i="6" s="1"/>
  <c r="BO99" i="6"/>
  <c r="BO92" i="6"/>
  <c r="BE80" i="6"/>
  <c r="BF80" i="6" s="1"/>
  <c r="BH80" i="6"/>
  <c r="BE135" i="6"/>
  <c r="BF135" i="6" s="1"/>
  <c r="BH135" i="6"/>
  <c r="BH101" i="6"/>
  <c r="BE101" i="6"/>
  <c r="BF101" i="6" s="1"/>
  <c r="BE94" i="6"/>
  <c r="BF94" i="6" s="1"/>
  <c r="BE87" i="6"/>
  <c r="BF87" i="6" s="1"/>
  <c r="BE68" i="6"/>
  <c r="BF68" i="6" s="1"/>
  <c r="BH68" i="6"/>
  <c r="BE64" i="6"/>
  <c r="BF64" i="6" s="1"/>
  <c r="BH64" i="6"/>
  <c r="BE60" i="6"/>
  <c r="BF60" i="6" s="1"/>
  <c r="BH60" i="6"/>
  <c r="BE56" i="6"/>
  <c r="BF56" i="6" s="1"/>
  <c r="BH56" i="6"/>
  <c r="BO119" i="6"/>
  <c r="BO75" i="6"/>
  <c r="BO61" i="6"/>
  <c r="BC45" i="6"/>
  <c r="BE45" i="6" s="1"/>
  <c r="BF45" i="6" s="1"/>
  <c r="BM45" i="6"/>
  <c r="BN37" i="6"/>
  <c r="BC37" i="6"/>
  <c r="BE37" i="6" s="1"/>
  <c r="BF37" i="6" s="1"/>
  <c r="BC29" i="6"/>
  <c r="BM29" i="6"/>
  <c r="BO53" i="6"/>
  <c r="BH142" i="6"/>
  <c r="BE142" i="6"/>
  <c r="BF142" i="6" s="1"/>
  <c r="BH93" i="6"/>
  <c r="BE93" i="6"/>
  <c r="BF93" i="6" s="1"/>
  <c r="BE74" i="6"/>
  <c r="BF74" i="6" s="1"/>
  <c r="BH74" i="6"/>
  <c r="BO45" i="6"/>
  <c r="BN25" i="6"/>
  <c r="BC25" i="6"/>
  <c r="BE25" i="6" s="1"/>
  <c r="BF25" i="6" s="1"/>
  <c r="BM17" i="6"/>
  <c r="BC17" i="6"/>
  <c r="BN9" i="6"/>
  <c r="BC9" i="6"/>
  <c r="BE9" i="6" s="1"/>
  <c r="BF9" i="6" s="1"/>
  <c r="BO33" i="6"/>
  <c r="BE17" i="6"/>
  <c r="BF17" i="6" s="1"/>
  <c r="BH17" i="6"/>
  <c r="BH109" i="6"/>
  <c r="BE109" i="6"/>
  <c r="BF109" i="6" s="1"/>
  <c r="BO134" i="6"/>
  <c r="BE98" i="6"/>
  <c r="BF98" i="6" s="1"/>
  <c r="BE71" i="6"/>
  <c r="BF71" i="6" s="1"/>
  <c r="BO67" i="6"/>
  <c r="BE49" i="6"/>
  <c r="BF49" i="6" s="1"/>
  <c r="BH49" i="6"/>
  <c r="BE59" i="6"/>
  <c r="BF59" i="6" s="1"/>
  <c r="BO37" i="6"/>
  <c r="BE6" i="6"/>
  <c r="BF6" i="6" s="1"/>
  <c r="BH6" i="6"/>
  <c r="BH50" i="6"/>
  <c r="BE50" i="6"/>
  <c r="BF50" i="6" s="1"/>
  <c r="BL206" i="6"/>
  <c r="BE206" i="6"/>
  <c r="BF206" i="6" s="1"/>
  <c r="BH211" i="6"/>
  <c r="BE211" i="6"/>
  <c r="BF211" i="6" s="1"/>
  <c r="BO208" i="6"/>
  <c r="BC203" i="6"/>
  <c r="BM203" i="6"/>
  <c r="BE202" i="6"/>
  <c r="BF202" i="6" s="1"/>
  <c r="BH202" i="6"/>
  <c r="BE189" i="6"/>
  <c r="BF189" i="6" s="1"/>
  <c r="BH189" i="6"/>
  <c r="BO203" i="6"/>
  <c r="BC167" i="6"/>
  <c r="BM167" i="6"/>
  <c r="BH159" i="6"/>
  <c r="BE159" i="6"/>
  <c r="BF159" i="6" s="1"/>
  <c r="BC83" i="6"/>
  <c r="BE83" i="6" s="1"/>
  <c r="BF83" i="6" s="1"/>
  <c r="BM83" i="6"/>
  <c r="BO118" i="6"/>
  <c r="BO83" i="6"/>
  <c r="BH9" i="6"/>
  <c r="BO59" i="6"/>
  <c r="BE214" i="6"/>
  <c r="BF214" i="6" s="1"/>
  <c r="BH214" i="6"/>
  <c r="BH208" i="6"/>
  <c r="BE208" i="6"/>
  <c r="BF208" i="6" s="1"/>
  <c r="BN182" i="6"/>
  <c r="BC182" i="6"/>
  <c r="BE198" i="6"/>
  <c r="BF198" i="6" s="1"/>
  <c r="BO174" i="6"/>
  <c r="BE203" i="6"/>
  <c r="BF203" i="6" s="1"/>
  <c r="BH203" i="6"/>
  <c r="BE190" i="6"/>
  <c r="BF190" i="6" s="1"/>
  <c r="BH190" i="6"/>
  <c r="BE186" i="6"/>
  <c r="BF186" i="6" s="1"/>
  <c r="BH186" i="6"/>
  <c r="BE182" i="6"/>
  <c r="BF182" i="6" s="1"/>
  <c r="BH182" i="6"/>
  <c r="BE178" i="6"/>
  <c r="BF178" i="6" s="1"/>
  <c r="BH178" i="6"/>
  <c r="BH175" i="6"/>
  <c r="BE175" i="6"/>
  <c r="BF175" i="6" s="1"/>
  <c r="BC171" i="6"/>
  <c r="BM171" i="6"/>
  <c r="BE170" i="6"/>
  <c r="BF170" i="6" s="1"/>
  <c r="BH170" i="6"/>
  <c r="BH156" i="6"/>
  <c r="BE156" i="6"/>
  <c r="BF156" i="6" s="1"/>
  <c r="BE166" i="6"/>
  <c r="BF166" i="6" s="1"/>
  <c r="BH166" i="6"/>
  <c r="BH161" i="6"/>
  <c r="BE161" i="6"/>
  <c r="BF161" i="6" s="1"/>
  <c r="BE174" i="6"/>
  <c r="BF174" i="6" s="1"/>
  <c r="BO154" i="6"/>
  <c r="BO146" i="6"/>
  <c r="Z138" i="6"/>
  <c r="BO138" i="6"/>
  <c r="Z122" i="6"/>
  <c r="BO122" i="6"/>
  <c r="BO131" i="6"/>
  <c r="BE115" i="6"/>
  <c r="BF115" i="6" s="1"/>
  <c r="BH115" i="6"/>
  <c r="BO159" i="6"/>
  <c r="BH111" i="6"/>
  <c r="BE111" i="6"/>
  <c r="BF111" i="6" s="1"/>
  <c r="BH130" i="6"/>
  <c r="BE130" i="6"/>
  <c r="BF130" i="6" s="1"/>
  <c r="BC87" i="6"/>
  <c r="BM87" i="6"/>
  <c r="BO91" i="6"/>
  <c r="BO135" i="6"/>
  <c r="BH108" i="6"/>
  <c r="BE108" i="6"/>
  <c r="BF108" i="6" s="1"/>
  <c r="BO87" i="6"/>
  <c r="BE72" i="6"/>
  <c r="BF72" i="6" s="1"/>
  <c r="BH72" i="6"/>
  <c r="BE143" i="6"/>
  <c r="BF143" i="6" s="1"/>
  <c r="BH143" i="6"/>
  <c r="BO81" i="6"/>
  <c r="BN75" i="6"/>
  <c r="BC75" i="6"/>
  <c r="BE75" i="6" s="1"/>
  <c r="BF75" i="6" s="1"/>
  <c r="BE65" i="6"/>
  <c r="BF65" i="6" s="1"/>
  <c r="BO57" i="6"/>
  <c r="BH41" i="6"/>
  <c r="BE41" i="6"/>
  <c r="BF41" i="6" s="1"/>
  <c r="BH25" i="6"/>
  <c r="BH10" i="6"/>
  <c r="BE10" i="6"/>
  <c r="BF10" i="6" s="1"/>
  <c r="BE96" i="6"/>
  <c r="BF96" i="6" s="1"/>
  <c r="BH96" i="6"/>
  <c r="BE81" i="6"/>
  <c r="BF81" i="6" s="1"/>
  <c r="BE55" i="6"/>
  <c r="BF55" i="6" s="1"/>
  <c r="BH21" i="6"/>
  <c r="BE21" i="6"/>
  <c r="BF21" i="6" s="1"/>
  <c r="BO142" i="6"/>
  <c r="BE29" i="6"/>
  <c r="BF29" i="6" s="1"/>
  <c r="BH29" i="6"/>
  <c r="BO17" i="6"/>
  <c r="F29" i="9"/>
  <c r="AR5" i="6"/>
  <c r="BO206" i="6"/>
  <c r="BE67" i="6"/>
  <c r="BF67" i="6" s="1"/>
  <c r="BH134" i="6"/>
  <c r="BE134" i="6"/>
  <c r="BF134" i="6" s="1"/>
  <c r="BH104" i="6"/>
  <c r="BE104" i="6"/>
  <c r="BF104" i="6" s="1"/>
  <c r="BH100" i="6"/>
  <c r="BE100" i="6"/>
  <c r="BF100" i="6" s="1"/>
  <c r="BO55" i="6"/>
  <c r="BO49" i="6"/>
  <c r="BE103" i="6"/>
  <c r="BF103" i="6" s="1"/>
  <c r="BN103" i="6"/>
  <c r="BE79" i="6"/>
  <c r="BF79" i="6" s="1"/>
  <c r="BJ79" i="6"/>
  <c r="BI172" i="4" l="1"/>
  <c r="BA172" i="4"/>
  <c r="BB172" i="4" s="1"/>
  <c r="BC172" i="4" s="1"/>
  <c r="BI176" i="4"/>
  <c r="BA176" i="4"/>
  <c r="BB176" i="4" s="1"/>
  <c r="BC176" i="4" s="1"/>
  <c r="BI89" i="4"/>
  <c r="BA89" i="4"/>
  <c r="BB89" i="4" s="1"/>
  <c r="BC89" i="4" s="1"/>
  <c r="BH274" i="4"/>
  <c r="BA274" i="4"/>
  <c r="BB274" i="4" s="1"/>
  <c r="BC274" i="4" s="1"/>
  <c r="BH270" i="4"/>
  <c r="BA270" i="4"/>
  <c r="BB270" i="4" s="1"/>
  <c r="BC270" i="4" s="1"/>
  <c r="BB349" i="4"/>
  <c r="I11" i="12"/>
  <c r="BI156" i="4"/>
  <c r="BA156" i="4"/>
  <c r="BB156" i="4" s="1"/>
  <c r="BC156" i="4" s="1"/>
  <c r="BI160" i="4"/>
  <c r="BA160" i="4"/>
  <c r="BB160" i="4" s="1"/>
  <c r="BC160" i="4" s="1"/>
  <c r="G27" i="11"/>
  <c r="BI13" i="3"/>
  <c r="H27" i="11" s="1"/>
  <c r="BJ114" i="3"/>
  <c r="AY114" i="3"/>
  <c r="G11" i="11"/>
  <c r="BD13" i="3"/>
  <c r="H11" i="11" s="1"/>
  <c r="BH162" i="3"/>
  <c r="BA162" i="3"/>
  <c r="BB162" i="3" s="1"/>
  <c r="G31" i="11"/>
  <c r="BJ13" i="3"/>
  <c r="H31" i="11" s="1"/>
  <c r="AY13" i="3"/>
  <c r="E36" i="11" s="1"/>
  <c r="BJ130" i="3"/>
  <c r="AY130" i="3"/>
  <c r="BH118" i="3"/>
  <c r="BA118" i="3"/>
  <c r="BB118" i="3" s="1"/>
  <c r="G19" i="11"/>
  <c r="BG13" i="3"/>
  <c r="H19" i="11" s="1"/>
  <c r="BG158" i="3"/>
  <c r="BA158" i="3"/>
  <c r="BB158" i="3" s="1"/>
  <c r="BJ146" i="3"/>
  <c r="AY146" i="3"/>
  <c r="G23" i="11"/>
  <c r="BH13" i="3"/>
  <c r="H23" i="11" s="1"/>
  <c r="BH134" i="3"/>
  <c r="BA134" i="3"/>
  <c r="BB134" i="3" s="1"/>
  <c r="BK167" i="6"/>
  <c r="BE167" i="6"/>
  <c r="BF167" i="6" s="1"/>
  <c r="G11" i="9"/>
  <c r="BH5" i="6"/>
  <c r="H11" i="9" s="1"/>
  <c r="G24" i="9"/>
  <c r="BL5" i="6"/>
  <c r="H24" i="9" s="1"/>
  <c r="BK126" i="6"/>
  <c r="BE126" i="6"/>
  <c r="BF126" i="6" s="1"/>
  <c r="G34" i="9"/>
  <c r="BN5" i="6"/>
  <c r="H34" i="9" s="1"/>
  <c r="G29" i="9"/>
  <c r="BC5" i="6"/>
  <c r="G40" i="9" s="1"/>
  <c r="BM5" i="6"/>
  <c r="H29" i="9" s="1"/>
  <c r="BK138" i="6"/>
  <c r="BE138" i="6"/>
  <c r="BF138" i="6" s="1"/>
  <c r="BK163" i="6"/>
  <c r="BE163" i="6"/>
  <c r="BF163" i="6" s="1"/>
  <c r="G19" i="9"/>
  <c r="BK5" i="6"/>
  <c r="H19" i="9" s="1"/>
  <c r="BK122" i="6"/>
  <c r="BE122" i="6"/>
  <c r="BF122" i="6" s="1"/>
  <c r="BK171" i="6"/>
  <c r="BE171" i="6"/>
  <c r="BF171" i="6" s="1"/>
  <c r="BC349" i="4" l="1"/>
  <c r="K11" i="12" s="1"/>
  <c r="J11" i="12"/>
  <c r="I11" i="9"/>
  <c r="BE5" i="6"/>
  <c r="I11" i="11" l="1"/>
  <c r="BA13" i="3"/>
  <c r="J11" i="9"/>
  <c r="BF5" i="6"/>
  <c r="K11" i="9" s="1"/>
  <c r="J11" i="11" l="1"/>
  <c r="BB13" i="3"/>
  <c r="K11" i="11" s="1"/>
</calcChain>
</file>

<file path=xl/sharedStrings.xml><?xml version="1.0" encoding="utf-8"?>
<sst xmlns="http://schemas.openxmlformats.org/spreadsheetml/2006/main" count="1918" uniqueCount="866">
  <si>
    <t>Group - Science</t>
  </si>
  <si>
    <t>Roll</t>
  </si>
  <si>
    <t>Name</t>
  </si>
  <si>
    <t>Bangla</t>
  </si>
  <si>
    <t>English</t>
  </si>
  <si>
    <t>ICT (275)</t>
  </si>
  <si>
    <t>Physics</t>
  </si>
  <si>
    <t>Chemistry</t>
  </si>
  <si>
    <t>Mathmatics</t>
  </si>
  <si>
    <t>4th
 Sub.</t>
  </si>
  <si>
    <t>Sur</t>
  </si>
  <si>
    <t>GPA</t>
  </si>
  <si>
    <t>Grade</t>
  </si>
  <si>
    <t>Comment</t>
  </si>
  <si>
    <t>L. Grade
Bang</t>
  </si>
  <si>
    <t>L. Grade
Eng</t>
  </si>
  <si>
    <t>L. Grade
ICT</t>
  </si>
  <si>
    <t>L. Grade
Phy</t>
  </si>
  <si>
    <t>L. Grade
Che</t>
  </si>
  <si>
    <t>L. Grade
Math</t>
  </si>
  <si>
    <t>L. Grade
Bio</t>
  </si>
  <si>
    <t>Total</t>
  </si>
  <si>
    <t>101
CQ</t>
  </si>
  <si>
    <t>102
CQ</t>
  </si>
  <si>
    <t>CQ
Total</t>
  </si>
  <si>
    <t>MCQ
Total</t>
  </si>
  <si>
    <t>Bang
1&amp;2
Total</t>
  </si>
  <si>
    <t>GP</t>
  </si>
  <si>
    <t>E2
107</t>
  </si>
  <si>
    <t>E2
108</t>
  </si>
  <si>
    <t>CQ</t>
  </si>
  <si>
    <t>MCQ</t>
  </si>
  <si>
    <t>Prac</t>
  </si>
  <si>
    <t>174
CQ</t>
  </si>
  <si>
    <t>175
CQ</t>
  </si>
  <si>
    <t>174
MCQ</t>
  </si>
  <si>
    <t>175
MCQ</t>
  </si>
  <si>
    <t>Prac
1&amp;2</t>
  </si>
  <si>
    <t xml:space="preserve">Phy
Total </t>
  </si>
  <si>
    <t>176
CQ</t>
  </si>
  <si>
    <t>177
CQ</t>
  </si>
  <si>
    <t>176
MCQ</t>
  </si>
  <si>
    <t>177
MCQ</t>
  </si>
  <si>
    <t>Che
Total</t>
  </si>
  <si>
    <t>265
CQ</t>
  </si>
  <si>
    <t>266
CQ</t>
  </si>
  <si>
    <t>265
MCQ</t>
  </si>
  <si>
    <t>266
MCQ</t>
  </si>
  <si>
    <t>Math
Total</t>
  </si>
  <si>
    <t>178
CQ</t>
  </si>
  <si>
    <t>179
CQ</t>
  </si>
  <si>
    <t>178
MCQ</t>
  </si>
  <si>
    <t>179
MCQ</t>
  </si>
  <si>
    <t>Bio
Total</t>
  </si>
  <si>
    <t>AFRIN TAHRIMA BIVA</t>
  </si>
  <si>
    <t>09</t>
  </si>
  <si>
    <t>Math</t>
  </si>
  <si>
    <t>MST. JANNATUL FERDOUSI ASHA</t>
  </si>
  <si>
    <t>Md. TANJIM SARKER</t>
  </si>
  <si>
    <t>MD. LEMON PRODHAN LEON</t>
  </si>
  <si>
    <t>Bio</t>
  </si>
  <si>
    <t>AZMAIEN ABIR BORNO</t>
  </si>
  <si>
    <t>MST. SUSMITA ISLAM</t>
  </si>
  <si>
    <t>AFRIDA RAUZATUL PROTIVA</t>
  </si>
  <si>
    <t>MD. TAWHIDUR RAHMAN</t>
  </si>
  <si>
    <t>RUHUL AMIN</t>
  </si>
  <si>
    <t>MD. EMON MIA</t>
  </si>
  <si>
    <t>MOST. SHANJIDA ALAM SHAMME</t>
  </si>
  <si>
    <t>MD. MUSFIQUR RAHMAN MUNNA</t>
  </si>
  <si>
    <t>MD. NISHAT HOSEN</t>
  </si>
  <si>
    <t>MOST. AFSANA MIM RUNAKSHI</t>
  </si>
  <si>
    <t>MD. NEROB RAIHAN</t>
  </si>
  <si>
    <t>MD. SAAD MONTASHIR CHOWDHURY</t>
  </si>
  <si>
    <t>TAHSHEEN RAHMAN MEHEDI</t>
  </si>
  <si>
    <t>MD. NUR ALAM</t>
  </si>
  <si>
    <t>MOST. SUSMITA AKTER SAFA</t>
  </si>
  <si>
    <t>MD. RAFSAN JANI</t>
  </si>
  <si>
    <t>MD. ABDULAH FAHIM</t>
  </si>
  <si>
    <t>MST. AFIYA JAMAN</t>
  </si>
  <si>
    <t>SUMAIA AKTER SETU</t>
  </si>
  <si>
    <t>MD. RISHAD MONDOL</t>
  </si>
  <si>
    <t>MD. SEYAM MIA</t>
  </si>
  <si>
    <t>PUJA SARKER</t>
  </si>
  <si>
    <t>MST. ASMAULL HUSNA ORFY</t>
  </si>
  <si>
    <t>MD. MAMUNUR RASHID SHANTO</t>
  </si>
  <si>
    <t>TALHA IBN ENAM</t>
  </si>
  <si>
    <t>MD. MEHEDI HASAN</t>
  </si>
  <si>
    <t>MD. JUBAIR TAWSIF</t>
  </si>
  <si>
    <t>SURMA RANI</t>
  </si>
  <si>
    <t>MD. HASIBUR HASAN SHIAB MONDOL</t>
  </si>
  <si>
    <t>MD. HASANUR RAHMAN</t>
  </si>
  <si>
    <t>MD. SAIMUN ARAFAT</t>
  </si>
  <si>
    <t>S. M. RABBI AL RUMAN NAYON</t>
  </si>
  <si>
    <t>MASHIA TABASSUM</t>
  </si>
  <si>
    <t>MD. MAHEDI HASAN RAFI</t>
  </si>
  <si>
    <t>MD. ABUSHAYED ISLAM RAFI</t>
  </si>
  <si>
    <t>MST. MOUMITA AKTER</t>
  </si>
  <si>
    <t>MD. MUBTASIM FUAD</t>
  </si>
  <si>
    <t>TONMOY CHANDRA BARMAN</t>
  </si>
  <si>
    <t>MD. ARIF ALI</t>
  </si>
  <si>
    <t>SAYMUM SABNAMH TUBA</t>
  </si>
  <si>
    <t>SOHAN AHMED</t>
  </si>
  <si>
    <t>MD. REDWANUL ISLAM RAHAT</t>
  </si>
  <si>
    <t>BIDHAN RAY</t>
  </si>
  <si>
    <t>MAHDIA KHANOM NIDHI</t>
  </si>
  <si>
    <t>MUSHFIQ AHMED</t>
  </si>
  <si>
    <t>ABDULLAH AL NOMAN</t>
  </si>
  <si>
    <t>MD. SHAWON MIA</t>
  </si>
  <si>
    <t>MD. TASNIMUL HASAN TABIB</t>
  </si>
  <si>
    <t>TAHSIN JANNAT ORTHI</t>
  </si>
  <si>
    <t>MOST. MAISHA TASNIM OTOSHE</t>
  </si>
  <si>
    <t>ASMAUL HUSNA</t>
  </si>
  <si>
    <t>MD. ABDULLAH AL MUHIT</t>
  </si>
  <si>
    <t>MST. ZARIN TASNIM MAHI</t>
  </si>
  <si>
    <t>MOST. MEFTAHUL JANNAT</t>
  </si>
  <si>
    <t>MEHERAB HOSSAIN UTSHO</t>
  </si>
  <si>
    <t>MD. RAZIM SIFAT</t>
  </si>
  <si>
    <t>MD. NAJMUS NEOAWJ NASIP</t>
  </si>
  <si>
    <t>MOST. ANAMIKA AKTER</t>
  </si>
  <si>
    <t>MD. MASHUMUL ISLAM MAHIM SHEKH</t>
  </si>
  <si>
    <t>MD. ARIF HOSSEN</t>
  </si>
  <si>
    <t>MD. TUSHAR IMRAN</t>
  </si>
  <si>
    <t>MD. ABU SAKIB</t>
  </si>
  <si>
    <t>BRISHTY RANI ROY</t>
  </si>
  <si>
    <t>MD. ASH SHAMS</t>
  </si>
  <si>
    <t>MOST. JANNATUL RAYMA RIMU</t>
  </si>
  <si>
    <t>08</t>
  </si>
  <si>
    <t>SUFI MOHAMMAD FAHID</t>
  </si>
  <si>
    <t>MD. SADDID HASAN RIFAT</t>
  </si>
  <si>
    <t>ABRAR JAHIN</t>
  </si>
  <si>
    <t>MD. ABID - AL - HASAN</t>
  </si>
  <si>
    <t>MD. NAJMUS SHAKIB KABBO</t>
  </si>
  <si>
    <t>SHAHRIAR ISLAM SHAD</t>
  </si>
  <si>
    <t>MD. REDOAN AHMED BARAT</t>
  </si>
  <si>
    <t>MD. AL-NUMAIER NISHAD</t>
  </si>
  <si>
    <t>AHMAM ABRISHAM SHAMIM</t>
  </si>
  <si>
    <t>MD. NUR ALAM NAHID</t>
  </si>
  <si>
    <t>MAHAZABIN RAHMAN SUSMITA</t>
  </si>
  <si>
    <t>MD. FUAD HASHAN</t>
  </si>
  <si>
    <t>IRTIFA BINTE RAHMAN ARPITA</t>
  </si>
  <si>
    <t>TANJINA AKTER REDEY</t>
  </si>
  <si>
    <t>MST. ROWNAK AFRIN RITU</t>
  </si>
  <si>
    <t>MST. NURE ZEBA FARIHA</t>
  </si>
  <si>
    <t>MD. SAFIN KHONDOKAR SHADIN</t>
  </si>
  <si>
    <t>TASFIA JANNAT JAMI</t>
  </si>
  <si>
    <t>MOST. MITU MONI</t>
  </si>
  <si>
    <t>MST. SARMIN AKTER</t>
  </si>
  <si>
    <t>UTSAB KUMAR ROY BAKUL</t>
  </si>
  <si>
    <t>MD. LIPON AHMED</t>
  </si>
  <si>
    <t>MD. NAJMUS SHAYADAT SIAM</t>
  </si>
  <si>
    <t>RAISHATUL JANNAT</t>
  </si>
  <si>
    <t>MST. TANIA AKTER</t>
  </si>
  <si>
    <t>ROMAN NAFIZ PLABON</t>
  </si>
  <si>
    <t>MST. MAISHA JESIN MIMA</t>
  </si>
  <si>
    <t>ZARIN TASNIM</t>
  </si>
  <si>
    <t>MST. MISHKATUL JANNAT</t>
  </si>
  <si>
    <t>Psy</t>
  </si>
  <si>
    <t>MD. MIRAZUL ISLAM</t>
  </si>
  <si>
    <t>HAYEATUN NASHA ANANNA</t>
  </si>
  <si>
    <t>MD. ABDUR RAFI</t>
  </si>
  <si>
    <t>MOST. SUMAIYA TABASSUM</t>
  </si>
  <si>
    <t>MD. ATAHAR MASUM</t>
  </si>
  <si>
    <t>MIFTAHUL JANNAT</t>
  </si>
  <si>
    <t>MOST. FARIHA AKHTER</t>
  </si>
  <si>
    <t>ROWNOK AFROZ RAFA</t>
  </si>
  <si>
    <t>MD. RION PRODHAN</t>
  </si>
  <si>
    <t>OSRAT JAHAN MIM</t>
  </si>
  <si>
    <t>SHAH MD. ABU SIAM</t>
  </si>
  <si>
    <t>NABIL MAHMUD SHAZID NASARI</t>
  </si>
  <si>
    <t>RASHEDUL ISLAM RASHED</t>
  </si>
  <si>
    <t>MOST. SUMAIYA KHATUN</t>
  </si>
  <si>
    <t>MST. MABRUKA AKTHER OYSHE MONI</t>
  </si>
  <si>
    <t>NUSRAT JAHAN</t>
  </si>
  <si>
    <t>MD. IQBAL HASSAN</t>
  </si>
  <si>
    <t>MD. SHADEKUL ISLAM</t>
  </si>
  <si>
    <t>MD. AL EMRAN</t>
  </si>
  <si>
    <t>MST. ISHRAT SULTANA EMU</t>
  </si>
  <si>
    <t>MD. ATIK HASAN</t>
  </si>
  <si>
    <t>SOYODA UMME HANEY</t>
  </si>
  <si>
    <t>MD. MASJUDUL ISLAM MIM</t>
  </si>
  <si>
    <t>PUJAWNJALI RANI ROY</t>
  </si>
  <si>
    <t>MD. SHUYAIB ISLAM</t>
  </si>
  <si>
    <t>MOST. TASFIA TAHSIN</t>
  </si>
  <si>
    <t>ANIKA ABTAHI LAMIA</t>
  </si>
  <si>
    <t>SAYMA NOWSHIN</t>
  </si>
  <si>
    <t>MD SHAMS HOSSAIN CHOYON</t>
  </si>
  <si>
    <t>MST. MISKATUL ZANNAT SABA</t>
  </si>
  <si>
    <t>MST. NUPUR</t>
  </si>
  <si>
    <t>MAHAMUDUL HASAN</t>
  </si>
  <si>
    <t>NADIM MAHAMUD NEROB</t>
  </si>
  <si>
    <t>MOST. NASRIN</t>
  </si>
  <si>
    <t>SAPNIL CHANDRA ROY</t>
  </si>
  <si>
    <t>MODHUSUDON RAY</t>
  </si>
  <si>
    <t>FAHIM AHMED</t>
  </si>
  <si>
    <t>MOST. SUMAIYA AKTER SABA</t>
  </si>
  <si>
    <t>MD. MAMUNUR RAHMAN</t>
  </si>
  <si>
    <t>KABERY ROY</t>
  </si>
  <si>
    <t>MD. TASNIM HASAN</t>
  </si>
  <si>
    <t>MD. RIFAT MIA</t>
  </si>
  <si>
    <t>ABDUL AZIZ RONI</t>
  </si>
  <si>
    <t>MD. ETHUN BABU ASIK</t>
  </si>
  <si>
    <t>MD. NAYMUL ISLAM NISSAN</t>
  </si>
  <si>
    <t>MD. ABDULLAH AL MARUF</t>
  </si>
  <si>
    <t>MD. SHIMUL MAHAMUD SAIKET</t>
  </si>
  <si>
    <t>MOST. ROWJA TABASSUM</t>
  </si>
  <si>
    <t>BAYAZID TOKDER</t>
  </si>
  <si>
    <t>MD. SAWMUN ISLAM</t>
  </si>
  <si>
    <t>JIBON TIRKEY</t>
  </si>
  <si>
    <t>MD. MAHMUDUL HASAN TANIM</t>
  </si>
  <si>
    <t>MD. RIFAT AL JAMI</t>
  </si>
  <si>
    <t>NOSHIN ANZUM PUSHPITA</t>
  </si>
  <si>
    <t>NURUN NAYEMA</t>
  </si>
  <si>
    <t>MOST. JANNATUL FERDOUSHI JARIN</t>
  </si>
  <si>
    <t>MOST. JANNATI AKTER</t>
  </si>
  <si>
    <t>MD. SIHAB UDDIN</t>
  </si>
  <si>
    <t>MOST SNEHA YESMIM</t>
  </si>
  <si>
    <t>MD. NAFIUL ISLAM</t>
  </si>
  <si>
    <t>MST. SADIA TASNIM</t>
  </si>
  <si>
    <t>MOST. SHAMIMA AFROZ SHAFA</t>
  </si>
  <si>
    <t>MD. RAHID HASAN</t>
  </si>
  <si>
    <t>ESHRT JAHAN EITY  MONY</t>
  </si>
  <si>
    <t>MD. RUBAIAT TARIF</t>
  </si>
  <si>
    <t>MRRINMOY CHANDRA BARMAN</t>
  </si>
  <si>
    <t>MD. ROKIB HASAN RUPOM</t>
  </si>
  <si>
    <t>05</t>
  </si>
  <si>
    <t>MD. ABDUL BATAN MIA</t>
  </si>
  <si>
    <t>LABIB BASUNIA</t>
  </si>
  <si>
    <t>MD. TANJIB UL ALAM TASEEN</t>
  </si>
  <si>
    <t>SUMAIA AKTER LISHA</t>
  </si>
  <si>
    <t>KAZI ABRAR ZAHIN HRIDDO</t>
  </si>
  <si>
    <t>SUJOY CHANDRO BORMON</t>
  </si>
  <si>
    <t>MD. MANHAJUL HAQUE SHAH</t>
  </si>
  <si>
    <t>ISMAM ABRESHAM SHAKIL</t>
  </si>
  <si>
    <t>MAHADUL HOSSAIN</t>
  </si>
  <si>
    <t>MD. EMTIAZ AHMED ALIF</t>
  </si>
  <si>
    <t>JOY BABU</t>
  </si>
  <si>
    <t>MD. SHAID EJJEJ SHUVO</t>
  </si>
  <si>
    <t>MD. MUNTAKIMUL MUBARRAT MUEEN</t>
  </si>
  <si>
    <t>MD. SIAMUL ISLAM</t>
  </si>
  <si>
    <t>A. M. REYAD SARKAR</t>
  </si>
  <si>
    <t>MD. LABID IBNA SALABAH</t>
  </si>
  <si>
    <t>MD. AL MAMUN MIM</t>
  </si>
  <si>
    <t>MD. RAKIB HASAN</t>
  </si>
  <si>
    <t>MD. ABDUL HANNAN MIA</t>
  </si>
  <si>
    <t>MD. TOUFIKUL ISLAM</t>
  </si>
  <si>
    <t>SHOEB AFRIDI</t>
  </si>
  <si>
    <t>MST. JANNATUN FERDOUS MILI</t>
  </si>
  <si>
    <t>MD. NAFIS AKBAR FUAD</t>
  </si>
  <si>
    <t>MD. GOLAP NOBIN</t>
  </si>
  <si>
    <t>MD. RIYAD HASAN RAJ</t>
  </si>
  <si>
    <t>SHAH MUMTAHANA KHATUN SHAFA</t>
  </si>
  <si>
    <t>07</t>
  </si>
  <si>
    <t>MST. RAMISHA JAMAN NAJA</t>
  </si>
  <si>
    <t>MOST. RIFA AKTER BRISTY</t>
  </si>
  <si>
    <t>MD. TOWHIDUZZAMAN MASUD</t>
  </si>
  <si>
    <t>MST. REJIA SULTANA RIMI</t>
  </si>
  <si>
    <t>MD. MARUF MIA</t>
  </si>
  <si>
    <t>MD. RIFAT BABU</t>
  </si>
  <si>
    <t>MD. ASRAFUL ISLAM</t>
  </si>
  <si>
    <t>MOST NABILA AKHTER</t>
  </si>
  <si>
    <t>KHONDKER GOLAM MOHAMMAD RAFID</t>
  </si>
  <si>
    <t>iscyi miKvwi wmwU K‡jR, iscyi|
Øv`k †kÖwY wbe©vPwb cixÿv - 2025
MÖæc wfwËK djvdj</t>
  </si>
  <si>
    <t>Group - Business Studies</t>
  </si>
  <si>
    <t>ICT</t>
  </si>
  <si>
    <t>Accounting</t>
  </si>
  <si>
    <t>Management</t>
  </si>
  <si>
    <t>Marketing</t>
  </si>
  <si>
    <t>Economics</t>
  </si>
  <si>
    <t>L. Grade
Acc</t>
  </si>
  <si>
    <t>L. Grade
Man</t>
  </si>
  <si>
    <t>L. Grade
Mar</t>
  </si>
  <si>
    <t>L. Grade
Economics</t>
  </si>
  <si>
    <t>E1
107</t>
  </si>
  <si>
    <t>253
CQ</t>
  </si>
  <si>
    <t>254
CQ</t>
  </si>
  <si>
    <t>253
MCQ</t>
  </si>
  <si>
    <t>254
MCQ</t>
  </si>
  <si>
    <t xml:space="preserve">Acc
Total </t>
  </si>
  <si>
    <t>277
CQ</t>
  </si>
  <si>
    <t>278
CQ</t>
  </si>
  <si>
    <t>277
MCQ</t>
  </si>
  <si>
    <t>278
MCQ</t>
  </si>
  <si>
    <t>Man
Total</t>
  </si>
  <si>
    <t>286
CQ</t>
  </si>
  <si>
    <t>287
CQ</t>
  </si>
  <si>
    <t>286
MCQ</t>
  </si>
  <si>
    <t>287
MCQ</t>
  </si>
  <si>
    <t>Mar
Total</t>
  </si>
  <si>
    <t>109
CQ</t>
  </si>
  <si>
    <t>110
CQ</t>
  </si>
  <si>
    <t>109
MCQ</t>
  </si>
  <si>
    <t>110
MCQ</t>
  </si>
  <si>
    <t>Eco
Total</t>
  </si>
  <si>
    <t>SHUVO CHANDRO BARMAN</t>
  </si>
  <si>
    <t>Eco</t>
  </si>
  <si>
    <t>SOUROV CHANDRA ROY</t>
  </si>
  <si>
    <t>MST. ANNIKA AKTER</t>
  </si>
  <si>
    <t>MD. AL-AMIN</t>
  </si>
  <si>
    <t>MST. AYSHA SIDDIKA AKHI</t>
  </si>
  <si>
    <t>MD. ASHIKUR RAHMAN</t>
  </si>
  <si>
    <t>PAPPU CHANDRO BORMAN</t>
  </si>
  <si>
    <t>MST. ALIZA KHATUN</t>
  </si>
  <si>
    <t>MD. DELOAR HOSSEN</t>
  </si>
  <si>
    <t>MD. MARAZ ISLAM</t>
  </si>
  <si>
    <t>S. M. ANOWAR BIN KHALID</t>
  </si>
  <si>
    <t>MD. ABIR ISLAM NISIT</t>
  </si>
  <si>
    <t>MD. RAFIN ZAMAN</t>
  </si>
  <si>
    <t>MD. EMON MIAH</t>
  </si>
  <si>
    <t>MST. FAHAMIDA AKTER MEGLA</t>
  </si>
  <si>
    <t>PRIONTY DAS UMA</t>
  </si>
  <si>
    <t>MD. ABDUR RAHIM</t>
  </si>
  <si>
    <t>MST. JASMIN AKTER</t>
  </si>
  <si>
    <t>MD. SORIFUL ISLAM</t>
  </si>
  <si>
    <t>MST. JUTHI AKTER</t>
  </si>
  <si>
    <t>MD. SHAKIL MIA</t>
  </si>
  <si>
    <t>MD. MOSTAKIM MIA</t>
  </si>
  <si>
    <t>MD. FARDUS ALAM</t>
  </si>
  <si>
    <t>MOST. KHUSHI AKTER</t>
  </si>
  <si>
    <t>MD. SAMIR HASAN SHESIR</t>
  </si>
  <si>
    <t>SYEDA NURA JANNAT NUPUR</t>
  </si>
  <si>
    <t>MST. ABJALUN NESHA AKHI</t>
  </si>
  <si>
    <t>MOST. ESHRAT ZAHAN ETY</t>
  </si>
  <si>
    <t>MOST. SUMONA KHATUN</t>
  </si>
  <si>
    <t>MD. RAIYAN BABU</t>
  </si>
  <si>
    <t>MD. AL AMIN</t>
  </si>
  <si>
    <t>MD. SANAUL ISLAM</t>
  </si>
  <si>
    <t>JOYITA RAY</t>
  </si>
  <si>
    <t>MOST. MAHEYA AKTHER</t>
  </si>
  <si>
    <t>MD. MOSTAKIN ISLAM</t>
  </si>
  <si>
    <t>MST. RASHEDA PARVIN</t>
  </si>
  <si>
    <t>MILON KUMER</t>
  </si>
  <si>
    <t>MD. ABDULLA-AL-MAHAFUZ</t>
  </si>
  <si>
    <t>PALASH CHANDRA ROY</t>
  </si>
  <si>
    <t>MD. RAJU MIA</t>
  </si>
  <si>
    <t>MD. AL YEASA AFIF</t>
  </si>
  <si>
    <t>MD. ZOBAYEDUL ISLAM</t>
  </si>
  <si>
    <t>MST. ANIKA AKTER</t>
  </si>
  <si>
    <t>MOST. MARIAM JANNAT</t>
  </si>
  <si>
    <t>MD. RABIUL ISLAM</t>
  </si>
  <si>
    <t>MD. MARUF HASAN</t>
  </si>
  <si>
    <t>MOST. FARJANA AKTHER</t>
  </si>
  <si>
    <t>MOST. ZENIA BEGUM</t>
  </si>
  <si>
    <t>MD. RIYAD MAHAMUD</t>
  </si>
  <si>
    <t>MARJAHAN ISLAM SUMAIYA</t>
  </si>
  <si>
    <t>NAFIS AHMED MAHIM</t>
  </si>
  <si>
    <t>MOST. AFSANA SIDDIKA</t>
  </si>
  <si>
    <t>MOHAMMAD ALI</t>
  </si>
  <si>
    <t>MD. FAHIM NAYEB</t>
  </si>
  <si>
    <t>MD. MOSHFIKUR RAHMAN MUHID</t>
  </si>
  <si>
    <t>MD. SABBIR HASAN</t>
  </si>
  <si>
    <t>SHARIF UDDIN</t>
  </si>
  <si>
    <t>MOST. ATIKA AFROJ</t>
  </si>
  <si>
    <t>MOST. AFRIN NAHAR</t>
  </si>
  <si>
    <t>NAYEEM ISLAM</t>
  </si>
  <si>
    <t>MD. SAHARIYA ISLAM SOHAG</t>
  </si>
  <si>
    <t>MD. SHIHAB SHIFAT</t>
  </si>
  <si>
    <t>MD. RIADUL HASAN</t>
  </si>
  <si>
    <t>MST. KHURSIDA AKTER PINKY</t>
  </si>
  <si>
    <t>MST. MEHER AKTHER KHUSI</t>
  </si>
  <si>
    <t>ORPITA CHOWDHURY</t>
  </si>
  <si>
    <t>MD. SHIFAITUL ISLAM SHIFAT</t>
  </si>
  <si>
    <t>HOSSEN MD. MOHASIN SHAH MEJOR</t>
  </si>
  <si>
    <t>PROSENJITH ROY</t>
  </si>
  <si>
    <t>DISHA AKTER MUNNI</t>
  </si>
  <si>
    <t>MST. SURAIYA AKTAR</t>
  </si>
  <si>
    <t>SUMAIYA ISLAM MARIYA</t>
  </si>
  <si>
    <t>ABU NASIR MD. YEASIR</t>
  </si>
  <si>
    <t>MD. MARUF AMIN MREDUL</t>
  </si>
  <si>
    <t>MD. KAMAL HOSSAIN</t>
  </si>
  <si>
    <t>MD. MAHIN HOSSEN</t>
  </si>
  <si>
    <t>MD. RAFATUL ISLAM PALASH</t>
  </si>
  <si>
    <t>MD. RIPON MIA</t>
  </si>
  <si>
    <t>MD. EASIN ARAFAT PURNO</t>
  </si>
  <si>
    <t>MD. MASUD RANA</t>
  </si>
  <si>
    <t>MD. SHALAUDDIN ISLAM</t>
  </si>
  <si>
    <t>MD. RODDRO RAHMAN</t>
  </si>
  <si>
    <t>BIPUL ROY</t>
  </si>
  <si>
    <t>MD. SHAIFUL ISLAM</t>
  </si>
  <si>
    <t>MD. ALI HOSSAIN</t>
  </si>
  <si>
    <t>S. M. ALIDUR RAHMAN ORBI</t>
  </si>
  <si>
    <t>MD. RASHID ABIR</t>
  </si>
  <si>
    <t>MST. SNEHA KHATUN</t>
  </si>
  <si>
    <t>LITON ROY</t>
  </si>
  <si>
    <t>MD. AL-AMIN ISLAM</t>
  </si>
  <si>
    <t>MD. ABIR HASAN</t>
  </si>
  <si>
    <t>NURMOHAMAD NOBIN</t>
  </si>
  <si>
    <t>MST. HEMA AKTER HUMAIRA</t>
  </si>
  <si>
    <t>MD. KHADIMUL ISLAM MILLAT BABU</t>
  </si>
  <si>
    <t>MD. YASIN</t>
  </si>
  <si>
    <t>ROKNUJAMAN RIPON</t>
  </si>
  <si>
    <t>SUJON TOPPO</t>
  </si>
  <si>
    <t>MD. ALIM HOSSAIN PIAL</t>
  </si>
  <si>
    <t>JAYATI BIKASH SARKER</t>
  </si>
  <si>
    <t>ASHA RANI</t>
  </si>
  <si>
    <t>MD. MIZANUR RAHMAN</t>
  </si>
  <si>
    <t>Ex</t>
  </si>
  <si>
    <t>SWEETY RANI</t>
  </si>
  <si>
    <t>MOST. FATEMATUZ-ZOHORA</t>
  </si>
  <si>
    <t>MST. MIRA AKTHER MISTY</t>
  </si>
  <si>
    <t>MD. SYMUM HASAN SIAM</t>
  </si>
  <si>
    <t>MD. RASHEDUL ISLAM</t>
  </si>
  <si>
    <t>ARINA AKTER ARSHI</t>
  </si>
  <si>
    <t>MST. JIYASMIN</t>
  </si>
  <si>
    <t>MOST. JANNATUL FERDOUSI NEHA</t>
  </si>
  <si>
    <t>MD. SHAKAWAT HOSSEN</t>
  </si>
  <si>
    <t>MD. MORSALIN</t>
  </si>
  <si>
    <t>MD. SAJJAD HOSSAIN SOHEL</t>
  </si>
  <si>
    <t>MD. DIHAN ISLAM</t>
  </si>
  <si>
    <t>BISSOJIT KUMAR</t>
  </si>
  <si>
    <t>ABIR HOSSAIN</t>
  </si>
  <si>
    <t>MST. MORIOM AKTER MISTY</t>
  </si>
  <si>
    <t>SONJIT KUMAR</t>
  </si>
  <si>
    <t>MD. RAHAT HASAN</t>
  </si>
  <si>
    <t>MD. ASADUZZAMAN SHAGOR</t>
  </si>
  <si>
    <t>MD. RAKIB ISLAM</t>
  </si>
  <si>
    <t>ALFUL MANTI ADIL</t>
  </si>
  <si>
    <t>MST. MUNNI AKTER MONISHA</t>
  </si>
  <si>
    <t>ABU SAYED MOHAMMAD SAYEM</t>
  </si>
  <si>
    <t>MOST. MOTMAINA AKHTER</t>
  </si>
  <si>
    <t>MOST. NISHI KHATUN</t>
  </si>
  <si>
    <t>MD. ABID HOSSAIN</t>
  </si>
  <si>
    <t>MST. BITHY AKHTER</t>
  </si>
  <si>
    <t>MD. ASADUZZAMAN NUR</t>
  </si>
  <si>
    <t>MD. KHURSHID ALAM</t>
  </si>
  <si>
    <t>MD. AJIM RAFAT TAJOAR</t>
  </si>
  <si>
    <t>MD. SOAD ISLAM VUIA</t>
  </si>
  <si>
    <t>MST. SHOHAGI</t>
  </si>
  <si>
    <t>MD. SAMIUD DOULA</t>
  </si>
  <si>
    <t>MD. KHAIRUL ISLAM SHOHAG</t>
  </si>
  <si>
    <t>MD. RAKIBUL HASAN RAKIB</t>
  </si>
  <si>
    <t>POLLOB KUMAR RAY</t>
  </si>
  <si>
    <t>MD. SOBUJ MIA</t>
  </si>
  <si>
    <t>MD. ABU RAYHAN</t>
  </si>
  <si>
    <t>FAHOMIDA AKTER TAZIN</t>
  </si>
  <si>
    <t>MD. SULTAN ALI</t>
  </si>
  <si>
    <t>MD. IHSAN BABU MUNNA</t>
  </si>
  <si>
    <t>MD. RUHAN ISLAM RIAD</t>
  </si>
  <si>
    <t>ETI MONI</t>
  </si>
  <si>
    <t>AMIT KUMAR RAMANANDI</t>
  </si>
  <si>
    <t>MD. ARIF HOSSAIN</t>
  </si>
  <si>
    <t>TASNIM ISMATUL KOBIR</t>
  </si>
  <si>
    <t>MD. EMRAN HOSSEN</t>
  </si>
  <si>
    <t>MD. AL-IMRAN ISLAM</t>
  </si>
  <si>
    <t>MD. ASOHAD HABIB MURAD</t>
  </si>
  <si>
    <t>MOST. SUMIYA AKTHER ASHA</t>
  </si>
  <si>
    <t>MD. IBRAHIM</t>
  </si>
  <si>
    <t>MD. SAFIUL ISLAM</t>
  </si>
  <si>
    <t>MD. SOJIB</t>
  </si>
  <si>
    <t>MD. ABID ISLAM</t>
  </si>
  <si>
    <t>MD. ARAFAT HOSSAIN RIFAT</t>
  </si>
  <si>
    <t>MD. SABEBUR RAHMAN</t>
  </si>
  <si>
    <t>MD. KAWSAR ISLAM</t>
  </si>
  <si>
    <t>MOST. PRANCHI AKTHER TISHA</t>
  </si>
  <si>
    <t>MD. HUZAIFA AHNAF</t>
  </si>
  <si>
    <t>MD. MUNNA AHMED</t>
  </si>
  <si>
    <t>MD. SAGOR HOSSEN SANY</t>
  </si>
  <si>
    <t>MST. FERDAUSI AKHTAR</t>
  </si>
  <si>
    <t>JANNATUL FERDOUSY</t>
  </si>
  <si>
    <t>MD. SOTON</t>
  </si>
  <si>
    <t>MST. MOHONA RAHMAN</t>
  </si>
  <si>
    <t>HUMAYUN AHAMAD HIMEL</t>
  </si>
  <si>
    <t>REYADUZZAMAN</t>
  </si>
  <si>
    <t>Humanities Group</t>
  </si>
  <si>
    <t>Civics</t>
  </si>
  <si>
    <t>History</t>
  </si>
  <si>
    <t>Psychology</t>
  </si>
  <si>
    <t>L. Grade
Eco</t>
  </si>
  <si>
    <t>L. Grade
Civ</t>
  </si>
  <si>
    <t>L. Grade
His</t>
  </si>
  <si>
    <t>L. Grade
Psychology</t>
  </si>
  <si>
    <t xml:space="preserve">Eco
Total </t>
  </si>
  <si>
    <t>269
CQ</t>
  </si>
  <si>
    <t>270
CQ</t>
  </si>
  <si>
    <t>269
MCQ</t>
  </si>
  <si>
    <t>Civ
Total</t>
  </si>
  <si>
    <t>304
CQ</t>
  </si>
  <si>
    <t>305
CQ</t>
  </si>
  <si>
    <t>304
MCQ</t>
  </si>
  <si>
    <t>305
MCQ</t>
  </si>
  <si>
    <t>His
Total</t>
  </si>
  <si>
    <t>121
CQ</t>
  </si>
  <si>
    <t>122
CQ</t>
  </si>
  <si>
    <t>121
MCQ</t>
  </si>
  <si>
    <t>122
MCQ</t>
  </si>
  <si>
    <t>Psy
Total</t>
  </si>
  <si>
    <t>MUNTARIN AKTER</t>
  </si>
  <si>
    <t>Psylogy</t>
  </si>
  <si>
    <t>MOST. TAHERA TASNIM SINTHE</t>
  </si>
  <si>
    <t>MD. ABU SAYEM</t>
  </si>
  <si>
    <t>MOST. NUSRAT JAHAN NISI</t>
  </si>
  <si>
    <t>MOST. KARIMA KHATUN</t>
  </si>
  <si>
    <t>MD. ANAMUL HAQUE</t>
  </si>
  <si>
    <t>SUMON CHANDRO</t>
  </si>
  <si>
    <t>MD. LAM SARKER</t>
  </si>
  <si>
    <t>MD. ASHIR RAHMAN</t>
  </si>
  <si>
    <t>SRI MRINAL MAHANTA</t>
  </si>
  <si>
    <t>RIFAT HASAN</t>
  </si>
  <si>
    <t>MD. RIMON BABU</t>
  </si>
  <si>
    <t>SUROVI AKTER</t>
  </si>
  <si>
    <t>MILON ISLAM</t>
  </si>
  <si>
    <t>MD. LABIB MIA</t>
  </si>
  <si>
    <t>ALOK KUMAR TUSHAR</t>
  </si>
  <si>
    <t>MD. SABBIR AKANDO SOIKAT</t>
  </si>
  <si>
    <t>MD. ASHIQUR RAHMAN ASHIK</t>
  </si>
  <si>
    <t>MD. MARUF RAHIM</t>
  </si>
  <si>
    <t>MD. ABAY CAUSER ABIR</t>
  </si>
  <si>
    <t>MD. HUMAYON KABIR HIMEL</t>
  </si>
  <si>
    <t>MD. REYAJUL HASAN RAFI</t>
  </si>
  <si>
    <t>POLLOB MOHONTO</t>
  </si>
  <si>
    <t>MD. RAFIUR JAMAN NUR RAFI</t>
  </si>
  <si>
    <t>MD. TAJWAR TAHMID TASIN</t>
  </si>
  <si>
    <t>MOST. FERDOUSI HAQUE TANIA</t>
  </si>
  <si>
    <t>MD. GOLAM RABBANY</t>
  </si>
  <si>
    <t>MD. RABBI HASAN</t>
  </si>
  <si>
    <t>MD. SABBIR HOSEN</t>
  </si>
  <si>
    <t>MD. MAHI AL JOBAYER MARUF</t>
  </si>
  <si>
    <t>MD. MAHEBI CHOWDHURY</t>
  </si>
  <si>
    <t>MONIRUZZAMAN RIFAT</t>
  </si>
  <si>
    <t>MD. RUHAN MONDOL</t>
  </si>
  <si>
    <t>MOST. SYMUN SHERAJ SINTHY</t>
  </si>
  <si>
    <t>TASHRIFA ANJUM RIFA</t>
  </si>
  <si>
    <t>ABU SAYEED</t>
  </si>
  <si>
    <t>MD. SHORIFUL ISLAM</t>
  </si>
  <si>
    <t>MD. TUSHER IMRAN</t>
  </si>
  <si>
    <t>MD. SIYAM MIAH</t>
  </si>
  <si>
    <t>MD. SIAM RAHMAN SHIHAB</t>
  </si>
  <si>
    <t>RIFAH TAMANNA RINVY</t>
  </si>
  <si>
    <t>RAMISA NUZHAT RUKU MONI</t>
  </si>
  <si>
    <t>MD. ABDUL HAMID HOSAINE</t>
  </si>
  <si>
    <t>SUJANA SABRIN</t>
  </si>
  <si>
    <t>JUBAIRA YASMIN JOYA</t>
  </si>
  <si>
    <t>MD. DURDAN MAHID</t>
  </si>
  <si>
    <t>MD. SAYEED ANOWER SOHAN</t>
  </si>
  <si>
    <t>MD. RUHUL AMIN</t>
  </si>
  <si>
    <t>MD. MOSTOFA SHAHORIAR</t>
  </si>
  <si>
    <t>MD. MONIR HOSSEN</t>
  </si>
  <si>
    <t>MD. ABID HASAN</t>
  </si>
  <si>
    <t>MD. SHAFIUL ISLAM SAJID</t>
  </si>
  <si>
    <t>MOSTAKIM ISLAM BORAT</t>
  </si>
  <si>
    <t>MASHRAFI HOSSEN MUNNA</t>
  </si>
  <si>
    <t>MD. RAFI ISLAM</t>
  </si>
  <si>
    <t>MD. SHAFAYAT SARKER SAAD</t>
  </si>
  <si>
    <t>MD. MOKADDES ISLAM</t>
  </si>
  <si>
    <t>MST. JIMIA IQBAL JIM</t>
  </si>
  <si>
    <t>MD. MAMUN AKONDO</t>
  </si>
  <si>
    <t>ABDUL LATIF</t>
  </si>
  <si>
    <t>MAISHA MITHILA ROSELEEN</t>
  </si>
  <si>
    <t>MD. MIDHAT HASAN PUSPO</t>
  </si>
  <si>
    <t>MD. TAHMIDUZZAMAN TAOHID</t>
  </si>
  <si>
    <t>ROBIUL ISLAM</t>
  </si>
  <si>
    <t>MD. ERSHADUL ISLAM</t>
  </si>
  <si>
    <t>MD. RASEL MIA</t>
  </si>
  <si>
    <t>MD. YESIR ARAFAT PRODHAN</t>
  </si>
  <si>
    <t>MD. RESHADUNNABI SHUVO</t>
  </si>
  <si>
    <t>S. M. SAMIUL AZAD MIRAZ</t>
  </si>
  <si>
    <t>MD. SOHEL RANA</t>
  </si>
  <si>
    <t>MD. KOBINUR HASAN ATIK MIR</t>
  </si>
  <si>
    <t>MD. ABU SAYED</t>
  </si>
  <si>
    <t>MARJIA AKTER</t>
  </si>
  <si>
    <t>MD. JISHAN CHOWDHORY</t>
  </si>
  <si>
    <t>SAJID AZAM NOOR</t>
  </si>
  <si>
    <t>MD. JAMIL HASAN</t>
  </si>
  <si>
    <t>MD. PARVEZ KAMAL</t>
  </si>
  <si>
    <t>MD. SHAHRIAR AHMED FAHIM</t>
  </si>
  <si>
    <t>MD. HARUN OR RASHID</t>
  </si>
  <si>
    <t>ARAFAT ANAN SAYON</t>
  </si>
  <si>
    <t>MD. ARMAN ALI</t>
  </si>
  <si>
    <t>MD. ABDUR ROUF</t>
  </si>
  <si>
    <t>SADIA RAHMAN</t>
  </si>
  <si>
    <t>MST. AYESHA ESRAT JAHAN</t>
  </si>
  <si>
    <t>MD. RASHED SIDDIK RABBI</t>
  </si>
  <si>
    <t>MD. MASUD RANA MOSTAKIM</t>
  </si>
  <si>
    <t>MST. SUMAIYA AKTER</t>
  </si>
  <si>
    <t>FARHANA AKTER LISA</t>
  </si>
  <si>
    <t>MD. OMOR FARUK RAKIB</t>
  </si>
  <si>
    <t>MAHIR FOYSAL</t>
  </si>
  <si>
    <t>MD. ASADUDJAMAN RAYHAN</t>
  </si>
  <si>
    <t>MD. NURONOBI ISLAM SHANTO</t>
  </si>
  <si>
    <t>MD. LIYAKOT ALI</t>
  </si>
  <si>
    <t>PALASH CHANDRA</t>
  </si>
  <si>
    <t>MD. ZELANI</t>
  </si>
  <si>
    <t>MD. SHAHADAT HOSSAIN SHAHI</t>
  </si>
  <si>
    <t>MD. NAZMUL ISLAM NIJHUM</t>
  </si>
  <si>
    <t>MD. AKIB UL HASAN SHOVON</t>
  </si>
  <si>
    <t>MD. GOLAM RABBANI</t>
  </si>
  <si>
    <t>MD. RISHAD BABU SHISHIR</t>
  </si>
  <si>
    <t>MD. ABDULLA MIA</t>
  </si>
  <si>
    <t>SUMAIYA AFRIN</t>
  </si>
  <si>
    <t>MD. KHALEKUZZAMAN LINGCON</t>
  </si>
  <si>
    <t>MST. SERAJUM SADIYA MIM</t>
  </si>
  <si>
    <t>MD. AOLAD HOSSEN SOAD</t>
  </si>
  <si>
    <t>BRISTY RANI</t>
  </si>
  <si>
    <t>MD. MERAJUL ISLAM</t>
  </si>
  <si>
    <t>MD. ANJILUR RAHMAN</t>
  </si>
  <si>
    <t>LAMISA WAZED</t>
  </si>
  <si>
    <t>MOST. NUSRAT ZAHAN BIVA</t>
  </si>
  <si>
    <t>MD. BIPLOB-UZ-ZAMAN</t>
  </si>
  <si>
    <t>MST. TARMINA AKTER</t>
  </si>
  <si>
    <t>MD. TOUFIK MIA</t>
  </si>
  <si>
    <t>MOST. ROKAYA AKHTER</t>
  </si>
  <si>
    <t>MD. SOJIB MIA</t>
  </si>
  <si>
    <t>MD. MAZHARUL ISLAM</t>
  </si>
  <si>
    <t>MST. SAIMUN TABASSUM NISHAT</t>
  </si>
  <si>
    <t>LOKMAN HAKIM</t>
  </si>
  <si>
    <t>MD. SAMIUL ISLAM</t>
  </si>
  <si>
    <t>A. S. M. MUNIRUL HASAN</t>
  </si>
  <si>
    <t>MD. NASIM MIA</t>
  </si>
  <si>
    <t>MD. NASIR UDDIN SHUROV</t>
  </si>
  <si>
    <t>06</t>
  </si>
  <si>
    <t>MD. ROKONUZZAMAN ROKON</t>
  </si>
  <si>
    <t>MD. NOYON MIA</t>
  </si>
  <si>
    <t>MD. SARWAR HOSEN</t>
  </si>
  <si>
    <t>MITHUN KUMAR SHIL</t>
  </si>
  <si>
    <t>MD. SHAYEK HOSSAIN</t>
  </si>
  <si>
    <t>MST. AFIA AKTER RIYA</t>
  </si>
  <si>
    <t>MD. RIFATUNNABI</t>
  </si>
  <si>
    <t>MD. NAYAN MIA</t>
  </si>
  <si>
    <t>MD. MAHFUJAR RAHMAN</t>
  </si>
  <si>
    <t>MD. SADMAN TANVIR SOHEL</t>
  </si>
  <si>
    <t>MD. SAJJAD HOSSIN LIMON</t>
  </si>
  <si>
    <t>MD. MOSTAKIM ISLAM MURAD</t>
  </si>
  <si>
    <t>MD. MAJADUL ISLAM</t>
  </si>
  <si>
    <t>MST. ZINATUR RAZIA JINAT</t>
  </si>
  <si>
    <t>MOST. SUMAYA AKTER</t>
  </si>
  <si>
    <t>POPY RANI</t>
  </si>
  <si>
    <t>MST. SADIA ARFIN</t>
  </si>
  <si>
    <t>MD. REZZAKUL HAQUE</t>
  </si>
  <si>
    <t>MD. SARAFAT ISLAM</t>
  </si>
  <si>
    <t>MD. AL JOBAYER PRODHAN</t>
  </si>
  <si>
    <t>MD. RAKIBUL ISLAM</t>
  </si>
  <si>
    <t>MD. MAHAMUDUL HASAN SIFA</t>
  </si>
  <si>
    <t>MD. ASFAKUZZAMAN</t>
  </si>
  <si>
    <t>IMTIAZ AHAMED BULBUL</t>
  </si>
  <si>
    <t>MD. DARUL NAYEEM</t>
  </si>
  <si>
    <t>RAFIA TASNIN RUKU</t>
  </si>
  <si>
    <t>SHUVRODEV ADHIKARY</t>
  </si>
  <si>
    <t>SAJUTI RANI URMI</t>
  </si>
  <si>
    <t>MD. ASHRAFUL ALAM PRINCE</t>
  </si>
  <si>
    <t>HUMAYRA AKTER NIJUM</t>
  </si>
  <si>
    <t>MST. JANNATUL SUMAIYA ANEE</t>
  </si>
  <si>
    <t>SAGOR CHANDRA ROY</t>
  </si>
  <si>
    <t>NILKANTO RAY</t>
  </si>
  <si>
    <t>NIKUNJO RAY</t>
  </si>
  <si>
    <t>MOST. AYSHA SIDDIKA MOTTAHARA</t>
  </si>
  <si>
    <t>MD. MASHRAFI HASAN</t>
  </si>
  <si>
    <t>MD. ABID HASAN AKASH</t>
  </si>
  <si>
    <t>MD. SAIMUM SAJID AKASH</t>
  </si>
  <si>
    <t>REZWAN AHMED BASUNIA MAHI</t>
  </si>
  <si>
    <t>MD. ABDUL BAREK</t>
  </si>
  <si>
    <t>MD. AL-AMIN HASAN BIPLOB</t>
  </si>
  <si>
    <t>MST. RABEYA BOSSRI RADIA</t>
  </si>
  <si>
    <t>MD. OLYUR RAHMAN RIVU</t>
  </si>
  <si>
    <t>MD. RUGBEL AHAMMED</t>
  </si>
  <si>
    <t>POLY RANI</t>
  </si>
  <si>
    <t>MOST. FERDOUSI AKTER FATEMA</t>
  </si>
  <si>
    <t>MD. IQBAL HASAN</t>
  </si>
  <si>
    <t>MD. SHAHARIA SAGOR</t>
  </si>
  <si>
    <t>MD. MEHEDI HASSAN MURAD SARKAR</t>
  </si>
  <si>
    <t>MD. RUMANUZZAMAN</t>
  </si>
  <si>
    <t>SAKIB ISLAM</t>
  </si>
  <si>
    <t>MD. NAHID HOSEN</t>
  </si>
  <si>
    <t>MD. RUBEL MIA</t>
  </si>
  <si>
    <t>SHAHRIYAR ALAM NICE</t>
  </si>
  <si>
    <t>JIHAD BABU</t>
  </si>
  <si>
    <t>MD. MEHEDI HASSAN</t>
  </si>
  <si>
    <t>MD. RIFAKAT ISLAM RASEL</t>
  </si>
  <si>
    <t>MST. SAMIRA AKTER</t>
  </si>
  <si>
    <t>MD. MUNNA HASAN</t>
  </si>
  <si>
    <t>MD. FUHAD HASAN</t>
  </si>
  <si>
    <t>MOBASSERUL ISLAM</t>
  </si>
  <si>
    <t>MD. REDWAN HOSEN RAKIB</t>
  </si>
  <si>
    <t>MOST. SHIMA AKTER SETU</t>
  </si>
  <si>
    <t>MOLOY KUMAR ROY SUBRATO</t>
  </si>
  <si>
    <t>NIRJHOR ROY BIPRO</t>
  </si>
  <si>
    <t>MD. OMOR FARUK</t>
  </si>
  <si>
    <t>MD. SHAHARIA</t>
  </si>
  <si>
    <t>MD. ARIF MAHMUD</t>
  </si>
  <si>
    <t>MD. RIFAT HOSSEN</t>
  </si>
  <si>
    <t>MD. NURNOBI HOZROT</t>
  </si>
  <si>
    <t>PROTIK KUMAR PAL</t>
  </si>
  <si>
    <t>MD. FARUK AKANDO</t>
  </si>
  <si>
    <t>MD. SAD REDWAN</t>
  </si>
  <si>
    <t>MD. MAHIR FOYSAL</t>
  </si>
  <si>
    <t>MD. ABU IBRAHIM MIA</t>
  </si>
  <si>
    <t>MD. RAFIUL ISLAM</t>
  </si>
  <si>
    <t>SUVOJIT ROY</t>
  </si>
  <si>
    <t>MUKUL CHANDRO ROY</t>
  </si>
  <si>
    <t>MD. SHIMUL MIYA</t>
  </si>
  <si>
    <t>MD. SAMIUL ISLAM SHAMIM</t>
  </si>
  <si>
    <t>MD. ADIL AHNAF</t>
  </si>
  <si>
    <t>MD. SHAHIDUL ISLAM SAGOR</t>
  </si>
  <si>
    <t>MD. TANVIRUL ISLAM TAJ</t>
  </si>
  <si>
    <t>MOST. AJMIRA AKTHER SHIKHA</t>
  </si>
  <si>
    <t>MD. ABU NAEEM</t>
  </si>
  <si>
    <t>MUNIAT ZAMAN GUNGUN</t>
  </si>
  <si>
    <t>MD. MASUD PARVEZ</t>
  </si>
  <si>
    <t>01</t>
  </si>
  <si>
    <t>MST. ISRAT JAHAN AKHI</t>
  </si>
  <si>
    <t>MD. EMON ISLAM</t>
  </si>
  <si>
    <t>MD. FARHAN</t>
  </si>
  <si>
    <t>MD. PROTTOY KAMAL PRANTO</t>
  </si>
  <si>
    <t>MD. ARAFAT ISLAM</t>
  </si>
  <si>
    <t>MD. SOAIB HASNAT LIJAN</t>
  </si>
  <si>
    <t>MST. MOHOSINA AKTHER MIM</t>
  </si>
  <si>
    <t>MD. MASUM BILLA</t>
  </si>
  <si>
    <t>MD. SADMAN SADIK</t>
  </si>
  <si>
    <t>MD. SUMON MIA</t>
  </si>
  <si>
    <t>MD. JUBAYED</t>
  </si>
  <si>
    <t>MD. KAWSAR MIA</t>
  </si>
  <si>
    <t>SHOVON ROY</t>
  </si>
  <si>
    <t>MOST. MIMTIAJ JANNAT MIMMA</t>
  </si>
  <si>
    <t>SHUVO CHANDRO PAL</t>
  </si>
  <si>
    <t>MD. SURUZZAMAN SHIHAB</t>
  </si>
  <si>
    <t>MD. PARVEJ ALOM</t>
  </si>
  <si>
    <t>MD. MORSADUL ALAM</t>
  </si>
  <si>
    <t>MD. RAYHAN ISLAM RONI</t>
  </si>
  <si>
    <t>MD. SHAHADAT HOSSEN</t>
  </si>
  <si>
    <t>ASIF HOSEN</t>
  </si>
  <si>
    <t>MD. AZAHARUL ISLAM</t>
  </si>
  <si>
    <t>MD. TOUFIQURE RAHMAN TAOHID</t>
  </si>
  <si>
    <t>MD. NUR ISLAM</t>
  </si>
  <si>
    <t>MD. REDOWANUL ISLAM KABBO</t>
  </si>
  <si>
    <t>MD. SHADIN ISLAM</t>
  </si>
  <si>
    <t>MD. MOSREQUL ISLAM SAIKAT</t>
  </si>
  <si>
    <t>MD. HASIBUL BARI</t>
  </si>
  <si>
    <t>MD. RASEL BABU</t>
  </si>
  <si>
    <t>MD. TARIK ADNAN</t>
  </si>
  <si>
    <t>MD. OMAR FARUK RIMON</t>
  </si>
  <si>
    <t>MST. FATEMA TUZ ZOHORA</t>
  </si>
  <si>
    <t>MD. SUBBIR HOSSAN</t>
  </si>
  <si>
    <t>MD. NOBIN HASAN</t>
  </si>
  <si>
    <t>MD. REZAUL ISLAM</t>
  </si>
  <si>
    <t>MD. ZIHAD AL LIPON</t>
  </si>
  <si>
    <t>SOWRAV ROY ADHIKARY</t>
  </si>
  <si>
    <t>TAMIM YAKBAL</t>
  </si>
  <si>
    <t>MD. TAHMID HOSSAIN FERDOUS</t>
  </si>
  <si>
    <t>JANNATUL MAOUA</t>
  </si>
  <si>
    <t>MOST. SUMAIYA AKTER</t>
  </si>
  <si>
    <t>MD. ARIF HOSEN</t>
  </si>
  <si>
    <t>MST. SABIHA TASNIME SHUCHI</t>
  </si>
  <si>
    <t>MD. MURAD AL ISLAM</t>
  </si>
  <si>
    <t>MD. RIAJUL ISLAM</t>
  </si>
  <si>
    <t>MD. YASIR ARAFAT ROMAN</t>
  </si>
  <si>
    <t>MST. JANNATUL NAIMA NISHAT</t>
  </si>
  <si>
    <t>MD. SHAHRIAR SAYAN</t>
  </si>
  <si>
    <t>MD. SHAOWN</t>
  </si>
  <si>
    <t>MD. ASIF AL SIMANTO</t>
  </si>
  <si>
    <t>MD. PARVES MOSAROF</t>
  </si>
  <si>
    <t>MD. MEHADI HASAN MAMUN</t>
  </si>
  <si>
    <t>MITHILA NUSRAT PRITY</t>
  </si>
  <si>
    <t>MD. KHAIRUZZAMAN FUAD</t>
  </si>
  <si>
    <t>MD. FAHIM MIA</t>
  </si>
  <si>
    <t>MD. ZAKIR HOSSAIN ZAKI</t>
  </si>
  <si>
    <t>BIJOY KUMAR BARMAN</t>
  </si>
  <si>
    <t>ABDULLAH AL AROSH</t>
  </si>
  <si>
    <t>MST. MAHENAZ TABASSUM MAISHA</t>
  </si>
  <si>
    <t>NUSRAT JAHAN MITHILA</t>
  </si>
  <si>
    <t>MD. ASADUZZAMAN</t>
  </si>
  <si>
    <t>MD. SHAHRIYAR ISLAM</t>
  </si>
  <si>
    <t>MAHMUD HOSSAIN BIN ISLAM</t>
  </si>
  <si>
    <t>MOST. SUKTARA KHATUN</t>
  </si>
  <si>
    <t>AVIJIT CHANDRA BARMAN</t>
  </si>
  <si>
    <t>MD. NAZMUL HOSSEN</t>
  </si>
  <si>
    <t>MD. MOZAHID HOSSAIN MURAD</t>
  </si>
  <si>
    <t>MD. MESKAT SHARIF</t>
  </si>
  <si>
    <t>MOST. MEHEJABIN AKTER MISHU</t>
  </si>
  <si>
    <t>MST. HABIBA AKTER BRISTY</t>
  </si>
  <si>
    <t>MD. EMON MIYA</t>
  </si>
  <si>
    <t>MAHAFUZ AHMED</t>
  </si>
  <si>
    <t>MST. AJRA SHORMILA SHOSHI</t>
  </si>
  <si>
    <t>MD. SOUROV MIA</t>
  </si>
  <si>
    <t>DHANONJOY KUMAR</t>
  </si>
  <si>
    <t>KEYA BEGUM</t>
  </si>
  <si>
    <t>RAJU AHMED RATON</t>
  </si>
  <si>
    <t>MD. WAZED ALI</t>
  </si>
  <si>
    <t>MD. ABDULLA AL RONI</t>
  </si>
  <si>
    <t>MD. OMAR BIN AZIZ</t>
  </si>
  <si>
    <t>MD. RAJIB MIA</t>
  </si>
  <si>
    <t>MOST. SADIA AKTHER</t>
  </si>
  <si>
    <t>MD. MAHFUJ HASAN</t>
  </si>
  <si>
    <t>MD. JAHID HASAN</t>
  </si>
  <si>
    <t>SABIHA TABUSSHUM TRIPTI</t>
  </si>
  <si>
    <t>ATUSHE AKTER</t>
  </si>
  <si>
    <t>MD. TAMIM JUBAYER</t>
  </si>
  <si>
    <t>MST. JANNATUL MAOUA</t>
  </si>
  <si>
    <t>MD. TOHIDUL ISLAM</t>
  </si>
  <si>
    <t>Md Maruf Amin Mridul</t>
  </si>
  <si>
    <t>MARIA AKTER</t>
  </si>
  <si>
    <t>MITHU BISHAS</t>
  </si>
  <si>
    <t>MD. SOHAG ALI</t>
  </si>
  <si>
    <t>MD. NAIM MIA</t>
  </si>
  <si>
    <t>GOURANGO CHANDRO RAY</t>
  </si>
  <si>
    <t>TUMPA RANI ROY</t>
  </si>
  <si>
    <t>MST. JANNATUL FERDOS</t>
  </si>
  <si>
    <t>ANTOR SARKAR</t>
  </si>
  <si>
    <t>MD. RAKIFUR ZAMAN RIFAT</t>
  </si>
  <si>
    <t>MOST. MASRURA AKTER MITU</t>
  </si>
  <si>
    <t>MD. ARMAN HASAN SAD</t>
  </si>
  <si>
    <t>RAFYA RAZZAK RIMA</t>
  </si>
  <si>
    <t>2021ir</t>
  </si>
  <si>
    <t>2052ir</t>
  </si>
  <si>
    <t>2062ir</t>
  </si>
  <si>
    <t>2255ir</t>
  </si>
  <si>
    <t>2266ir</t>
  </si>
  <si>
    <t>2296ir</t>
  </si>
  <si>
    <t>RANGPUR GOVT. CITY COLLEGE, RANGPUR</t>
  </si>
  <si>
    <t>H.S.C (Xll) Test Examination 2025</t>
  </si>
  <si>
    <t>Marks sheet</t>
  </si>
  <si>
    <t>Name of the Student :</t>
  </si>
  <si>
    <t>Class Roll                     :</t>
  </si>
  <si>
    <t>Session: 2023-24</t>
  </si>
  <si>
    <t>Group                          :</t>
  </si>
  <si>
    <t>SCIENCE</t>
  </si>
  <si>
    <t>Full Marks : 1300</t>
  </si>
  <si>
    <t>Subject
 Name</t>
  </si>
  <si>
    <t>Category</t>
  </si>
  <si>
    <t>1st Part
2nd Part</t>
  </si>
  <si>
    <t>Obtained Marks</t>
  </si>
  <si>
    <t>Total
1st &amp; 2nd</t>
  </si>
  <si>
    <t>Letter G. Sub.</t>
  </si>
  <si>
    <t xml:space="preserve">GPA </t>
  </si>
  <si>
    <t>Letter
Grade</t>
  </si>
  <si>
    <t>Bangla
(101,102)</t>
  </si>
  <si>
    <r>
      <rPr>
        <sz val="11"/>
        <color theme="1"/>
        <rFont val="Calibri"/>
        <charset val="1"/>
        <scheme val="minor"/>
      </rPr>
      <t xml:space="preserve">CQ
</t>
    </r>
    <r>
      <rPr>
        <sz val="9"/>
        <color theme="1"/>
        <rFont val="Calibri"/>
        <charset val="134"/>
        <scheme val="minor"/>
      </rPr>
      <t>(Marks-170)</t>
    </r>
  </si>
  <si>
    <t>1st Part</t>
  </si>
  <si>
    <t>2nd Part</t>
  </si>
  <si>
    <r>
      <rPr>
        <sz val="11"/>
        <color theme="1"/>
        <rFont val="Calibri"/>
        <charset val="1"/>
        <scheme val="minor"/>
      </rPr>
      <t xml:space="preserve">MCQ
</t>
    </r>
    <r>
      <rPr>
        <sz val="9"/>
        <color theme="1"/>
        <rFont val="Calibri"/>
        <charset val="134"/>
        <scheme val="minor"/>
      </rPr>
      <t>(Marks-30)</t>
    </r>
  </si>
  <si>
    <t>English
(107,108)</t>
  </si>
  <si>
    <r>
      <rPr>
        <sz val="11"/>
        <color theme="1"/>
        <rFont val="Calibri"/>
        <charset val="1"/>
        <scheme val="minor"/>
      </rPr>
      <t xml:space="preserve">CQ 
</t>
    </r>
    <r>
      <rPr>
        <sz val="9"/>
        <color theme="1"/>
        <rFont val="Calibri"/>
        <charset val="134"/>
        <scheme val="minor"/>
      </rPr>
      <t>(Marks 200)</t>
    </r>
  </si>
  <si>
    <t>ICT
(275)</t>
  </si>
  <si>
    <t>CQ 50</t>
  </si>
  <si>
    <t>MCQ 25</t>
  </si>
  <si>
    <t>Prac 25</t>
  </si>
  <si>
    <t>Physics
(174,175)</t>
  </si>
  <si>
    <r>
      <rPr>
        <sz val="11"/>
        <color theme="1"/>
        <rFont val="Calibri"/>
        <charset val="1"/>
        <scheme val="minor"/>
      </rPr>
      <t xml:space="preserve">CQ
</t>
    </r>
    <r>
      <rPr>
        <sz val="9"/>
        <color theme="1"/>
        <rFont val="Calibri"/>
        <charset val="134"/>
        <scheme val="minor"/>
      </rPr>
      <t>(Marks 100)</t>
    </r>
  </si>
  <si>
    <r>
      <rPr>
        <sz val="11"/>
        <color theme="1"/>
        <rFont val="Calibri"/>
        <charset val="1"/>
        <scheme val="minor"/>
      </rPr>
      <t xml:space="preserve">MCQ
</t>
    </r>
    <r>
      <rPr>
        <sz val="9"/>
        <color theme="1"/>
        <rFont val="Calibri"/>
        <charset val="134"/>
        <scheme val="minor"/>
      </rPr>
      <t>(Marks 50)</t>
    </r>
  </si>
  <si>
    <t>Prac 50</t>
  </si>
  <si>
    <t>1st &amp; 2nd</t>
  </si>
  <si>
    <t>Chemistry
(176,177)</t>
  </si>
  <si>
    <t>Mathematics
(265,266)</t>
  </si>
  <si>
    <t>Biology
(178,179)</t>
  </si>
  <si>
    <r>
      <rPr>
        <sz val="11"/>
        <color theme="1"/>
        <rFont val="Calibri"/>
        <charset val="1"/>
        <scheme val="minor"/>
      </rPr>
      <t>4th Subject</t>
    </r>
    <r>
      <rPr>
        <sz val="9"/>
        <color theme="1"/>
        <rFont val="Calibri"/>
        <charset val="134"/>
        <scheme val="minor"/>
      </rPr>
      <t>(Surplus)</t>
    </r>
  </si>
  <si>
    <t>Gaurdian's Signature</t>
  </si>
  <si>
    <t>Principal</t>
  </si>
  <si>
    <t>Mobile No :</t>
  </si>
  <si>
    <t>Rangpur Govt. City College, Rangpur.</t>
  </si>
  <si>
    <t>Business Studies</t>
  </si>
  <si>
    <t>CQ (Marks 50)</t>
  </si>
  <si>
    <t>MCQ  (Marks 25)</t>
  </si>
  <si>
    <t>Prac (Marks 25)</t>
  </si>
  <si>
    <t>Accounting
(253,254)</t>
  </si>
  <si>
    <r>
      <rPr>
        <sz val="11"/>
        <color theme="1"/>
        <rFont val="Calibri"/>
        <charset val="1"/>
        <scheme val="minor"/>
      </rPr>
      <t xml:space="preserve">CQ 
</t>
    </r>
    <r>
      <rPr>
        <sz val="9"/>
        <color theme="1"/>
        <rFont val="Calibri"/>
        <charset val="134"/>
        <scheme val="minor"/>
      </rPr>
      <t>(Marks 140)</t>
    </r>
  </si>
  <si>
    <r>
      <rPr>
        <sz val="11"/>
        <color theme="1"/>
        <rFont val="Calibri"/>
        <charset val="1"/>
        <scheme val="minor"/>
      </rPr>
      <t xml:space="preserve">MCQ
</t>
    </r>
    <r>
      <rPr>
        <sz val="9"/>
        <color theme="1"/>
        <rFont val="Calibri"/>
        <charset val="134"/>
        <scheme val="minor"/>
      </rPr>
      <t>(Marks 60)</t>
    </r>
  </si>
  <si>
    <t>Management
(277,278)</t>
  </si>
  <si>
    <t>Marketing
(286,287)</t>
  </si>
  <si>
    <t>Economics
(109,110)</t>
  </si>
  <si>
    <t>Humanities</t>
  </si>
  <si>
    <t>Full Marks :1300</t>
  </si>
  <si>
    <t>CQ 
200</t>
  </si>
  <si>
    <t>Civics
(269,270)</t>
  </si>
  <si>
    <t>History
(304,305)</t>
  </si>
  <si>
    <r>
      <rPr>
        <sz val="11"/>
        <color theme="1"/>
        <rFont val="Calibri"/>
        <charset val="1"/>
        <scheme val="minor"/>
      </rPr>
      <t xml:space="preserve">CQ 
</t>
    </r>
    <r>
      <rPr>
        <sz val="9"/>
        <color theme="1"/>
        <rFont val="Calibri"/>
        <charset val="134"/>
        <scheme val="minor"/>
      </rPr>
      <t>(Marks 100)</t>
    </r>
  </si>
  <si>
    <t>Logic</t>
  </si>
  <si>
    <t>Psychology/Logic
(123,124)</t>
  </si>
  <si>
    <t>Bilogy/Psychology</t>
  </si>
  <si>
    <t>4th
 ub.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</si>
</sst>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7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6"/>
      <color theme="8" tint="-0.499984740745262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1"/>
      <color theme="1"/>
      <name val="Calibri"/>
      <charset val="1"/>
      <scheme val="minor"/>
    </font>
    <font>
      <sz val="9"/>
      <color theme="1"/>
      <name val="Calibri"/>
      <charset val="1"/>
      <scheme val="minor"/>
    </font>
    <font>
      <sz val="16"/>
      <color theme="1"/>
      <name val="Calibri"/>
      <charset val="1"/>
      <scheme val="minor"/>
    </font>
    <font>
      <sz val="14"/>
      <color theme="1"/>
      <name val="Calibri"/>
      <charset val="134"/>
      <scheme val="minor"/>
    </font>
    <font>
      <sz val="20"/>
      <color theme="1"/>
      <name val="Calibri"/>
      <charset val="1"/>
      <scheme val="minor"/>
    </font>
    <font>
      <b/>
      <sz val="13"/>
      <color theme="8" tint="-0.499984740745262"/>
      <name val="Calibri"/>
      <charset val="134"/>
      <scheme val="minor"/>
    </font>
    <font>
      <sz val="8"/>
      <color theme="1"/>
      <name val="Calibri"/>
      <charset val="1"/>
      <scheme val="minor"/>
    </font>
    <font>
      <sz val="12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sz val="12"/>
      <color theme="1"/>
      <name val="SutonnyMJ"/>
      <charset val="134"/>
    </font>
    <font>
      <b/>
      <sz val="16"/>
      <color theme="1"/>
      <name val="Calibri"/>
      <charset val="134"/>
      <scheme val="minor"/>
    </font>
    <font>
      <sz val="6.5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8"/>
      <color rgb="FFFF0000"/>
      <name val="Calibri"/>
      <charset val="134"/>
      <scheme val="minor"/>
    </font>
    <font>
      <sz val="9"/>
      <color theme="1"/>
      <name val="Calibri"/>
      <charset val="134"/>
      <scheme val="minor"/>
    </font>
    <font>
      <sz val="6.5"/>
      <name val="Calibri"/>
      <charset val="134"/>
      <scheme val="minor"/>
    </font>
    <font>
      <sz val="9"/>
      <name val="Times New Roman"/>
      <charset val="134"/>
    </font>
    <font>
      <sz val="11"/>
      <color theme="1"/>
      <name val="SutonnyMJ"/>
      <charset val="134"/>
    </font>
    <font>
      <b/>
      <sz val="10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sz val="6"/>
      <color theme="1"/>
      <name val="Calibri"/>
      <charset val="134"/>
      <scheme val="minor"/>
    </font>
    <font>
      <sz val="8"/>
      <name val="Calibri"/>
      <charset val="134"/>
      <scheme val="minor"/>
    </font>
    <font>
      <sz val="7"/>
      <color theme="1"/>
      <name val="Calibri"/>
      <charset val="13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1"/>
      <name val="Calibri"/>
      <family val="2"/>
    </font>
    <font>
      <sz val="7"/>
      <color rgb="FFFF0000"/>
      <name val="Calibri"/>
      <family val="2"/>
      <scheme val="minor"/>
    </font>
    <font>
      <sz val="12"/>
      <color theme="1"/>
      <name val="SutonnyMJ"/>
    </font>
    <font>
      <sz val="11"/>
      <color theme="1"/>
      <name val="SutonnyMJ"/>
    </font>
    <font>
      <sz val="8"/>
      <color rgb="FF000000"/>
      <name val="Calibri"/>
      <family val="2"/>
    </font>
    <font>
      <sz val="8"/>
      <color theme="1"/>
      <name val="Times New Roman"/>
      <family val="1"/>
    </font>
    <font>
      <sz val="7"/>
      <color rgb="FF000000"/>
      <name val="Calibri"/>
      <family val="2"/>
    </font>
    <font>
      <sz val="7"/>
      <color theme="1"/>
      <name val="Times New Roman"/>
      <family val="1"/>
    </font>
    <font>
      <sz val="7"/>
      <name val="Calibri"/>
      <family val="2"/>
      <scheme val="minor"/>
    </font>
    <font>
      <sz val="7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6">
    <xf numFmtId="0" fontId="0" fillId="0" borderId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4" borderId="0" applyNumberFormat="0" applyBorder="0" applyAlignment="0" applyProtection="0"/>
  </cellStyleXfs>
  <cellXfs count="233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/>
    <xf numFmtId="0" fontId="0" fillId="0" borderId="0" xfId="0" applyBorder="1"/>
    <xf numFmtId="0" fontId="3" fillId="2" borderId="0" xfId="0" applyFont="1" applyFill="1" applyAlignment="1">
      <alignment horizontal="left" vertical="center"/>
    </xf>
    <xf numFmtId="0" fontId="3" fillId="0" borderId="0" xfId="0" applyFont="1" applyAlignment="1"/>
    <xf numFmtId="0" fontId="7" fillId="3" borderId="4" xfId="3" applyFont="1" applyBorder="1" applyAlignment="1">
      <alignment horizontal="center" vertical="center" wrapText="1"/>
    </xf>
    <xf numFmtId="0" fontId="7" fillId="3" borderId="4" xfId="3" applyFont="1" applyBorder="1" applyAlignment="1">
      <alignment horizontal="center" vertical="center"/>
    </xf>
    <xf numFmtId="0" fontId="8" fillId="3" borderId="4" xfId="3" applyFont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6" borderId="4" xfId="1" applyBorder="1" applyAlignment="1">
      <alignment horizontal="center"/>
    </xf>
    <xf numFmtId="0" fontId="7" fillId="3" borderId="4" xfId="3" applyFont="1" applyBorder="1" applyAlignment="1">
      <alignment vertic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vertical="center"/>
    </xf>
    <xf numFmtId="0" fontId="6" fillId="2" borderId="0" xfId="0" applyFont="1" applyFill="1" applyBorder="1" applyAlignment="1"/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7" fillId="0" borderId="4" xfId="2" applyFont="1" applyFill="1" applyBorder="1" applyAlignment="1">
      <alignment vertical="center" wrapText="1"/>
    </xf>
    <xf numFmtId="0" fontId="13" fillId="3" borderId="4" xfId="3" applyFont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center" vertical="center" wrapText="1"/>
    </xf>
    <xf numFmtId="0" fontId="19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>
      <alignment horizontal="center"/>
    </xf>
    <xf numFmtId="0" fontId="16" fillId="0" borderId="4" xfId="0" applyFont="1" applyBorder="1" applyAlignment="1">
      <alignment horizontal="left" vertical="center" wrapText="1"/>
    </xf>
    <xf numFmtId="0" fontId="19" fillId="0" borderId="2" xfId="0" applyFont="1" applyBorder="1" applyAlignment="1" applyProtection="1">
      <alignment horizontal="center" vertical="center"/>
    </xf>
    <xf numFmtId="0" fontId="20" fillId="0" borderId="4" xfId="0" applyFont="1" applyBorder="1" applyAlignment="1">
      <alignment horizontal="center"/>
    </xf>
    <xf numFmtId="0" fontId="19" fillId="0" borderId="5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2" fontId="0" fillId="0" borderId="4" xfId="0" applyNumberFormat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/>
    </xf>
    <xf numFmtId="0" fontId="22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23" fillId="0" borderId="4" xfId="0" applyFont="1" applyBorder="1" applyAlignment="1">
      <alignment horizontal="center"/>
    </xf>
    <xf numFmtId="0" fontId="15" fillId="0" borderId="4" xfId="0" applyFont="1" applyBorder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0" fillId="0" borderId="4" xfId="0" applyBorder="1" applyAlignment="1">
      <alignment horizontal="center"/>
    </xf>
    <xf numFmtId="0" fontId="24" fillId="0" borderId="4" xfId="0" applyFont="1" applyBorder="1" applyAlignment="1" applyProtection="1">
      <alignment horizontal="center" vertical="center" wrapText="1"/>
    </xf>
    <xf numFmtId="0" fontId="24" fillId="0" borderId="4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25" fillId="0" borderId="4" xfId="0" applyFont="1" applyFill="1" applyBorder="1" applyAlignment="1">
      <alignment horizontal="left" vertical="center"/>
    </xf>
    <xf numFmtId="164" fontId="0" fillId="0" borderId="0" xfId="0" applyNumberFormat="1" applyFont="1" applyAlignment="1">
      <alignment horizontal="center" vertical="center"/>
    </xf>
    <xf numFmtId="0" fontId="19" fillId="0" borderId="5" xfId="0" applyFont="1" applyBorder="1" applyAlignment="1" applyProtection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/>
    </xf>
    <xf numFmtId="0" fontId="28" fillId="0" borderId="0" xfId="0" applyFont="1" applyBorder="1" applyAlignment="1">
      <alignment horizontal="center" vertical="center"/>
    </xf>
    <xf numFmtId="0" fontId="19" fillId="0" borderId="8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29" fillId="0" borderId="4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1" fontId="32" fillId="0" borderId="4" xfId="0" applyNumberFormat="1" applyFont="1" applyBorder="1" applyAlignment="1">
      <alignment horizontal="center"/>
    </xf>
    <xf numFmtId="0" fontId="32" fillId="0" borderId="4" xfId="0" applyFont="1" applyBorder="1" applyAlignment="1">
      <alignment horizontal="center" vertical="center"/>
    </xf>
    <xf numFmtId="0" fontId="32" fillId="0" borderId="4" xfId="0" applyFont="1" applyBorder="1" applyAlignment="1" applyProtection="1">
      <alignment horizontal="center"/>
    </xf>
    <xf numFmtId="0" fontId="32" fillId="0" borderId="4" xfId="0" applyFont="1" applyBorder="1"/>
    <xf numFmtId="0" fontId="32" fillId="0" borderId="4" xfId="0" applyFont="1" applyBorder="1" applyAlignment="1">
      <alignment horizontal="center"/>
    </xf>
    <xf numFmtId="1" fontId="32" fillId="0" borderId="4" xfId="0" applyNumberFormat="1" applyFont="1" applyBorder="1" applyAlignment="1">
      <alignment horizontal="center" vertical="center"/>
    </xf>
    <xf numFmtId="1" fontId="32" fillId="0" borderId="4" xfId="0" applyNumberFormat="1" applyFont="1" applyBorder="1" applyAlignment="1">
      <alignment horizontal="center" vertical="center" wrapText="1"/>
    </xf>
    <xf numFmtId="1" fontId="32" fillId="0" borderId="4" xfId="0" applyNumberFormat="1" applyFont="1" applyBorder="1"/>
    <xf numFmtId="1" fontId="32" fillId="0" borderId="4" xfId="0" applyNumberFormat="1" applyFont="1" applyBorder="1" applyAlignment="1">
      <alignment vertical="center"/>
    </xf>
    <xf numFmtId="0" fontId="32" fillId="0" borderId="4" xfId="0" applyFont="1" applyBorder="1" applyAlignment="1" applyProtection="1">
      <alignment horizontal="center" vertical="center"/>
    </xf>
    <xf numFmtId="1" fontId="32" fillId="0" borderId="4" xfId="0" quotePrefix="1" applyNumberFormat="1" applyFont="1" applyBorder="1"/>
    <xf numFmtId="0" fontId="33" fillId="0" borderId="4" xfId="0" applyFont="1" applyBorder="1" applyAlignment="1" applyProtection="1">
      <alignment horizontal="center"/>
    </xf>
    <xf numFmtId="0" fontId="34" fillId="0" borderId="4" xfId="0" applyFont="1" applyBorder="1" applyAlignment="1" applyProtection="1">
      <alignment horizontal="center"/>
    </xf>
    <xf numFmtId="0" fontId="34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vertical="center"/>
    </xf>
    <xf numFmtId="0" fontId="32" fillId="0" borderId="4" xfId="0" quotePrefix="1" applyFont="1" applyBorder="1" applyAlignment="1">
      <alignment horizontal="center"/>
    </xf>
    <xf numFmtId="0" fontId="32" fillId="0" borderId="4" xfId="0" applyFont="1" applyBorder="1" applyAlignment="1">
      <alignment horizontal="left" vertical="center"/>
    </xf>
    <xf numFmtId="0" fontId="32" fillId="0" borderId="4" xfId="0" quotePrefix="1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4" xfId="0" quotePrefix="1" applyFont="1" applyBorder="1"/>
    <xf numFmtId="0" fontId="35" fillId="0" borderId="4" xfId="0" applyFont="1" applyBorder="1" applyAlignment="1" applyProtection="1">
      <alignment horizontal="center"/>
    </xf>
    <xf numFmtId="0" fontId="35" fillId="0" borderId="4" xfId="0" applyFont="1" applyBorder="1"/>
    <xf numFmtId="0" fontId="35" fillId="0" borderId="4" xfId="0" applyFont="1" applyBorder="1" applyAlignment="1">
      <alignment horizontal="center"/>
    </xf>
    <xf numFmtId="0" fontId="36" fillId="0" borderId="4" xfId="0" applyFont="1" applyBorder="1" applyAlignment="1" applyProtection="1">
      <alignment horizontal="center"/>
    </xf>
    <xf numFmtId="1" fontId="35" fillId="0" borderId="4" xfId="0" applyNumberFormat="1" applyFont="1" applyBorder="1" applyAlignment="1">
      <alignment horizontal="center" vertical="center"/>
    </xf>
    <xf numFmtId="1" fontId="35" fillId="0" borderId="4" xfId="0" applyNumberFormat="1" applyFont="1" applyBorder="1" applyAlignment="1" applyProtection="1">
      <alignment horizontal="center"/>
    </xf>
    <xf numFmtId="0" fontId="35" fillId="0" borderId="4" xfId="0" applyFont="1" applyBorder="1" applyAlignment="1">
      <alignment horizontal="center" vertical="center"/>
    </xf>
    <xf numFmtId="0" fontId="35" fillId="0" borderId="4" xfId="0" applyFont="1" applyBorder="1" applyAlignment="1">
      <alignment vertical="center"/>
    </xf>
    <xf numFmtId="0" fontId="35" fillId="0" borderId="4" xfId="0" applyFont="1" applyBorder="1" applyAlignment="1" applyProtection="1">
      <alignment horizontal="center" vertical="center"/>
    </xf>
    <xf numFmtId="0" fontId="36" fillId="0" borderId="4" xfId="0" applyFont="1" applyBorder="1" applyAlignment="1" applyProtection="1">
      <alignment horizontal="center" vertical="center"/>
    </xf>
    <xf numFmtId="1" fontId="35" fillId="0" borderId="4" xfId="0" applyNumberFormat="1" applyFont="1" applyBorder="1"/>
    <xf numFmtId="1" fontId="35" fillId="0" borderId="4" xfId="0" applyNumberFormat="1" applyFont="1" applyBorder="1" applyAlignment="1">
      <alignment vertical="center" wrapText="1"/>
    </xf>
    <xf numFmtId="1" fontId="35" fillId="0" borderId="4" xfId="0" applyNumberFormat="1" applyFont="1" applyBorder="1" applyAlignment="1">
      <alignment vertical="center"/>
    </xf>
    <xf numFmtId="1" fontId="35" fillId="0" borderId="4" xfId="0" applyNumberFormat="1" applyFont="1" applyBorder="1" applyAlignment="1">
      <alignment horizontal="center"/>
    </xf>
    <xf numFmtId="1" fontId="37" fillId="0" borderId="4" xfId="0" applyNumberFormat="1" applyFont="1" applyBorder="1" applyAlignment="1">
      <alignment vertical="center"/>
    </xf>
    <xf numFmtId="0" fontId="37" fillId="0" borderId="4" xfId="0" applyFont="1" applyBorder="1" applyAlignment="1">
      <alignment horizontal="center" vertical="center"/>
    </xf>
    <xf numFmtId="0" fontId="35" fillId="9" borderId="4" xfId="0" applyFont="1" applyFill="1" applyBorder="1" applyAlignment="1">
      <alignment horizontal="center" vertical="center"/>
    </xf>
    <xf numFmtId="0" fontId="32" fillId="0" borderId="7" xfId="0" applyFont="1" applyBorder="1" applyAlignment="1" applyProtection="1">
      <alignment horizontal="center"/>
    </xf>
    <xf numFmtId="0" fontId="32" fillId="0" borderId="7" xfId="0" applyFont="1" applyBorder="1" applyAlignment="1">
      <alignment horizontal="center"/>
    </xf>
    <xf numFmtId="0" fontId="32" fillId="0" borderId="1" xfId="0" applyFont="1" applyBorder="1" applyAlignment="1" applyProtection="1">
      <alignment horizontal="center"/>
    </xf>
    <xf numFmtId="0" fontId="32" fillId="0" borderId="2" xfId="0" applyFont="1" applyBorder="1" applyAlignment="1" applyProtection="1">
      <alignment horizontal="center"/>
    </xf>
    <xf numFmtId="0" fontId="40" fillId="0" borderId="4" xfId="0" applyFont="1" applyBorder="1" applyAlignment="1" applyProtection="1">
      <alignment horizontal="center"/>
    </xf>
    <xf numFmtId="0" fontId="32" fillId="0" borderId="1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4" fillId="0" borderId="1" xfId="0" applyFont="1" applyBorder="1" applyAlignment="1" applyProtection="1">
      <alignment horizontal="center"/>
    </xf>
    <xf numFmtId="0" fontId="34" fillId="0" borderId="4" xfId="0" applyFont="1" applyBorder="1" applyAlignment="1">
      <alignment horizontal="center"/>
    </xf>
    <xf numFmtId="0" fontId="41" fillId="0" borderId="4" xfId="0" applyFont="1" applyBorder="1" applyAlignment="1" applyProtection="1">
      <alignment horizontal="center"/>
    </xf>
    <xf numFmtId="0" fontId="33" fillId="0" borderId="4" xfId="0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2" fillId="0" borderId="5" xfId="0" applyFont="1" applyBorder="1" applyAlignment="1" applyProtection="1">
      <alignment horizontal="center"/>
    </xf>
    <xf numFmtId="0" fontId="32" fillId="0" borderId="5" xfId="0" applyFont="1" applyBorder="1" applyAlignment="1">
      <alignment horizontal="center"/>
    </xf>
    <xf numFmtId="0" fontId="32" fillId="0" borderId="12" xfId="0" applyFont="1" applyBorder="1" applyAlignment="1" applyProtection="1">
      <alignment horizontal="center"/>
    </xf>
    <xf numFmtId="2" fontId="35" fillId="0" borderId="4" xfId="0" applyNumberFormat="1" applyFont="1" applyBorder="1" applyAlignment="1" applyProtection="1">
      <alignment horizontal="center" vertical="center"/>
    </xf>
    <xf numFmtId="2" fontId="32" fillId="0" borderId="4" xfId="0" applyNumberFormat="1" applyFont="1" applyBorder="1" applyAlignment="1" applyProtection="1">
      <alignment horizontal="center" vertical="center"/>
    </xf>
    <xf numFmtId="0" fontId="35" fillId="0" borderId="7" xfId="0" applyFont="1" applyBorder="1" applyAlignment="1" applyProtection="1">
      <alignment horizontal="center"/>
    </xf>
    <xf numFmtId="0" fontId="35" fillId="0" borderId="7" xfId="0" applyFont="1" applyBorder="1" applyAlignment="1">
      <alignment horizontal="center"/>
    </xf>
    <xf numFmtId="0" fontId="35" fillId="0" borderId="1" xfId="0" applyFont="1" applyBorder="1" applyAlignment="1" applyProtection="1">
      <alignment horizontal="center"/>
    </xf>
    <xf numFmtId="0" fontId="35" fillId="0" borderId="2" xfId="0" applyFont="1" applyBorder="1" applyAlignment="1" applyProtection="1">
      <alignment horizontal="center"/>
    </xf>
    <xf numFmtId="0" fontId="42" fillId="0" borderId="4" xfId="0" applyFont="1" applyBorder="1" applyAlignment="1" applyProtection="1">
      <alignment horizontal="center"/>
    </xf>
    <xf numFmtId="0" fontId="35" fillId="0" borderId="1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43" fillId="0" borderId="4" xfId="0" applyFont="1" applyBorder="1" applyAlignment="1" applyProtection="1">
      <alignment horizontal="center"/>
    </xf>
    <xf numFmtId="0" fontId="44" fillId="0" borderId="4" xfId="0" applyFont="1" applyBorder="1" applyAlignment="1">
      <alignment horizontal="center"/>
    </xf>
    <xf numFmtId="0" fontId="44" fillId="0" borderId="4" xfId="0" applyFont="1" applyBorder="1" applyAlignment="1" applyProtection="1">
      <alignment horizontal="center"/>
    </xf>
    <xf numFmtId="0" fontId="37" fillId="0" borderId="4" xfId="0" applyFont="1" applyBorder="1" applyAlignment="1">
      <alignment horizontal="center"/>
    </xf>
    <xf numFmtId="0" fontId="35" fillId="0" borderId="2" xfId="0" quotePrefix="1" applyFont="1" applyBorder="1" applyAlignment="1">
      <alignment horizontal="center"/>
    </xf>
    <xf numFmtId="0" fontId="35" fillId="0" borderId="5" xfId="0" applyFont="1" applyBorder="1" applyAlignment="1" applyProtection="1">
      <alignment horizontal="center"/>
    </xf>
    <xf numFmtId="0" fontId="35" fillId="0" borderId="5" xfId="0" applyFont="1" applyBorder="1" applyAlignment="1">
      <alignment horizontal="center"/>
    </xf>
    <xf numFmtId="0" fontId="35" fillId="0" borderId="12" xfId="0" applyFont="1" applyBorder="1" applyAlignment="1" applyProtection="1">
      <alignment horizontal="center"/>
    </xf>
    <xf numFmtId="0" fontId="35" fillId="0" borderId="4" xfId="0" applyFont="1" applyBorder="1" applyAlignment="1">
      <alignment horizontal="left" vertical="center"/>
    </xf>
    <xf numFmtId="0" fontId="35" fillId="0" borderId="4" xfId="0" quotePrefix="1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35" fillId="0" borderId="4" xfId="0" applyFont="1" applyBorder="1" applyAlignment="1">
      <alignment horizontal="left" vertical="center" wrapText="1"/>
    </xf>
    <xf numFmtId="0" fontId="43" fillId="0" borderId="4" xfId="0" applyFont="1" applyFill="1" applyBorder="1" applyAlignment="1">
      <alignment horizontal="left" vertical="center" wrapText="1"/>
    </xf>
    <xf numFmtId="0" fontId="45" fillId="0" borderId="4" xfId="0" applyFont="1" applyFill="1" applyBorder="1" applyAlignment="1">
      <alignment horizontal="left"/>
    </xf>
    <xf numFmtId="0" fontId="39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left" vertical="center" wrapText="1"/>
    </xf>
    <xf numFmtId="0" fontId="16" fillId="0" borderId="6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4" fontId="0" fillId="0" borderId="4" xfId="0" applyNumberFormat="1" applyFont="1" applyBorder="1" applyAlignment="1" applyProtection="1">
      <alignment horizontal="center" vertical="center"/>
    </xf>
    <xf numFmtId="164" fontId="0" fillId="0" borderId="5" xfId="0" applyNumberFormat="1" applyFont="1" applyBorder="1" applyAlignment="1" applyProtection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16" fillId="0" borderId="4" xfId="0" applyFont="1" applyFill="1" applyBorder="1" applyAlignment="1" applyProtection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6" fillId="0" borderId="7" xfId="0" applyFont="1" applyBorder="1" applyAlignment="1" applyProtection="1">
      <alignment horizontal="left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0" borderId="4" xfId="2" applyFont="1" applyFill="1" applyBorder="1" applyAlignment="1">
      <alignment horizontal="center" vertical="center" wrapText="1"/>
    </xf>
    <xf numFmtId="0" fontId="7" fillId="6" borderId="4" xfId="1" applyBorder="1" applyAlignment="1">
      <alignment horizontal="center"/>
    </xf>
    <xf numFmtId="0" fontId="7" fillId="0" borderId="5" xfId="2" applyFont="1" applyFill="1" applyBorder="1" applyAlignment="1">
      <alignment horizontal="center" vertical="center" wrapText="1"/>
    </xf>
    <xf numFmtId="0" fontId="7" fillId="0" borderId="7" xfId="2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 wrapText="1"/>
    </xf>
    <xf numFmtId="0" fontId="7" fillId="4" borderId="6" xfId="2" applyFont="1" applyFill="1" applyBorder="1" applyAlignment="1">
      <alignment horizontal="center" vertical="center" wrapText="1"/>
    </xf>
    <xf numFmtId="0" fontId="7" fillId="4" borderId="6" xfId="2" applyFill="1" applyBorder="1" applyAlignment="1">
      <alignment horizontal="center" vertical="center" wrapText="1"/>
    </xf>
    <xf numFmtId="0" fontId="7" fillId="4" borderId="7" xfId="2" applyFont="1" applyFill="1" applyBorder="1" applyAlignment="1">
      <alignment horizontal="center" vertical="center" wrapText="1"/>
    </xf>
    <xf numFmtId="0" fontId="7" fillId="4" borderId="7" xfId="2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3" borderId="0" xfId="3" applyAlignment="1">
      <alignment horizontal="left" vertical="center"/>
    </xf>
    <xf numFmtId="2" fontId="9" fillId="8" borderId="5" xfId="5" applyNumberFormat="1" applyFont="1" applyFill="1" applyBorder="1" applyAlignment="1">
      <alignment horizontal="center" vertical="center"/>
    </xf>
    <xf numFmtId="2" fontId="9" fillId="8" borderId="6" xfId="5" applyNumberFormat="1" applyFont="1" applyFill="1" applyBorder="1" applyAlignment="1">
      <alignment horizontal="center" vertical="center"/>
    </xf>
    <xf numFmtId="2" fontId="9" fillId="8" borderId="7" xfId="5" applyNumberFormat="1" applyFont="1" applyFill="1" applyBorder="1" applyAlignment="1">
      <alignment horizontal="center" vertical="center"/>
    </xf>
    <xf numFmtId="0" fontId="11" fillId="0" borderId="5" xfId="4" applyFont="1" applyFill="1" applyBorder="1" applyAlignment="1">
      <alignment horizontal="center" vertical="center"/>
    </xf>
    <xf numFmtId="0" fontId="11" fillId="0" borderId="6" xfId="4" applyFont="1" applyFill="1" applyBorder="1" applyAlignment="1">
      <alignment horizontal="center" vertical="center"/>
    </xf>
    <xf numFmtId="0" fontId="11" fillId="0" borderId="7" xfId="4" applyFont="1" applyFill="1" applyBorder="1" applyAlignment="1">
      <alignment horizontal="center" vertical="center"/>
    </xf>
    <xf numFmtId="0" fontId="11" fillId="0" borderId="5" xfId="4" applyFont="1" applyFill="1" applyBorder="1" applyAlignment="1">
      <alignment horizontal="center" vertical="center" textRotation="89"/>
    </xf>
    <xf numFmtId="0" fontId="11" fillId="0" borderId="6" xfId="4" applyFont="1" applyFill="1" applyBorder="1" applyAlignment="1">
      <alignment horizontal="center" vertical="center" textRotation="89"/>
    </xf>
    <xf numFmtId="0" fontId="11" fillId="0" borderId="7" xfId="4" applyFont="1" applyFill="1" applyBorder="1" applyAlignment="1">
      <alignment horizontal="center" vertical="center" textRotation="89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/>
    </xf>
    <xf numFmtId="0" fontId="7" fillId="3" borderId="0" xfId="3" applyAlignment="1">
      <alignment horizontal="center" vertical="center"/>
    </xf>
    <xf numFmtId="0" fontId="7" fillId="5" borderId="5" xfId="2" applyFont="1" applyBorder="1" applyAlignment="1">
      <alignment horizontal="center" vertical="center" wrapText="1"/>
    </xf>
    <xf numFmtId="0" fontId="7" fillId="5" borderId="6" xfId="2" applyFont="1" applyBorder="1" applyAlignment="1">
      <alignment horizontal="center" vertical="center" wrapText="1"/>
    </xf>
    <xf numFmtId="0" fontId="7" fillId="5" borderId="7" xfId="2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2" fontId="9" fillId="4" borderId="4" xfId="5" applyNumberFormat="1" applyFont="1" applyBorder="1" applyAlignment="1">
      <alignment horizontal="center" vertical="center"/>
    </xf>
    <xf numFmtId="0" fontId="11" fillId="7" borderId="4" xfId="4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left"/>
    </xf>
    <xf numFmtId="0" fontId="7" fillId="0" borderId="8" xfId="2" applyFont="1" applyFill="1" applyBorder="1" applyAlignment="1">
      <alignment horizontal="center" vertical="center" wrapText="1"/>
    </xf>
    <xf numFmtId="0" fontId="7" fillId="0" borderId="9" xfId="2" applyFill="1" applyBorder="1" applyAlignment="1">
      <alignment horizontal="center" vertical="center" wrapText="1"/>
    </xf>
    <xf numFmtId="0" fontId="7" fillId="5" borderId="4" xfId="2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</cellXfs>
  <cellStyles count="6"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6" xfId="5" builtinId="50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95250</xdr:rowOff>
    </xdr:from>
    <xdr:to>
      <xdr:col>1</xdr:col>
      <xdr:colOff>161802</xdr:colOff>
      <xdr:row>4</xdr:row>
      <xdr:rowOff>85725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95250"/>
          <a:ext cx="904240" cy="942975"/>
        </a:xfrm>
        <a:prstGeom prst="ellipse">
          <a:avLst/>
        </a:prstGeom>
        <a:ln w="635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  <xdr:twoCellAnchor editAs="oneCell">
    <xdr:from>
      <xdr:col>7</xdr:col>
      <xdr:colOff>9525</xdr:colOff>
      <xdr:row>41</xdr:row>
      <xdr:rowOff>0</xdr:rowOff>
    </xdr:from>
    <xdr:to>
      <xdr:col>9</xdr:col>
      <xdr:colOff>171450</xdr:colOff>
      <xdr:row>43</xdr:row>
      <xdr:rowOff>47625</xdr:rowOff>
    </xdr:to>
    <xdr:pic>
      <xdr:nvPicPr>
        <xdr:cNvPr id="3" name="Picture 2" descr="C:\Users\boss\Desktop\img20180111_12245868.jpg"/>
        <xdr:cNvPicPr/>
      </xdr:nvPicPr>
      <xdr:blipFill>
        <a:blip xmlns:r="http://schemas.openxmlformats.org/officeDocument/2006/relationships" r:embed="rId2" cstate="print">
          <a:lum bright="16000" contrast="61000"/>
        </a:blip>
        <a:srcRect/>
        <a:stretch>
          <a:fillRect/>
        </a:stretch>
      </xdr:blipFill>
      <xdr:spPr>
        <a:xfrm>
          <a:off x="4352925" y="8477250"/>
          <a:ext cx="10287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0</xdr:rowOff>
    </xdr:from>
    <xdr:to>
      <xdr:col>1</xdr:col>
      <xdr:colOff>171450</xdr:colOff>
      <xdr:row>4</xdr:row>
      <xdr:rowOff>28575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66675"/>
          <a:ext cx="923925" cy="885825"/>
        </a:xfrm>
        <a:prstGeom prst="ellipse">
          <a:avLst/>
        </a:prstGeom>
        <a:ln w="635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  <xdr:twoCellAnchor editAs="oneCell">
    <xdr:from>
      <xdr:col>8</xdr:col>
      <xdr:colOff>9525</xdr:colOff>
      <xdr:row>37</xdr:row>
      <xdr:rowOff>628650</xdr:rowOff>
    </xdr:from>
    <xdr:to>
      <xdr:col>9</xdr:col>
      <xdr:colOff>219075</xdr:colOff>
      <xdr:row>40</xdr:row>
      <xdr:rowOff>95250</xdr:rowOff>
    </xdr:to>
    <xdr:pic>
      <xdr:nvPicPr>
        <xdr:cNvPr id="3" name="Picture 2" descr="C:\Users\boss\Desktop\img20180111_12245868.jpg"/>
        <xdr:cNvPicPr/>
      </xdr:nvPicPr>
      <xdr:blipFill>
        <a:blip xmlns:r="http://schemas.openxmlformats.org/officeDocument/2006/relationships" r:embed="rId2" cstate="print">
          <a:lum bright="16000" contrast="61000"/>
        </a:blip>
        <a:srcRect/>
        <a:stretch>
          <a:fillRect/>
        </a:stretch>
      </xdr:blipFill>
      <xdr:spPr>
        <a:xfrm>
          <a:off x="4524375" y="8448675"/>
          <a:ext cx="8191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0</xdr:rowOff>
    </xdr:from>
    <xdr:to>
      <xdr:col>1</xdr:col>
      <xdr:colOff>219075</xdr:colOff>
      <xdr:row>4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90500"/>
          <a:ext cx="857250" cy="866775"/>
        </a:xfrm>
        <a:prstGeom prst="ellipse">
          <a:avLst/>
        </a:prstGeom>
        <a:ln w="635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  <xdr:twoCellAnchor editAs="oneCell">
    <xdr:from>
      <xdr:col>8</xdr:col>
      <xdr:colOff>9525</xdr:colOff>
      <xdr:row>38</xdr:row>
      <xdr:rowOff>628650</xdr:rowOff>
    </xdr:from>
    <xdr:to>
      <xdr:col>9</xdr:col>
      <xdr:colOff>276225</xdr:colOff>
      <xdr:row>41</xdr:row>
      <xdr:rowOff>142875</xdr:rowOff>
    </xdr:to>
    <xdr:pic>
      <xdr:nvPicPr>
        <xdr:cNvPr id="6" name="Picture 5" descr="C:\Users\boss\Desktop\img20180111_12245868.jpg"/>
        <xdr:cNvPicPr/>
      </xdr:nvPicPr>
      <xdr:blipFill>
        <a:blip xmlns:r="http://schemas.openxmlformats.org/officeDocument/2006/relationships" r:embed="rId2" cstate="print">
          <a:lum bright="16000" contrast="61000"/>
        </a:blip>
        <a:srcRect/>
        <a:stretch>
          <a:fillRect/>
        </a:stretch>
      </xdr:blipFill>
      <xdr:spPr>
        <a:xfrm>
          <a:off x="4581525" y="8448675"/>
          <a:ext cx="8191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ult/Xll-Test-Result-2019%20(Two%20Part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ience"/>
      <sheetName val="B. Studies"/>
      <sheetName val="Arts"/>
      <sheetName val="Marks(Science)"/>
      <sheetName val="Marks(B.Studies)"/>
      <sheetName val="Marks(Humanities)"/>
      <sheetName val="Summary"/>
    </sheetNames>
    <sheetDataSet>
      <sheetData sheetId="0">
        <row r="5">
          <cell r="A5">
            <v>18191001</v>
          </cell>
          <cell r="B5" t="str">
            <v>SAIFUL ISLAM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 t="str">
            <v>Maths</v>
          </cell>
          <cell r="BC5">
            <v>0</v>
          </cell>
          <cell r="BD5">
            <v>0</v>
          </cell>
          <cell r="BE5" t="str">
            <v>F</v>
          </cell>
          <cell r="BF5" t="str">
            <v>Fail</v>
          </cell>
          <cell r="BG5">
            <v>0</v>
          </cell>
          <cell r="BH5" t="str">
            <v>F</v>
          </cell>
          <cell r="BI5" t="str">
            <v>F</v>
          </cell>
          <cell r="BJ5" t="str">
            <v>F</v>
          </cell>
          <cell r="BK5" t="str">
            <v>F</v>
          </cell>
          <cell r="BL5" t="str">
            <v>F</v>
          </cell>
          <cell r="BM5" t="str">
            <v>F</v>
          </cell>
          <cell r="BN5" t="str">
            <v>F</v>
          </cell>
        </row>
        <row r="6">
          <cell r="A6">
            <v>18191002</v>
          </cell>
          <cell r="B6" t="str">
            <v>PRITOM KANTI RAY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 t="str">
            <v>Bio</v>
          </cell>
          <cell r="BC6">
            <v>0</v>
          </cell>
          <cell r="BD6">
            <v>0</v>
          </cell>
          <cell r="BE6" t="str">
            <v>F</v>
          </cell>
          <cell r="BF6" t="str">
            <v>Fail</v>
          </cell>
          <cell r="BG6">
            <v>0</v>
          </cell>
          <cell r="BH6" t="str">
            <v>F</v>
          </cell>
          <cell r="BI6" t="str">
            <v>F</v>
          </cell>
          <cell r="BJ6" t="str">
            <v>F</v>
          </cell>
          <cell r="BK6" t="str">
            <v>F</v>
          </cell>
          <cell r="BL6" t="str">
            <v>F</v>
          </cell>
          <cell r="BM6" t="str">
            <v>F</v>
          </cell>
          <cell r="BN6" t="str">
            <v>F</v>
          </cell>
        </row>
        <row r="7">
          <cell r="A7">
            <v>18191003</v>
          </cell>
          <cell r="B7" t="str">
            <v>MST. AIREN AKTER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 t="str">
            <v>Maths</v>
          </cell>
          <cell r="BC7">
            <v>0</v>
          </cell>
          <cell r="BD7">
            <v>0</v>
          </cell>
          <cell r="BE7" t="str">
            <v>F</v>
          </cell>
          <cell r="BF7" t="str">
            <v>Fail</v>
          </cell>
          <cell r="BG7">
            <v>0</v>
          </cell>
          <cell r="BH7" t="str">
            <v>F</v>
          </cell>
          <cell r="BI7" t="str">
            <v>F</v>
          </cell>
          <cell r="BJ7" t="str">
            <v>F</v>
          </cell>
          <cell r="BK7" t="str">
            <v>F</v>
          </cell>
          <cell r="BL7" t="str">
            <v>F</v>
          </cell>
          <cell r="BM7" t="str">
            <v>F</v>
          </cell>
          <cell r="BN7" t="str">
            <v>F</v>
          </cell>
        </row>
        <row r="8">
          <cell r="A8">
            <v>18191004</v>
          </cell>
          <cell r="B8" t="str">
            <v>MD. AL FAYSAL HOSSAIN NAYEM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 t="str">
            <v>Bio</v>
          </cell>
          <cell r="BC8">
            <v>0</v>
          </cell>
          <cell r="BD8">
            <v>0</v>
          </cell>
          <cell r="BE8" t="str">
            <v>F</v>
          </cell>
          <cell r="BF8" t="str">
            <v>Fail</v>
          </cell>
          <cell r="BG8">
            <v>0</v>
          </cell>
          <cell r="BH8" t="str">
            <v>F</v>
          </cell>
          <cell r="BI8" t="str">
            <v>F</v>
          </cell>
          <cell r="BJ8" t="str">
            <v>F</v>
          </cell>
          <cell r="BK8" t="str">
            <v>F</v>
          </cell>
          <cell r="BL8" t="str">
            <v>F</v>
          </cell>
          <cell r="BM8" t="str">
            <v>F</v>
          </cell>
          <cell r="BN8" t="str">
            <v>F</v>
          </cell>
        </row>
        <row r="9">
          <cell r="A9">
            <v>18191005</v>
          </cell>
          <cell r="B9" t="str">
            <v>ZAKIA MOMOTAJ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 t="str">
            <v>Bio</v>
          </cell>
          <cell r="BC9">
            <v>0</v>
          </cell>
          <cell r="BD9">
            <v>0</v>
          </cell>
          <cell r="BE9" t="str">
            <v>F</v>
          </cell>
          <cell r="BF9" t="str">
            <v>Fail</v>
          </cell>
          <cell r="BG9">
            <v>0</v>
          </cell>
          <cell r="BH9" t="str">
            <v>F</v>
          </cell>
          <cell r="BI9" t="str">
            <v>F</v>
          </cell>
          <cell r="BJ9" t="str">
            <v>F</v>
          </cell>
          <cell r="BK9" t="str">
            <v>F</v>
          </cell>
          <cell r="BL9" t="str">
            <v>F</v>
          </cell>
          <cell r="BM9" t="str">
            <v>F</v>
          </cell>
          <cell r="BN9" t="str">
            <v>F</v>
          </cell>
        </row>
        <row r="10">
          <cell r="A10">
            <v>18191006</v>
          </cell>
          <cell r="B10" t="str">
            <v>MD. RAKIB-UL HASAN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 t="str">
            <v>Maths</v>
          </cell>
          <cell r="BC10">
            <v>0</v>
          </cell>
          <cell r="BD10">
            <v>0</v>
          </cell>
          <cell r="BE10" t="str">
            <v>F</v>
          </cell>
          <cell r="BF10" t="str">
            <v>Fail</v>
          </cell>
          <cell r="BG10">
            <v>0</v>
          </cell>
          <cell r="BH10" t="str">
            <v>F</v>
          </cell>
          <cell r="BI10" t="str">
            <v>F</v>
          </cell>
          <cell r="BJ10" t="str">
            <v>F</v>
          </cell>
          <cell r="BK10" t="str">
            <v>F</v>
          </cell>
          <cell r="BL10" t="str">
            <v>F</v>
          </cell>
          <cell r="BM10" t="str">
            <v>F</v>
          </cell>
          <cell r="BN10" t="str">
            <v>F</v>
          </cell>
        </row>
        <row r="11">
          <cell r="A11">
            <v>18191007</v>
          </cell>
          <cell r="B11" t="str">
            <v>MD. MANIRUZZAMAN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 t="str">
            <v>Maths</v>
          </cell>
          <cell r="BC11">
            <v>0</v>
          </cell>
          <cell r="BD11">
            <v>0</v>
          </cell>
          <cell r="BE11" t="str">
            <v>F</v>
          </cell>
          <cell r="BF11" t="str">
            <v>Fail</v>
          </cell>
          <cell r="BG11">
            <v>0</v>
          </cell>
          <cell r="BH11" t="str">
            <v>F</v>
          </cell>
          <cell r="BI11" t="str">
            <v>F</v>
          </cell>
          <cell r="BJ11" t="str">
            <v>F</v>
          </cell>
          <cell r="BK11" t="str">
            <v>F</v>
          </cell>
          <cell r="BL11" t="str">
            <v>F</v>
          </cell>
          <cell r="BM11" t="str">
            <v>F</v>
          </cell>
          <cell r="BN11" t="str">
            <v>F</v>
          </cell>
        </row>
        <row r="12">
          <cell r="A12">
            <v>18191008</v>
          </cell>
          <cell r="B12" t="str">
            <v>SOURAV KUMAR ROY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 t="str">
            <v>Maths</v>
          </cell>
          <cell r="BC12">
            <v>0</v>
          </cell>
          <cell r="BD12">
            <v>0</v>
          </cell>
          <cell r="BE12" t="str">
            <v>F</v>
          </cell>
          <cell r="BF12" t="str">
            <v>Fail</v>
          </cell>
          <cell r="BG12">
            <v>0</v>
          </cell>
          <cell r="BH12" t="str">
            <v>F</v>
          </cell>
          <cell r="BI12" t="str">
            <v>F</v>
          </cell>
          <cell r="BJ12" t="str">
            <v>F</v>
          </cell>
          <cell r="BK12" t="str">
            <v>F</v>
          </cell>
          <cell r="BL12" t="str">
            <v>F</v>
          </cell>
          <cell r="BM12" t="str">
            <v>F</v>
          </cell>
          <cell r="BN12" t="str">
            <v>F</v>
          </cell>
        </row>
        <row r="13">
          <cell r="A13">
            <v>18191009</v>
          </cell>
          <cell r="B13" t="str">
            <v>KOUSIK KUMAR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 t="str">
            <v>Maths</v>
          </cell>
          <cell r="BC13">
            <v>0</v>
          </cell>
          <cell r="BD13">
            <v>0</v>
          </cell>
          <cell r="BE13" t="str">
            <v>F</v>
          </cell>
          <cell r="BF13" t="str">
            <v>Fail</v>
          </cell>
          <cell r="BG13">
            <v>0</v>
          </cell>
          <cell r="BH13" t="str">
            <v>F</v>
          </cell>
          <cell r="BI13" t="str">
            <v>F</v>
          </cell>
          <cell r="BJ13" t="str">
            <v>F</v>
          </cell>
          <cell r="BK13" t="str">
            <v>F</v>
          </cell>
          <cell r="BL13" t="str">
            <v>F</v>
          </cell>
          <cell r="BM13" t="str">
            <v>F</v>
          </cell>
          <cell r="BN13" t="str">
            <v>F</v>
          </cell>
        </row>
        <row r="14">
          <cell r="A14">
            <v>18191010</v>
          </cell>
          <cell r="B14" t="str">
            <v>MD. HASIN RAIHAN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 t="str">
            <v>Maths</v>
          </cell>
          <cell r="BC14">
            <v>0</v>
          </cell>
          <cell r="BD14">
            <v>0</v>
          </cell>
          <cell r="BE14" t="str">
            <v>F</v>
          </cell>
          <cell r="BF14" t="str">
            <v>Fail</v>
          </cell>
          <cell r="BG14">
            <v>0</v>
          </cell>
          <cell r="BH14" t="str">
            <v>F</v>
          </cell>
          <cell r="BI14" t="str">
            <v>F</v>
          </cell>
          <cell r="BJ14" t="str">
            <v>F</v>
          </cell>
          <cell r="BK14" t="str">
            <v>F</v>
          </cell>
          <cell r="BL14" t="str">
            <v>F</v>
          </cell>
          <cell r="BM14" t="str">
            <v>F</v>
          </cell>
          <cell r="BN14" t="str">
            <v>F</v>
          </cell>
        </row>
        <row r="15">
          <cell r="A15">
            <v>18191013</v>
          </cell>
          <cell r="B15" t="str">
            <v>MST. BILKIS KHATUN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 t="str">
            <v>Maths</v>
          </cell>
          <cell r="BC15">
            <v>0</v>
          </cell>
          <cell r="BD15">
            <v>0</v>
          </cell>
          <cell r="BE15" t="str">
            <v>F</v>
          </cell>
          <cell r="BF15" t="str">
            <v>Fail</v>
          </cell>
          <cell r="BG15">
            <v>0</v>
          </cell>
          <cell r="BH15" t="str">
            <v>F</v>
          </cell>
          <cell r="BI15" t="str">
            <v>F</v>
          </cell>
          <cell r="BJ15" t="str">
            <v>F</v>
          </cell>
          <cell r="BK15" t="str">
            <v>F</v>
          </cell>
          <cell r="BL15" t="str">
            <v>F</v>
          </cell>
          <cell r="BM15" t="str">
            <v>F</v>
          </cell>
          <cell r="BN15" t="str">
            <v>F</v>
          </cell>
        </row>
        <row r="16">
          <cell r="A16">
            <v>18191014</v>
          </cell>
          <cell r="B16" t="str">
            <v>MD. TOUHIDUL ISLAM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 t="str">
            <v>Maths</v>
          </cell>
          <cell r="BC16">
            <v>0</v>
          </cell>
          <cell r="BD16">
            <v>0</v>
          </cell>
          <cell r="BE16" t="str">
            <v>F</v>
          </cell>
          <cell r="BF16" t="str">
            <v>Fail</v>
          </cell>
          <cell r="BG16">
            <v>0</v>
          </cell>
          <cell r="BH16" t="str">
            <v>F</v>
          </cell>
          <cell r="BI16" t="str">
            <v>F</v>
          </cell>
          <cell r="BJ16" t="str">
            <v>F</v>
          </cell>
          <cell r="BK16" t="str">
            <v>F</v>
          </cell>
          <cell r="BL16" t="str">
            <v>F</v>
          </cell>
          <cell r="BM16" t="str">
            <v>F</v>
          </cell>
          <cell r="BN16" t="str">
            <v>F</v>
          </cell>
        </row>
        <row r="17">
          <cell r="A17">
            <v>18191015</v>
          </cell>
          <cell r="B17" t="str">
            <v>TASFIAH JAHAN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 t="str">
            <v>Bio</v>
          </cell>
          <cell r="BC17">
            <v>0</v>
          </cell>
          <cell r="BD17">
            <v>0</v>
          </cell>
          <cell r="BE17" t="str">
            <v>F</v>
          </cell>
          <cell r="BF17" t="str">
            <v>Fail</v>
          </cell>
          <cell r="BG17">
            <v>0</v>
          </cell>
          <cell r="BH17" t="str">
            <v>F</v>
          </cell>
          <cell r="BI17" t="str">
            <v>F</v>
          </cell>
          <cell r="BJ17" t="str">
            <v>F</v>
          </cell>
          <cell r="BK17" t="str">
            <v>F</v>
          </cell>
          <cell r="BL17" t="str">
            <v>F</v>
          </cell>
          <cell r="BM17" t="str">
            <v>F</v>
          </cell>
          <cell r="BN17" t="str">
            <v>F</v>
          </cell>
        </row>
        <row r="18">
          <cell r="A18">
            <v>18191016</v>
          </cell>
          <cell r="B18" t="str">
            <v>MD AL IMRAN POLASH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 t="str">
            <v>Bio</v>
          </cell>
          <cell r="BC18">
            <v>0</v>
          </cell>
          <cell r="BD18">
            <v>0</v>
          </cell>
          <cell r="BE18" t="str">
            <v>F</v>
          </cell>
          <cell r="BF18" t="str">
            <v>Fail</v>
          </cell>
          <cell r="BG18">
            <v>0</v>
          </cell>
          <cell r="BH18" t="str">
            <v>F</v>
          </cell>
          <cell r="BI18" t="str">
            <v>F</v>
          </cell>
          <cell r="BJ18" t="str">
            <v>F</v>
          </cell>
          <cell r="BK18" t="str">
            <v>F</v>
          </cell>
          <cell r="BL18" t="str">
            <v>F</v>
          </cell>
          <cell r="BM18" t="str">
            <v>F</v>
          </cell>
          <cell r="BN18" t="str">
            <v>F</v>
          </cell>
        </row>
        <row r="19">
          <cell r="A19">
            <v>18191017</v>
          </cell>
          <cell r="B19" t="str">
            <v>ANANYA BARMA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 t="str">
            <v>Bio</v>
          </cell>
          <cell r="BC19">
            <v>0</v>
          </cell>
          <cell r="BD19">
            <v>0</v>
          </cell>
          <cell r="BE19" t="str">
            <v>F</v>
          </cell>
          <cell r="BF19" t="str">
            <v>Fail</v>
          </cell>
          <cell r="BG19">
            <v>0</v>
          </cell>
          <cell r="BH19" t="str">
            <v>F</v>
          </cell>
          <cell r="BI19" t="str">
            <v>F</v>
          </cell>
          <cell r="BJ19" t="str">
            <v>F</v>
          </cell>
          <cell r="BK19" t="str">
            <v>F</v>
          </cell>
          <cell r="BL19" t="str">
            <v>F</v>
          </cell>
          <cell r="BM19" t="str">
            <v>F</v>
          </cell>
          <cell r="BN19" t="str">
            <v>F</v>
          </cell>
        </row>
        <row r="20">
          <cell r="A20">
            <v>18191019</v>
          </cell>
          <cell r="B20" t="str">
            <v>MD. REZWAN NASIR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 t="str">
            <v>Maths</v>
          </cell>
          <cell r="BC20">
            <v>0</v>
          </cell>
          <cell r="BD20">
            <v>0</v>
          </cell>
          <cell r="BE20" t="str">
            <v>F</v>
          </cell>
          <cell r="BF20" t="str">
            <v>Fail</v>
          </cell>
          <cell r="BG20">
            <v>0</v>
          </cell>
          <cell r="BH20" t="str">
            <v>F</v>
          </cell>
          <cell r="BI20" t="str">
            <v>F</v>
          </cell>
          <cell r="BJ20" t="str">
            <v>F</v>
          </cell>
          <cell r="BK20" t="str">
            <v>F</v>
          </cell>
          <cell r="BL20" t="str">
            <v>F</v>
          </cell>
          <cell r="BM20" t="str">
            <v>F</v>
          </cell>
          <cell r="BN20" t="str">
            <v>F</v>
          </cell>
        </row>
        <row r="21">
          <cell r="A21">
            <v>18191020</v>
          </cell>
          <cell r="B21" t="str">
            <v>MD. NASIUL ALOM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 t="str">
            <v>Bio</v>
          </cell>
          <cell r="BC21">
            <v>0</v>
          </cell>
          <cell r="BD21">
            <v>0</v>
          </cell>
          <cell r="BE21" t="str">
            <v>F</v>
          </cell>
          <cell r="BF21" t="str">
            <v>Fail</v>
          </cell>
          <cell r="BG21">
            <v>0</v>
          </cell>
          <cell r="BH21" t="str">
            <v>F</v>
          </cell>
          <cell r="BI21" t="str">
            <v>F</v>
          </cell>
          <cell r="BJ21" t="str">
            <v>F</v>
          </cell>
          <cell r="BK21" t="str">
            <v>F</v>
          </cell>
          <cell r="BL21" t="str">
            <v>F</v>
          </cell>
          <cell r="BM21" t="str">
            <v>F</v>
          </cell>
          <cell r="BN21" t="str">
            <v>F</v>
          </cell>
        </row>
        <row r="22">
          <cell r="A22">
            <v>18191021</v>
          </cell>
          <cell r="B22" t="str">
            <v>MD. ROUSHANUL FERDOUS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 t="str">
            <v>Maths</v>
          </cell>
          <cell r="BC22">
            <v>0</v>
          </cell>
          <cell r="BD22">
            <v>0</v>
          </cell>
          <cell r="BE22" t="str">
            <v>F</v>
          </cell>
          <cell r="BF22" t="str">
            <v>Fail</v>
          </cell>
          <cell r="BG22">
            <v>0</v>
          </cell>
          <cell r="BH22" t="str">
            <v>F</v>
          </cell>
          <cell r="BI22" t="str">
            <v>F</v>
          </cell>
          <cell r="BJ22" t="str">
            <v>F</v>
          </cell>
          <cell r="BK22" t="str">
            <v>F</v>
          </cell>
          <cell r="BL22" t="str">
            <v>F</v>
          </cell>
          <cell r="BM22" t="str">
            <v>F</v>
          </cell>
          <cell r="BN22" t="str">
            <v>F</v>
          </cell>
        </row>
        <row r="23">
          <cell r="A23">
            <v>18191022</v>
          </cell>
          <cell r="B23" t="str">
            <v>MD. KHADIMUL ISLAM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 t="str">
            <v>Maths</v>
          </cell>
          <cell r="BC23">
            <v>0</v>
          </cell>
          <cell r="BD23">
            <v>0</v>
          </cell>
          <cell r="BE23" t="str">
            <v>F</v>
          </cell>
          <cell r="BF23" t="str">
            <v>Fail</v>
          </cell>
          <cell r="BG23">
            <v>0</v>
          </cell>
          <cell r="BH23" t="str">
            <v>F</v>
          </cell>
          <cell r="BI23" t="str">
            <v>F</v>
          </cell>
          <cell r="BJ23" t="str">
            <v>F</v>
          </cell>
          <cell r="BK23" t="str">
            <v>F</v>
          </cell>
          <cell r="BL23" t="str">
            <v>F</v>
          </cell>
          <cell r="BM23" t="str">
            <v>F</v>
          </cell>
          <cell r="BN23" t="str">
            <v>F</v>
          </cell>
        </row>
        <row r="24">
          <cell r="A24">
            <v>18191024</v>
          </cell>
          <cell r="B24" t="str">
            <v>SHAHED MAHMUD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 t="str">
            <v>Maths</v>
          </cell>
          <cell r="BC24">
            <v>0</v>
          </cell>
          <cell r="BD24">
            <v>0</v>
          </cell>
          <cell r="BE24" t="str">
            <v>F</v>
          </cell>
          <cell r="BF24" t="str">
            <v>Fail</v>
          </cell>
          <cell r="BG24">
            <v>0</v>
          </cell>
          <cell r="BH24" t="str">
            <v>F</v>
          </cell>
          <cell r="BI24" t="str">
            <v>F</v>
          </cell>
          <cell r="BJ24" t="str">
            <v>F</v>
          </cell>
          <cell r="BK24" t="str">
            <v>F</v>
          </cell>
          <cell r="BL24" t="str">
            <v>F</v>
          </cell>
          <cell r="BM24" t="str">
            <v>F</v>
          </cell>
          <cell r="BN24" t="str">
            <v>F</v>
          </cell>
        </row>
        <row r="25">
          <cell r="A25">
            <v>18191025</v>
          </cell>
          <cell r="B25" t="str">
            <v>MD. ABU POLASH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 t="str">
            <v>Bio</v>
          </cell>
          <cell r="BC25">
            <v>0</v>
          </cell>
          <cell r="BD25">
            <v>0</v>
          </cell>
          <cell r="BE25" t="str">
            <v>F</v>
          </cell>
          <cell r="BF25" t="str">
            <v>Fail</v>
          </cell>
          <cell r="BG25">
            <v>0</v>
          </cell>
          <cell r="BH25" t="str">
            <v>F</v>
          </cell>
          <cell r="BI25" t="str">
            <v>F</v>
          </cell>
          <cell r="BJ25" t="str">
            <v>F</v>
          </cell>
          <cell r="BK25" t="str">
            <v>F</v>
          </cell>
          <cell r="BL25" t="str">
            <v>F</v>
          </cell>
          <cell r="BM25" t="str">
            <v>F</v>
          </cell>
          <cell r="BN25" t="str">
            <v>F</v>
          </cell>
        </row>
        <row r="26">
          <cell r="A26">
            <v>18191026</v>
          </cell>
          <cell r="B26" t="str">
            <v>MD. ASHIKUZZAMAN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 t="str">
            <v>Maths</v>
          </cell>
          <cell r="BC26">
            <v>0</v>
          </cell>
          <cell r="BD26">
            <v>0</v>
          </cell>
          <cell r="BE26" t="str">
            <v>F</v>
          </cell>
          <cell r="BF26" t="str">
            <v>Fail</v>
          </cell>
          <cell r="BG26">
            <v>0</v>
          </cell>
          <cell r="BH26" t="str">
            <v>F</v>
          </cell>
          <cell r="BI26" t="str">
            <v>F</v>
          </cell>
          <cell r="BJ26" t="str">
            <v>F</v>
          </cell>
          <cell r="BK26" t="str">
            <v>F</v>
          </cell>
          <cell r="BL26" t="str">
            <v>F</v>
          </cell>
          <cell r="BM26" t="str">
            <v>F</v>
          </cell>
          <cell r="BN26" t="str">
            <v>F</v>
          </cell>
        </row>
        <row r="27">
          <cell r="A27">
            <v>18191027</v>
          </cell>
          <cell r="B27" t="str">
            <v>MD. NAIMUL ISLAM JOY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 t="str">
            <v>Bio</v>
          </cell>
          <cell r="BC27">
            <v>0</v>
          </cell>
          <cell r="BD27">
            <v>0</v>
          </cell>
          <cell r="BE27" t="str">
            <v>F</v>
          </cell>
          <cell r="BF27" t="str">
            <v>Fail</v>
          </cell>
          <cell r="BG27">
            <v>0</v>
          </cell>
          <cell r="BH27" t="str">
            <v>F</v>
          </cell>
          <cell r="BI27" t="str">
            <v>F</v>
          </cell>
          <cell r="BJ27" t="str">
            <v>F</v>
          </cell>
          <cell r="BK27" t="str">
            <v>F</v>
          </cell>
          <cell r="BL27" t="str">
            <v>F</v>
          </cell>
          <cell r="BM27" t="str">
            <v>F</v>
          </cell>
          <cell r="BN27" t="str">
            <v>F</v>
          </cell>
        </row>
        <row r="28">
          <cell r="A28">
            <v>18191028</v>
          </cell>
          <cell r="B28" t="str">
            <v>CHANCHAL KUMAR RAY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 t="str">
            <v>Maths</v>
          </cell>
          <cell r="BC28">
            <v>0</v>
          </cell>
          <cell r="BD28">
            <v>0</v>
          </cell>
          <cell r="BE28" t="str">
            <v>F</v>
          </cell>
          <cell r="BF28" t="str">
            <v>Fail</v>
          </cell>
          <cell r="BG28">
            <v>0</v>
          </cell>
          <cell r="BH28" t="str">
            <v>F</v>
          </cell>
          <cell r="BI28" t="str">
            <v>F</v>
          </cell>
          <cell r="BJ28" t="str">
            <v>F</v>
          </cell>
          <cell r="BK28" t="str">
            <v>F</v>
          </cell>
          <cell r="BL28" t="str">
            <v>F</v>
          </cell>
          <cell r="BM28" t="str">
            <v>F</v>
          </cell>
          <cell r="BN28" t="str">
            <v>F</v>
          </cell>
        </row>
        <row r="29">
          <cell r="A29">
            <v>18191029</v>
          </cell>
          <cell r="B29" t="str">
            <v>MD. KAMRUL ISLAM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 t="str">
            <v>Maths</v>
          </cell>
          <cell r="BC29">
            <v>0</v>
          </cell>
          <cell r="BD29">
            <v>0</v>
          </cell>
          <cell r="BE29" t="str">
            <v>F</v>
          </cell>
          <cell r="BF29" t="str">
            <v>Fail</v>
          </cell>
          <cell r="BG29">
            <v>0</v>
          </cell>
          <cell r="BH29" t="str">
            <v>F</v>
          </cell>
          <cell r="BI29" t="str">
            <v>F</v>
          </cell>
          <cell r="BJ29" t="str">
            <v>F</v>
          </cell>
          <cell r="BK29" t="str">
            <v>F</v>
          </cell>
          <cell r="BL29" t="str">
            <v>F</v>
          </cell>
          <cell r="BM29" t="str">
            <v>F</v>
          </cell>
          <cell r="BN29" t="str">
            <v>F</v>
          </cell>
        </row>
        <row r="30">
          <cell r="A30">
            <v>18191030</v>
          </cell>
          <cell r="B30" t="str">
            <v>MD. SHAHARIAR RAHMAN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 t="str">
            <v>Maths</v>
          </cell>
          <cell r="BC30">
            <v>0</v>
          </cell>
          <cell r="BD30">
            <v>0</v>
          </cell>
          <cell r="BE30" t="str">
            <v>F</v>
          </cell>
          <cell r="BF30" t="str">
            <v>Fail</v>
          </cell>
          <cell r="BG30">
            <v>0</v>
          </cell>
          <cell r="BH30" t="str">
            <v>F</v>
          </cell>
          <cell r="BI30" t="str">
            <v>F</v>
          </cell>
          <cell r="BJ30" t="str">
            <v>F</v>
          </cell>
          <cell r="BK30" t="str">
            <v>F</v>
          </cell>
          <cell r="BL30" t="str">
            <v>F</v>
          </cell>
          <cell r="BM30" t="str">
            <v>F</v>
          </cell>
          <cell r="BN30" t="str">
            <v>F</v>
          </cell>
        </row>
        <row r="31">
          <cell r="A31">
            <v>18191031</v>
          </cell>
          <cell r="B31" t="str">
            <v>MOST. MAYAMONI AKTER MUNNI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 t="str">
            <v>Maths</v>
          </cell>
          <cell r="BC31">
            <v>0</v>
          </cell>
          <cell r="BD31">
            <v>0</v>
          </cell>
          <cell r="BE31" t="str">
            <v>F</v>
          </cell>
          <cell r="BF31" t="str">
            <v>Fail</v>
          </cell>
          <cell r="BG31">
            <v>0</v>
          </cell>
          <cell r="BH31" t="str">
            <v>F</v>
          </cell>
          <cell r="BI31" t="str">
            <v>F</v>
          </cell>
          <cell r="BJ31" t="str">
            <v>F</v>
          </cell>
          <cell r="BK31" t="str">
            <v>F</v>
          </cell>
          <cell r="BL31" t="str">
            <v>F</v>
          </cell>
          <cell r="BM31" t="str">
            <v>F</v>
          </cell>
          <cell r="BN31" t="str">
            <v>F</v>
          </cell>
        </row>
        <row r="32">
          <cell r="A32">
            <v>18191033</v>
          </cell>
          <cell r="B32" t="str">
            <v>SIDRATUL ISLAM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 t="str">
            <v>Bio</v>
          </cell>
          <cell r="BC32">
            <v>0</v>
          </cell>
          <cell r="BD32">
            <v>0</v>
          </cell>
          <cell r="BE32" t="str">
            <v>F</v>
          </cell>
          <cell r="BF32" t="str">
            <v>Fail</v>
          </cell>
          <cell r="BG32">
            <v>0</v>
          </cell>
          <cell r="BH32" t="str">
            <v>F</v>
          </cell>
          <cell r="BI32" t="str">
            <v>F</v>
          </cell>
          <cell r="BJ32" t="str">
            <v>F</v>
          </cell>
          <cell r="BK32" t="str">
            <v>F</v>
          </cell>
          <cell r="BL32" t="str">
            <v>F</v>
          </cell>
          <cell r="BM32" t="str">
            <v>F</v>
          </cell>
          <cell r="BN32" t="str">
            <v>F</v>
          </cell>
        </row>
        <row r="33">
          <cell r="A33">
            <v>18191034</v>
          </cell>
          <cell r="B33" t="str">
            <v>MOSTAKIM ISLAM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 t="str">
            <v>Bio</v>
          </cell>
          <cell r="BC33">
            <v>0</v>
          </cell>
          <cell r="BD33">
            <v>0</v>
          </cell>
          <cell r="BE33" t="str">
            <v>F</v>
          </cell>
          <cell r="BF33" t="str">
            <v>Fail</v>
          </cell>
          <cell r="BG33">
            <v>0</v>
          </cell>
          <cell r="BH33" t="str">
            <v>F</v>
          </cell>
          <cell r="BI33" t="str">
            <v>F</v>
          </cell>
          <cell r="BJ33" t="str">
            <v>F</v>
          </cell>
          <cell r="BK33" t="str">
            <v>F</v>
          </cell>
          <cell r="BL33" t="str">
            <v>F</v>
          </cell>
          <cell r="BM33" t="str">
            <v>F</v>
          </cell>
          <cell r="BN33" t="str">
            <v>F</v>
          </cell>
        </row>
        <row r="34">
          <cell r="A34">
            <v>18191035</v>
          </cell>
          <cell r="B34" t="str">
            <v>SADAB IBNA HAQUE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 t="str">
            <v>Bio</v>
          </cell>
          <cell r="BC34">
            <v>0</v>
          </cell>
          <cell r="BD34">
            <v>0</v>
          </cell>
          <cell r="BE34" t="str">
            <v>F</v>
          </cell>
          <cell r="BF34" t="str">
            <v>Fail</v>
          </cell>
          <cell r="BG34">
            <v>0</v>
          </cell>
          <cell r="BH34" t="str">
            <v>F</v>
          </cell>
          <cell r="BI34" t="str">
            <v>F</v>
          </cell>
          <cell r="BJ34" t="str">
            <v>F</v>
          </cell>
          <cell r="BK34" t="str">
            <v>F</v>
          </cell>
          <cell r="BL34" t="str">
            <v>F</v>
          </cell>
          <cell r="BM34" t="str">
            <v>F</v>
          </cell>
          <cell r="BN34" t="str">
            <v>F</v>
          </cell>
        </row>
        <row r="35">
          <cell r="A35">
            <v>18191036</v>
          </cell>
          <cell r="B35" t="str">
            <v>MD. NAZMUL HAQUE NAHID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 t="str">
            <v>Bio</v>
          </cell>
          <cell r="BC35">
            <v>0</v>
          </cell>
          <cell r="BD35">
            <v>0</v>
          </cell>
          <cell r="BE35" t="str">
            <v>F</v>
          </cell>
          <cell r="BF35" t="str">
            <v>Fail</v>
          </cell>
          <cell r="BG35">
            <v>0</v>
          </cell>
          <cell r="BH35" t="str">
            <v>F</v>
          </cell>
          <cell r="BI35" t="str">
            <v>F</v>
          </cell>
          <cell r="BJ35" t="str">
            <v>F</v>
          </cell>
          <cell r="BK35" t="str">
            <v>F</v>
          </cell>
          <cell r="BL35" t="str">
            <v>F</v>
          </cell>
          <cell r="BM35" t="str">
            <v>F</v>
          </cell>
          <cell r="BN35" t="str">
            <v>F</v>
          </cell>
        </row>
        <row r="36">
          <cell r="A36">
            <v>18191037</v>
          </cell>
          <cell r="B36" t="str">
            <v>MD. RAKIBUL ISLAM RAKIB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 t="str">
            <v>Maths</v>
          </cell>
          <cell r="BC36">
            <v>0</v>
          </cell>
          <cell r="BD36">
            <v>0</v>
          </cell>
          <cell r="BE36" t="str">
            <v>F</v>
          </cell>
          <cell r="BF36" t="str">
            <v>Fail</v>
          </cell>
          <cell r="BG36">
            <v>0</v>
          </cell>
          <cell r="BH36" t="str">
            <v>F</v>
          </cell>
          <cell r="BI36" t="str">
            <v>F</v>
          </cell>
          <cell r="BJ36" t="str">
            <v>F</v>
          </cell>
          <cell r="BK36" t="str">
            <v>F</v>
          </cell>
          <cell r="BL36" t="str">
            <v>F</v>
          </cell>
          <cell r="BM36" t="str">
            <v>F</v>
          </cell>
          <cell r="BN36" t="str">
            <v>F</v>
          </cell>
        </row>
        <row r="37">
          <cell r="A37">
            <v>18191038</v>
          </cell>
          <cell r="B37" t="str">
            <v>ABU BAKKAR SIDDIK ANIK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 t="str">
            <v>Maths</v>
          </cell>
          <cell r="BC37">
            <v>0</v>
          </cell>
          <cell r="BD37">
            <v>0</v>
          </cell>
          <cell r="BE37" t="str">
            <v>F</v>
          </cell>
          <cell r="BF37" t="str">
            <v>Fail</v>
          </cell>
          <cell r="BG37">
            <v>0</v>
          </cell>
          <cell r="BH37" t="str">
            <v>F</v>
          </cell>
          <cell r="BI37" t="str">
            <v>F</v>
          </cell>
          <cell r="BJ37" t="str">
            <v>F</v>
          </cell>
          <cell r="BK37" t="str">
            <v>F</v>
          </cell>
          <cell r="BL37" t="str">
            <v>F</v>
          </cell>
          <cell r="BM37" t="str">
            <v>F</v>
          </cell>
          <cell r="BN37" t="str">
            <v>F</v>
          </cell>
        </row>
        <row r="38">
          <cell r="A38">
            <v>18191039</v>
          </cell>
          <cell r="B38" t="str">
            <v>POLOK CHANDRA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 t="str">
            <v>Maths</v>
          </cell>
          <cell r="BC38">
            <v>0</v>
          </cell>
          <cell r="BD38">
            <v>0</v>
          </cell>
          <cell r="BE38" t="str">
            <v>F</v>
          </cell>
          <cell r="BF38" t="str">
            <v>Fail</v>
          </cell>
          <cell r="BG38">
            <v>0</v>
          </cell>
          <cell r="BH38" t="str">
            <v>F</v>
          </cell>
          <cell r="BI38" t="str">
            <v>F</v>
          </cell>
          <cell r="BJ38" t="str">
            <v>F</v>
          </cell>
          <cell r="BK38" t="str">
            <v>F</v>
          </cell>
          <cell r="BL38" t="str">
            <v>F</v>
          </cell>
          <cell r="BM38" t="str">
            <v>F</v>
          </cell>
          <cell r="BN38" t="str">
            <v>F</v>
          </cell>
        </row>
        <row r="39">
          <cell r="A39">
            <v>18191040</v>
          </cell>
          <cell r="B39" t="str">
            <v>RUBAIYAT ISLAM RIFAT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 t="str">
            <v>Maths</v>
          </cell>
          <cell r="BC39">
            <v>0</v>
          </cell>
          <cell r="BD39">
            <v>0</v>
          </cell>
          <cell r="BE39" t="str">
            <v>F</v>
          </cell>
          <cell r="BF39" t="str">
            <v>Fail</v>
          </cell>
          <cell r="BG39">
            <v>0</v>
          </cell>
          <cell r="BH39" t="str">
            <v>F</v>
          </cell>
          <cell r="BI39" t="str">
            <v>F</v>
          </cell>
          <cell r="BJ39" t="str">
            <v>F</v>
          </cell>
          <cell r="BK39" t="str">
            <v>F</v>
          </cell>
          <cell r="BL39" t="str">
            <v>F</v>
          </cell>
          <cell r="BM39" t="str">
            <v>F</v>
          </cell>
          <cell r="BN39" t="str">
            <v>F</v>
          </cell>
        </row>
        <row r="40">
          <cell r="A40">
            <v>18191041</v>
          </cell>
          <cell r="B40" t="str">
            <v>ANWAR HOSSAIN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 t="str">
            <v>Bio</v>
          </cell>
          <cell r="BC40">
            <v>0</v>
          </cell>
          <cell r="BD40">
            <v>0</v>
          </cell>
          <cell r="BE40" t="str">
            <v>F</v>
          </cell>
          <cell r="BF40" t="str">
            <v>Fail</v>
          </cell>
          <cell r="BG40">
            <v>0</v>
          </cell>
          <cell r="BH40" t="str">
            <v>F</v>
          </cell>
          <cell r="BI40" t="str">
            <v>F</v>
          </cell>
          <cell r="BJ40" t="str">
            <v>F</v>
          </cell>
          <cell r="BK40" t="str">
            <v>F</v>
          </cell>
          <cell r="BL40" t="str">
            <v>F</v>
          </cell>
          <cell r="BM40" t="str">
            <v>F</v>
          </cell>
          <cell r="BN40" t="str">
            <v>F</v>
          </cell>
        </row>
        <row r="41">
          <cell r="A41">
            <v>18191042</v>
          </cell>
          <cell r="B41" t="str">
            <v>MD. SARWER HOSSAIN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 t="str">
            <v>Bio</v>
          </cell>
          <cell r="BC41">
            <v>0</v>
          </cell>
          <cell r="BD41">
            <v>0</v>
          </cell>
          <cell r="BE41" t="str">
            <v>F</v>
          </cell>
          <cell r="BF41" t="str">
            <v>Fail</v>
          </cell>
          <cell r="BG41">
            <v>0</v>
          </cell>
          <cell r="BH41" t="str">
            <v>F</v>
          </cell>
          <cell r="BI41" t="str">
            <v>F</v>
          </cell>
          <cell r="BJ41" t="str">
            <v>F</v>
          </cell>
          <cell r="BK41" t="str">
            <v>F</v>
          </cell>
          <cell r="BL41" t="str">
            <v>F</v>
          </cell>
          <cell r="BM41" t="str">
            <v>F</v>
          </cell>
          <cell r="BN41" t="str">
            <v>F</v>
          </cell>
        </row>
        <row r="42">
          <cell r="A42">
            <v>18191043</v>
          </cell>
          <cell r="B42" t="str">
            <v>MD. NURNOBY HOQUE PRODHAN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 t="str">
            <v>Maths</v>
          </cell>
          <cell r="BC42">
            <v>0</v>
          </cell>
          <cell r="BD42">
            <v>0</v>
          </cell>
          <cell r="BE42" t="str">
            <v>F</v>
          </cell>
          <cell r="BF42" t="str">
            <v>Fail</v>
          </cell>
          <cell r="BG42">
            <v>0</v>
          </cell>
          <cell r="BH42" t="str">
            <v>F</v>
          </cell>
          <cell r="BI42" t="str">
            <v>F</v>
          </cell>
          <cell r="BJ42" t="str">
            <v>F</v>
          </cell>
          <cell r="BK42" t="str">
            <v>F</v>
          </cell>
          <cell r="BL42" t="str">
            <v>F</v>
          </cell>
          <cell r="BM42" t="str">
            <v>F</v>
          </cell>
          <cell r="BN42" t="str">
            <v>F</v>
          </cell>
        </row>
        <row r="43">
          <cell r="A43">
            <v>18191044</v>
          </cell>
          <cell r="B43" t="str">
            <v>FARHAN RAFID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 t="str">
            <v>Bio</v>
          </cell>
          <cell r="BC43">
            <v>0</v>
          </cell>
          <cell r="BD43">
            <v>0</v>
          </cell>
          <cell r="BE43" t="str">
            <v>F</v>
          </cell>
          <cell r="BF43" t="str">
            <v>Fail</v>
          </cell>
          <cell r="BG43">
            <v>0</v>
          </cell>
          <cell r="BH43" t="str">
            <v>F</v>
          </cell>
          <cell r="BI43" t="str">
            <v>F</v>
          </cell>
          <cell r="BJ43" t="str">
            <v>F</v>
          </cell>
          <cell r="BK43" t="str">
            <v>F</v>
          </cell>
          <cell r="BL43" t="str">
            <v>F</v>
          </cell>
          <cell r="BM43" t="str">
            <v>F</v>
          </cell>
          <cell r="BN43" t="str">
            <v>F</v>
          </cell>
        </row>
        <row r="44">
          <cell r="A44">
            <v>18191045</v>
          </cell>
          <cell r="B44" t="str">
            <v>MD. RASHIDUL ISLAM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 t="str">
            <v>Maths</v>
          </cell>
          <cell r="BC44">
            <v>0</v>
          </cell>
          <cell r="BD44">
            <v>0</v>
          </cell>
          <cell r="BE44" t="str">
            <v>F</v>
          </cell>
          <cell r="BF44" t="str">
            <v>Fail</v>
          </cell>
          <cell r="BG44">
            <v>0</v>
          </cell>
          <cell r="BH44" t="str">
            <v>F</v>
          </cell>
          <cell r="BI44" t="str">
            <v>F</v>
          </cell>
          <cell r="BJ44" t="str">
            <v>F</v>
          </cell>
          <cell r="BK44" t="str">
            <v>F</v>
          </cell>
          <cell r="BL44" t="str">
            <v>F</v>
          </cell>
          <cell r="BM44" t="str">
            <v>F</v>
          </cell>
          <cell r="BN44" t="str">
            <v>F</v>
          </cell>
        </row>
        <row r="45">
          <cell r="A45">
            <v>18191046</v>
          </cell>
          <cell r="B45" t="str">
            <v>MD. JAMAL HOSSAIN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 t="str">
            <v>Bio</v>
          </cell>
          <cell r="BC45">
            <v>0</v>
          </cell>
          <cell r="BD45">
            <v>0</v>
          </cell>
          <cell r="BE45" t="str">
            <v>F</v>
          </cell>
          <cell r="BF45" t="str">
            <v>Fail</v>
          </cell>
          <cell r="BG45">
            <v>0</v>
          </cell>
          <cell r="BH45" t="str">
            <v>F</v>
          </cell>
          <cell r="BI45" t="str">
            <v>F</v>
          </cell>
          <cell r="BJ45" t="str">
            <v>F</v>
          </cell>
          <cell r="BK45" t="str">
            <v>F</v>
          </cell>
          <cell r="BL45" t="str">
            <v>F</v>
          </cell>
          <cell r="BM45" t="str">
            <v>F</v>
          </cell>
          <cell r="BN45" t="str">
            <v>F</v>
          </cell>
        </row>
        <row r="46">
          <cell r="A46">
            <v>18191047</v>
          </cell>
          <cell r="B46" t="str">
            <v>MD. KAMRUZZAMAN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 t="str">
            <v>Maths</v>
          </cell>
          <cell r="BC46">
            <v>0</v>
          </cell>
          <cell r="BD46">
            <v>0</v>
          </cell>
          <cell r="BE46" t="str">
            <v>F</v>
          </cell>
          <cell r="BF46" t="str">
            <v>Fail</v>
          </cell>
          <cell r="BG46">
            <v>0</v>
          </cell>
          <cell r="BH46" t="str">
            <v>F</v>
          </cell>
          <cell r="BI46" t="str">
            <v>F</v>
          </cell>
          <cell r="BJ46" t="str">
            <v>F</v>
          </cell>
          <cell r="BK46" t="str">
            <v>F</v>
          </cell>
          <cell r="BL46" t="str">
            <v>F</v>
          </cell>
          <cell r="BM46" t="str">
            <v>F</v>
          </cell>
          <cell r="BN46" t="str">
            <v>F</v>
          </cell>
        </row>
        <row r="47">
          <cell r="A47">
            <v>18191048</v>
          </cell>
          <cell r="B47" t="str">
            <v>MD. MOSTAFIZUR RAHMAN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 t="str">
            <v>Maths</v>
          </cell>
          <cell r="BC47">
            <v>0</v>
          </cell>
          <cell r="BD47">
            <v>0</v>
          </cell>
          <cell r="BE47" t="str">
            <v>F</v>
          </cell>
          <cell r="BF47" t="str">
            <v>Fail</v>
          </cell>
          <cell r="BG47">
            <v>0</v>
          </cell>
          <cell r="BH47" t="str">
            <v>F</v>
          </cell>
          <cell r="BI47" t="str">
            <v>F</v>
          </cell>
          <cell r="BJ47" t="str">
            <v>F</v>
          </cell>
          <cell r="BK47" t="str">
            <v>F</v>
          </cell>
          <cell r="BL47" t="str">
            <v>F</v>
          </cell>
          <cell r="BM47" t="str">
            <v>F</v>
          </cell>
          <cell r="BN47" t="str">
            <v>F</v>
          </cell>
        </row>
        <row r="48">
          <cell r="A48">
            <v>18191049</v>
          </cell>
          <cell r="B48" t="str">
            <v>MD. AMANUR ISLAM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 t="str">
            <v>Bio</v>
          </cell>
          <cell r="BC48">
            <v>0</v>
          </cell>
          <cell r="BD48">
            <v>0</v>
          </cell>
          <cell r="BE48" t="str">
            <v>F</v>
          </cell>
          <cell r="BF48" t="str">
            <v>Fail</v>
          </cell>
          <cell r="BG48">
            <v>0</v>
          </cell>
          <cell r="BH48" t="str">
            <v>F</v>
          </cell>
          <cell r="BI48" t="str">
            <v>F</v>
          </cell>
          <cell r="BJ48" t="str">
            <v>F</v>
          </cell>
          <cell r="BK48" t="str">
            <v>F</v>
          </cell>
          <cell r="BL48" t="str">
            <v>F</v>
          </cell>
          <cell r="BM48" t="str">
            <v>F</v>
          </cell>
          <cell r="BN48" t="str">
            <v>F</v>
          </cell>
        </row>
        <row r="49">
          <cell r="A49">
            <v>18191050</v>
          </cell>
          <cell r="B49" t="str">
            <v>MD. ARIFUL ISLAM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 t="str">
            <v>Maths</v>
          </cell>
          <cell r="BC49">
            <v>0</v>
          </cell>
          <cell r="BD49">
            <v>0</v>
          </cell>
          <cell r="BE49" t="str">
            <v>F</v>
          </cell>
          <cell r="BF49" t="str">
            <v>Fail</v>
          </cell>
          <cell r="BG49">
            <v>0</v>
          </cell>
          <cell r="BH49" t="str">
            <v>F</v>
          </cell>
          <cell r="BI49" t="str">
            <v>F</v>
          </cell>
          <cell r="BJ49" t="str">
            <v>F</v>
          </cell>
          <cell r="BK49" t="str">
            <v>F</v>
          </cell>
          <cell r="BL49" t="str">
            <v>F</v>
          </cell>
          <cell r="BM49" t="str">
            <v>F</v>
          </cell>
          <cell r="BN49" t="str">
            <v>F</v>
          </cell>
        </row>
        <row r="50">
          <cell r="A50">
            <v>18191051</v>
          </cell>
          <cell r="B50" t="str">
            <v>MD. SHAIFUL ISLAM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 t="str">
            <v>Bio</v>
          </cell>
          <cell r="BC50">
            <v>0</v>
          </cell>
          <cell r="BD50">
            <v>0</v>
          </cell>
          <cell r="BE50" t="str">
            <v>F</v>
          </cell>
          <cell r="BF50" t="str">
            <v>Fail</v>
          </cell>
          <cell r="BG50">
            <v>0</v>
          </cell>
          <cell r="BH50" t="str">
            <v>F</v>
          </cell>
          <cell r="BI50" t="str">
            <v>F</v>
          </cell>
          <cell r="BJ50" t="str">
            <v>F</v>
          </cell>
          <cell r="BK50" t="str">
            <v>F</v>
          </cell>
          <cell r="BL50" t="str">
            <v>F</v>
          </cell>
          <cell r="BM50" t="str">
            <v>F</v>
          </cell>
          <cell r="BN50" t="str">
            <v>F</v>
          </cell>
        </row>
        <row r="51">
          <cell r="A51">
            <v>18191052</v>
          </cell>
          <cell r="B51" t="str">
            <v>MD. SANBIR AHAMMED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 t="str">
            <v>Maths</v>
          </cell>
          <cell r="BC51">
            <v>0</v>
          </cell>
          <cell r="BD51">
            <v>0</v>
          </cell>
          <cell r="BE51" t="str">
            <v>F</v>
          </cell>
          <cell r="BF51" t="str">
            <v>Fail</v>
          </cell>
          <cell r="BG51">
            <v>0</v>
          </cell>
          <cell r="BH51" t="str">
            <v>F</v>
          </cell>
          <cell r="BI51" t="str">
            <v>F</v>
          </cell>
          <cell r="BJ51" t="str">
            <v>F</v>
          </cell>
          <cell r="BK51" t="str">
            <v>F</v>
          </cell>
          <cell r="BL51" t="str">
            <v>F</v>
          </cell>
          <cell r="BM51" t="str">
            <v>F</v>
          </cell>
          <cell r="BN51" t="str">
            <v>F</v>
          </cell>
        </row>
        <row r="52">
          <cell r="A52">
            <v>18191053</v>
          </cell>
          <cell r="B52" t="str">
            <v>MD. AL-AMIN HAQUE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 t="str">
            <v>Maths</v>
          </cell>
          <cell r="BC52">
            <v>0</v>
          </cell>
          <cell r="BD52">
            <v>0</v>
          </cell>
          <cell r="BE52" t="str">
            <v>F</v>
          </cell>
          <cell r="BF52" t="str">
            <v>Fail</v>
          </cell>
          <cell r="BG52">
            <v>0</v>
          </cell>
          <cell r="BH52" t="str">
            <v>F</v>
          </cell>
          <cell r="BI52" t="str">
            <v>F</v>
          </cell>
          <cell r="BJ52" t="str">
            <v>F</v>
          </cell>
          <cell r="BK52" t="str">
            <v>F</v>
          </cell>
          <cell r="BL52" t="str">
            <v>F</v>
          </cell>
          <cell r="BM52" t="str">
            <v>F</v>
          </cell>
          <cell r="BN52" t="str">
            <v>F</v>
          </cell>
        </row>
        <row r="53">
          <cell r="A53">
            <v>18191054</v>
          </cell>
          <cell r="B53" t="str">
            <v>MOSTAKIM ISLAM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 t="str">
            <v>Bio</v>
          </cell>
          <cell r="BC53">
            <v>0</v>
          </cell>
          <cell r="BD53">
            <v>0</v>
          </cell>
          <cell r="BE53" t="str">
            <v>F</v>
          </cell>
          <cell r="BF53" t="str">
            <v>Fail</v>
          </cell>
          <cell r="BG53">
            <v>0</v>
          </cell>
          <cell r="BH53" t="str">
            <v>F</v>
          </cell>
          <cell r="BI53" t="str">
            <v>F</v>
          </cell>
          <cell r="BJ53" t="str">
            <v>F</v>
          </cell>
          <cell r="BK53" t="str">
            <v>F</v>
          </cell>
          <cell r="BL53" t="str">
            <v>F</v>
          </cell>
          <cell r="BM53" t="str">
            <v>F</v>
          </cell>
          <cell r="BN53" t="str">
            <v>F</v>
          </cell>
        </row>
        <row r="54">
          <cell r="A54">
            <v>18191055</v>
          </cell>
          <cell r="B54" t="str">
            <v>MD. ASHIKUR RAHMAN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 t="str">
            <v>Maths</v>
          </cell>
          <cell r="BC54">
            <v>0</v>
          </cell>
          <cell r="BD54">
            <v>0</v>
          </cell>
          <cell r="BE54" t="str">
            <v>F</v>
          </cell>
          <cell r="BF54" t="str">
            <v>Fail</v>
          </cell>
          <cell r="BG54">
            <v>0</v>
          </cell>
          <cell r="BH54" t="str">
            <v>F</v>
          </cell>
          <cell r="BI54" t="str">
            <v>F</v>
          </cell>
          <cell r="BJ54" t="str">
            <v>F</v>
          </cell>
          <cell r="BK54" t="str">
            <v>F</v>
          </cell>
          <cell r="BL54" t="str">
            <v>F</v>
          </cell>
          <cell r="BM54" t="str">
            <v>F</v>
          </cell>
          <cell r="BN54" t="str">
            <v>F</v>
          </cell>
        </row>
        <row r="55">
          <cell r="A55">
            <v>18191056</v>
          </cell>
          <cell r="B55" t="str">
            <v>MD. NAHID HASAN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 t="str">
            <v>Bio</v>
          </cell>
          <cell r="BC55">
            <v>0</v>
          </cell>
          <cell r="BD55">
            <v>0</v>
          </cell>
          <cell r="BE55" t="str">
            <v>F</v>
          </cell>
          <cell r="BF55" t="str">
            <v>Fail</v>
          </cell>
          <cell r="BG55">
            <v>0</v>
          </cell>
          <cell r="BH55" t="str">
            <v>F</v>
          </cell>
          <cell r="BI55" t="str">
            <v>F</v>
          </cell>
          <cell r="BJ55" t="str">
            <v>F</v>
          </cell>
          <cell r="BK55" t="str">
            <v>F</v>
          </cell>
          <cell r="BL55" t="str">
            <v>F</v>
          </cell>
          <cell r="BM55" t="str">
            <v>F</v>
          </cell>
          <cell r="BN55" t="str">
            <v>F</v>
          </cell>
        </row>
        <row r="56">
          <cell r="A56">
            <v>18191058</v>
          </cell>
          <cell r="B56" t="str">
            <v>MAHMUDA KHATUN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 t="str">
            <v>Maths</v>
          </cell>
          <cell r="BC56">
            <v>0</v>
          </cell>
          <cell r="BD56">
            <v>0</v>
          </cell>
          <cell r="BE56" t="str">
            <v>F</v>
          </cell>
          <cell r="BF56" t="str">
            <v>Fail</v>
          </cell>
          <cell r="BG56">
            <v>0</v>
          </cell>
          <cell r="BH56" t="str">
            <v>F</v>
          </cell>
          <cell r="BI56" t="str">
            <v>F</v>
          </cell>
          <cell r="BJ56" t="str">
            <v>F</v>
          </cell>
          <cell r="BK56" t="str">
            <v>F</v>
          </cell>
          <cell r="BL56" t="str">
            <v>F</v>
          </cell>
          <cell r="BM56" t="str">
            <v>F</v>
          </cell>
          <cell r="BN56" t="str">
            <v>F</v>
          </cell>
        </row>
        <row r="57">
          <cell r="A57">
            <v>18191059</v>
          </cell>
          <cell r="B57" t="str">
            <v>MD. MOSTAFIZUR RAHMAN MURAD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 t="str">
            <v>Bio</v>
          </cell>
          <cell r="BC57">
            <v>0</v>
          </cell>
          <cell r="BD57">
            <v>0</v>
          </cell>
          <cell r="BE57" t="str">
            <v>F</v>
          </cell>
          <cell r="BF57" t="str">
            <v>Fail</v>
          </cell>
          <cell r="BG57">
            <v>0</v>
          </cell>
          <cell r="BH57" t="str">
            <v>F</v>
          </cell>
          <cell r="BI57" t="str">
            <v>F</v>
          </cell>
          <cell r="BJ57" t="str">
            <v>F</v>
          </cell>
          <cell r="BK57" t="str">
            <v>F</v>
          </cell>
          <cell r="BL57" t="str">
            <v>F</v>
          </cell>
          <cell r="BM57" t="str">
            <v>F</v>
          </cell>
          <cell r="BN57" t="str">
            <v>F</v>
          </cell>
        </row>
        <row r="58">
          <cell r="A58">
            <v>18191060</v>
          </cell>
          <cell r="B58" t="str">
            <v>MD. SIFAT KHAN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 t="str">
            <v>Bio</v>
          </cell>
          <cell r="BC58">
            <v>0</v>
          </cell>
          <cell r="BD58">
            <v>0</v>
          </cell>
          <cell r="BE58" t="str">
            <v>F</v>
          </cell>
          <cell r="BF58" t="str">
            <v>Fail</v>
          </cell>
          <cell r="BG58">
            <v>0</v>
          </cell>
          <cell r="BH58" t="str">
            <v>F</v>
          </cell>
          <cell r="BI58" t="str">
            <v>F</v>
          </cell>
          <cell r="BJ58" t="str">
            <v>F</v>
          </cell>
          <cell r="BK58" t="str">
            <v>F</v>
          </cell>
          <cell r="BL58" t="str">
            <v>F</v>
          </cell>
          <cell r="BM58" t="str">
            <v>F</v>
          </cell>
          <cell r="BN58" t="str">
            <v>F</v>
          </cell>
        </row>
        <row r="59">
          <cell r="A59">
            <v>18191061</v>
          </cell>
          <cell r="B59" t="str">
            <v>MD. MIZANUR RHAMAN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 t="str">
            <v>Bio</v>
          </cell>
          <cell r="BC59">
            <v>0</v>
          </cell>
          <cell r="BD59">
            <v>0</v>
          </cell>
          <cell r="BE59" t="str">
            <v>F</v>
          </cell>
          <cell r="BF59" t="str">
            <v>Fail</v>
          </cell>
          <cell r="BG59">
            <v>0</v>
          </cell>
          <cell r="BH59" t="str">
            <v>F</v>
          </cell>
          <cell r="BI59" t="str">
            <v>F</v>
          </cell>
          <cell r="BJ59" t="str">
            <v>F</v>
          </cell>
          <cell r="BK59" t="str">
            <v>F</v>
          </cell>
          <cell r="BL59" t="str">
            <v>F</v>
          </cell>
          <cell r="BM59" t="str">
            <v>F</v>
          </cell>
          <cell r="BN59" t="str">
            <v>F</v>
          </cell>
        </row>
        <row r="60">
          <cell r="A60">
            <v>18191062</v>
          </cell>
          <cell r="B60" t="str">
            <v>MST. QUHELEY AKHTER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 t="str">
            <v>Bio</v>
          </cell>
          <cell r="BC60">
            <v>0</v>
          </cell>
          <cell r="BD60">
            <v>0</v>
          </cell>
          <cell r="BE60" t="str">
            <v>F</v>
          </cell>
          <cell r="BF60" t="str">
            <v>Fail</v>
          </cell>
          <cell r="BG60">
            <v>0</v>
          </cell>
          <cell r="BH60" t="str">
            <v>F</v>
          </cell>
          <cell r="BI60" t="str">
            <v>F</v>
          </cell>
          <cell r="BJ60" t="str">
            <v>F</v>
          </cell>
          <cell r="BK60" t="str">
            <v>F</v>
          </cell>
          <cell r="BL60" t="str">
            <v>F</v>
          </cell>
          <cell r="BM60" t="str">
            <v>F</v>
          </cell>
          <cell r="BN60" t="str">
            <v>F</v>
          </cell>
        </row>
        <row r="61">
          <cell r="A61">
            <v>18191063</v>
          </cell>
          <cell r="B61" t="str">
            <v>MD. RAKIB MIA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 t="str">
            <v>Bio</v>
          </cell>
          <cell r="BC61">
            <v>0</v>
          </cell>
          <cell r="BD61">
            <v>0</v>
          </cell>
          <cell r="BE61" t="str">
            <v>F</v>
          </cell>
          <cell r="BF61" t="str">
            <v>Fail</v>
          </cell>
          <cell r="BG61">
            <v>0</v>
          </cell>
          <cell r="BH61" t="str">
            <v>F</v>
          </cell>
          <cell r="BI61" t="str">
            <v>F</v>
          </cell>
          <cell r="BJ61" t="str">
            <v>F</v>
          </cell>
          <cell r="BK61" t="str">
            <v>F</v>
          </cell>
          <cell r="BL61" t="str">
            <v>F</v>
          </cell>
          <cell r="BM61" t="str">
            <v>F</v>
          </cell>
          <cell r="BN61" t="str">
            <v>F</v>
          </cell>
        </row>
        <row r="62">
          <cell r="A62">
            <v>18191064</v>
          </cell>
          <cell r="B62" t="str">
            <v>SUMAIYA AKTER SANU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 t="str">
            <v>Maths</v>
          </cell>
          <cell r="BC62">
            <v>0</v>
          </cell>
          <cell r="BD62">
            <v>0</v>
          </cell>
          <cell r="BE62" t="str">
            <v>F</v>
          </cell>
          <cell r="BF62" t="str">
            <v>Fail</v>
          </cell>
          <cell r="BG62">
            <v>0</v>
          </cell>
          <cell r="BH62" t="str">
            <v>F</v>
          </cell>
          <cell r="BI62" t="str">
            <v>F</v>
          </cell>
          <cell r="BJ62" t="str">
            <v>F</v>
          </cell>
          <cell r="BK62" t="str">
            <v>F</v>
          </cell>
          <cell r="BL62" t="str">
            <v>F</v>
          </cell>
          <cell r="BM62" t="str">
            <v>F</v>
          </cell>
          <cell r="BN62" t="str">
            <v>F</v>
          </cell>
        </row>
        <row r="63">
          <cell r="A63">
            <v>18191065</v>
          </cell>
          <cell r="B63" t="str">
            <v>MD. MEHEDI KHAN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 t="str">
            <v>Maths</v>
          </cell>
          <cell r="BC63">
            <v>0</v>
          </cell>
          <cell r="BD63">
            <v>0</v>
          </cell>
          <cell r="BE63" t="str">
            <v>F</v>
          </cell>
          <cell r="BF63" t="str">
            <v>Fail</v>
          </cell>
          <cell r="BG63">
            <v>0</v>
          </cell>
          <cell r="BH63" t="str">
            <v>F</v>
          </cell>
          <cell r="BI63" t="str">
            <v>F</v>
          </cell>
          <cell r="BJ63" t="str">
            <v>F</v>
          </cell>
          <cell r="BK63" t="str">
            <v>F</v>
          </cell>
          <cell r="BL63" t="str">
            <v>F</v>
          </cell>
          <cell r="BM63" t="str">
            <v>F</v>
          </cell>
          <cell r="BN63" t="str">
            <v>F</v>
          </cell>
        </row>
        <row r="64">
          <cell r="A64">
            <v>18191066</v>
          </cell>
          <cell r="B64" t="str">
            <v>ANIK CHANDRA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 t="str">
            <v>Maths</v>
          </cell>
          <cell r="BC64">
            <v>0</v>
          </cell>
          <cell r="BD64">
            <v>0</v>
          </cell>
          <cell r="BE64" t="str">
            <v>F</v>
          </cell>
          <cell r="BF64" t="str">
            <v>Fail</v>
          </cell>
          <cell r="BG64">
            <v>0</v>
          </cell>
          <cell r="BH64" t="str">
            <v>F</v>
          </cell>
          <cell r="BI64" t="str">
            <v>F</v>
          </cell>
          <cell r="BJ64" t="str">
            <v>F</v>
          </cell>
          <cell r="BK64" t="str">
            <v>F</v>
          </cell>
          <cell r="BL64" t="str">
            <v>F</v>
          </cell>
          <cell r="BM64" t="str">
            <v>F</v>
          </cell>
          <cell r="BN64" t="str">
            <v>F</v>
          </cell>
        </row>
        <row r="65">
          <cell r="A65">
            <v>18191067</v>
          </cell>
          <cell r="B65" t="str">
            <v>MADHUSUDON ROY JOY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 t="str">
            <v>Bio</v>
          </cell>
          <cell r="BC65">
            <v>0</v>
          </cell>
          <cell r="BD65">
            <v>0</v>
          </cell>
          <cell r="BE65" t="str">
            <v>F</v>
          </cell>
          <cell r="BF65" t="str">
            <v>Fail</v>
          </cell>
          <cell r="BG65">
            <v>0</v>
          </cell>
          <cell r="BH65" t="str">
            <v>F</v>
          </cell>
          <cell r="BI65" t="str">
            <v>F</v>
          </cell>
          <cell r="BJ65" t="str">
            <v>F</v>
          </cell>
          <cell r="BK65" t="str">
            <v>F</v>
          </cell>
          <cell r="BL65" t="str">
            <v>F</v>
          </cell>
          <cell r="BM65" t="str">
            <v>F</v>
          </cell>
          <cell r="BN65" t="str">
            <v>F</v>
          </cell>
        </row>
        <row r="66">
          <cell r="A66">
            <v>18191068</v>
          </cell>
          <cell r="B66" t="str">
            <v>PRODIP KUMAR DAS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 t="str">
            <v>Maths</v>
          </cell>
          <cell r="BC66">
            <v>0</v>
          </cell>
          <cell r="BD66">
            <v>0</v>
          </cell>
          <cell r="BE66" t="str">
            <v>F</v>
          </cell>
          <cell r="BF66" t="str">
            <v>Fail</v>
          </cell>
          <cell r="BG66">
            <v>0</v>
          </cell>
          <cell r="BH66" t="str">
            <v>F</v>
          </cell>
          <cell r="BI66" t="str">
            <v>F</v>
          </cell>
          <cell r="BJ66" t="str">
            <v>F</v>
          </cell>
          <cell r="BK66" t="str">
            <v>F</v>
          </cell>
          <cell r="BL66" t="str">
            <v>F</v>
          </cell>
          <cell r="BM66" t="str">
            <v>F</v>
          </cell>
          <cell r="BN66" t="str">
            <v>F</v>
          </cell>
        </row>
        <row r="67">
          <cell r="A67">
            <v>18191069</v>
          </cell>
          <cell r="B67" t="str">
            <v>BARIUL ISLAM MOON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 t="str">
            <v>Maths</v>
          </cell>
          <cell r="BC67">
            <v>0</v>
          </cell>
          <cell r="BD67">
            <v>0</v>
          </cell>
          <cell r="BE67" t="str">
            <v>F</v>
          </cell>
          <cell r="BF67" t="str">
            <v>Fail</v>
          </cell>
          <cell r="BG67">
            <v>0</v>
          </cell>
          <cell r="BH67" t="str">
            <v>F</v>
          </cell>
          <cell r="BI67" t="str">
            <v>F</v>
          </cell>
          <cell r="BJ67" t="str">
            <v>F</v>
          </cell>
          <cell r="BK67" t="str">
            <v>F</v>
          </cell>
          <cell r="BL67" t="str">
            <v>F</v>
          </cell>
          <cell r="BM67" t="str">
            <v>F</v>
          </cell>
          <cell r="BN67" t="str">
            <v>F</v>
          </cell>
        </row>
        <row r="68">
          <cell r="A68">
            <v>18191070</v>
          </cell>
          <cell r="B68" t="str">
            <v>MD. SHAHARIYAR HOSSAIN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 t="str">
            <v>Maths</v>
          </cell>
          <cell r="BC68">
            <v>0</v>
          </cell>
          <cell r="BD68">
            <v>0</v>
          </cell>
          <cell r="BE68" t="str">
            <v>F</v>
          </cell>
          <cell r="BF68" t="str">
            <v>Fail</v>
          </cell>
          <cell r="BG68">
            <v>0</v>
          </cell>
          <cell r="BH68" t="str">
            <v>F</v>
          </cell>
          <cell r="BI68" t="str">
            <v>F</v>
          </cell>
          <cell r="BJ68" t="str">
            <v>F</v>
          </cell>
          <cell r="BK68" t="str">
            <v>F</v>
          </cell>
          <cell r="BL68" t="str">
            <v>F</v>
          </cell>
          <cell r="BM68" t="str">
            <v>F</v>
          </cell>
          <cell r="BN68" t="str">
            <v>F</v>
          </cell>
        </row>
        <row r="69">
          <cell r="A69">
            <v>18191071</v>
          </cell>
          <cell r="B69" t="str">
            <v>MD. MAHMUDUL HASAN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 t="str">
            <v>Maths</v>
          </cell>
          <cell r="BC69">
            <v>0</v>
          </cell>
          <cell r="BD69">
            <v>0</v>
          </cell>
          <cell r="BE69" t="str">
            <v>F</v>
          </cell>
          <cell r="BF69" t="str">
            <v>Fail</v>
          </cell>
          <cell r="BG69">
            <v>0</v>
          </cell>
          <cell r="BH69" t="str">
            <v>F</v>
          </cell>
          <cell r="BI69" t="str">
            <v>F</v>
          </cell>
          <cell r="BJ69" t="str">
            <v>F</v>
          </cell>
          <cell r="BK69" t="str">
            <v>F</v>
          </cell>
          <cell r="BL69" t="str">
            <v>F</v>
          </cell>
          <cell r="BM69" t="str">
            <v>F</v>
          </cell>
          <cell r="BN69" t="str">
            <v>F</v>
          </cell>
        </row>
        <row r="70">
          <cell r="A70">
            <v>18191072</v>
          </cell>
          <cell r="B70" t="str">
            <v>ASADUZZAMAN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 t="str">
            <v>Maths</v>
          </cell>
          <cell r="BC70">
            <v>0</v>
          </cell>
          <cell r="BD70">
            <v>0</v>
          </cell>
          <cell r="BE70" t="str">
            <v>F</v>
          </cell>
          <cell r="BF70" t="str">
            <v>Fail</v>
          </cell>
          <cell r="BG70">
            <v>0</v>
          </cell>
          <cell r="BH70" t="str">
            <v>F</v>
          </cell>
          <cell r="BI70" t="str">
            <v>F</v>
          </cell>
          <cell r="BJ70" t="str">
            <v>F</v>
          </cell>
          <cell r="BK70" t="str">
            <v>F</v>
          </cell>
          <cell r="BL70" t="str">
            <v>F</v>
          </cell>
          <cell r="BM70" t="str">
            <v>F</v>
          </cell>
          <cell r="BN70" t="str">
            <v>F</v>
          </cell>
        </row>
        <row r="71">
          <cell r="A71">
            <v>18191073</v>
          </cell>
          <cell r="B71" t="str">
            <v>SUBROTO CHANDRO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 t="str">
            <v>Maths</v>
          </cell>
          <cell r="BC71">
            <v>0</v>
          </cell>
          <cell r="BD71">
            <v>0</v>
          </cell>
          <cell r="BE71" t="str">
            <v>F</v>
          </cell>
          <cell r="BF71" t="str">
            <v>Fail</v>
          </cell>
          <cell r="BG71">
            <v>0</v>
          </cell>
          <cell r="BH71" t="str">
            <v>F</v>
          </cell>
          <cell r="BI71" t="str">
            <v>F</v>
          </cell>
          <cell r="BJ71" t="str">
            <v>F</v>
          </cell>
          <cell r="BK71" t="str">
            <v>F</v>
          </cell>
          <cell r="BL71" t="str">
            <v>F</v>
          </cell>
          <cell r="BM71" t="str">
            <v>F</v>
          </cell>
          <cell r="BN71" t="str">
            <v>F</v>
          </cell>
        </row>
        <row r="72">
          <cell r="A72">
            <v>18191074</v>
          </cell>
          <cell r="B72" t="str">
            <v>H. M EHOSAN ELAHI KOWSHAL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 t="str">
            <v>Bio</v>
          </cell>
          <cell r="BC72">
            <v>0</v>
          </cell>
          <cell r="BD72">
            <v>0</v>
          </cell>
          <cell r="BE72" t="str">
            <v>F</v>
          </cell>
          <cell r="BF72" t="str">
            <v>Fail</v>
          </cell>
          <cell r="BG72">
            <v>0</v>
          </cell>
          <cell r="BH72" t="str">
            <v>F</v>
          </cell>
          <cell r="BI72" t="str">
            <v>F</v>
          </cell>
          <cell r="BJ72" t="str">
            <v>F</v>
          </cell>
          <cell r="BK72" t="str">
            <v>F</v>
          </cell>
          <cell r="BL72" t="str">
            <v>F</v>
          </cell>
          <cell r="BM72" t="str">
            <v>F</v>
          </cell>
          <cell r="BN72" t="str">
            <v>F</v>
          </cell>
        </row>
        <row r="73">
          <cell r="A73">
            <v>18191076</v>
          </cell>
          <cell r="B73" t="str">
            <v>ABDULLAH-AL-MAMUN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 t="str">
            <v>Maths</v>
          </cell>
          <cell r="BC73">
            <v>0</v>
          </cell>
          <cell r="BD73">
            <v>0</v>
          </cell>
          <cell r="BE73" t="str">
            <v>F</v>
          </cell>
          <cell r="BF73" t="str">
            <v>Fail</v>
          </cell>
          <cell r="BG73">
            <v>0</v>
          </cell>
          <cell r="BH73" t="str">
            <v>F</v>
          </cell>
          <cell r="BI73" t="str">
            <v>F</v>
          </cell>
          <cell r="BJ73" t="str">
            <v>F</v>
          </cell>
          <cell r="BK73" t="str">
            <v>F</v>
          </cell>
          <cell r="BL73" t="str">
            <v>F</v>
          </cell>
          <cell r="BM73" t="str">
            <v>F</v>
          </cell>
          <cell r="BN73" t="str">
            <v>F</v>
          </cell>
        </row>
        <row r="74">
          <cell r="A74">
            <v>18191077</v>
          </cell>
          <cell r="B74" t="str">
            <v>TAIFUR RAHMAN TUHIN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 t="str">
            <v>Maths</v>
          </cell>
          <cell r="BC74">
            <v>0</v>
          </cell>
          <cell r="BD74">
            <v>0</v>
          </cell>
          <cell r="BE74" t="str">
            <v>F</v>
          </cell>
          <cell r="BF74" t="str">
            <v>Fail</v>
          </cell>
          <cell r="BG74">
            <v>0</v>
          </cell>
          <cell r="BH74" t="str">
            <v>F</v>
          </cell>
          <cell r="BI74" t="str">
            <v>F</v>
          </cell>
          <cell r="BJ74" t="str">
            <v>F</v>
          </cell>
          <cell r="BK74" t="str">
            <v>F</v>
          </cell>
          <cell r="BL74" t="str">
            <v>F</v>
          </cell>
          <cell r="BM74" t="str">
            <v>F</v>
          </cell>
          <cell r="BN74" t="str">
            <v>F</v>
          </cell>
        </row>
        <row r="75">
          <cell r="A75">
            <v>18191078</v>
          </cell>
          <cell r="B75" t="str">
            <v>MD. SHOBAHAN SHADIK SHOHAN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 t="str">
            <v>Maths</v>
          </cell>
          <cell r="BC75">
            <v>0</v>
          </cell>
          <cell r="BD75">
            <v>0</v>
          </cell>
          <cell r="BE75" t="str">
            <v>F</v>
          </cell>
          <cell r="BF75" t="str">
            <v>Fail</v>
          </cell>
          <cell r="BG75">
            <v>0</v>
          </cell>
          <cell r="BH75" t="str">
            <v>F</v>
          </cell>
          <cell r="BI75" t="str">
            <v>F</v>
          </cell>
          <cell r="BJ75" t="str">
            <v>F</v>
          </cell>
          <cell r="BK75" t="str">
            <v>F</v>
          </cell>
          <cell r="BL75" t="str">
            <v>F</v>
          </cell>
          <cell r="BM75" t="str">
            <v>F</v>
          </cell>
          <cell r="BN75" t="str">
            <v>F</v>
          </cell>
        </row>
        <row r="76">
          <cell r="A76">
            <v>18191079</v>
          </cell>
          <cell r="B76" t="str">
            <v>JAHID HASAN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 t="str">
            <v>Bio</v>
          </cell>
          <cell r="BC76">
            <v>0</v>
          </cell>
          <cell r="BD76">
            <v>0</v>
          </cell>
          <cell r="BE76" t="str">
            <v>F</v>
          </cell>
          <cell r="BF76" t="str">
            <v>Fail</v>
          </cell>
          <cell r="BG76">
            <v>0</v>
          </cell>
          <cell r="BH76" t="str">
            <v>F</v>
          </cell>
          <cell r="BI76" t="str">
            <v>F</v>
          </cell>
          <cell r="BJ76" t="str">
            <v>F</v>
          </cell>
          <cell r="BK76" t="str">
            <v>F</v>
          </cell>
          <cell r="BL76" t="str">
            <v>F</v>
          </cell>
          <cell r="BM76" t="str">
            <v>F</v>
          </cell>
          <cell r="BN76" t="str">
            <v>F</v>
          </cell>
        </row>
        <row r="77">
          <cell r="A77">
            <v>18191080</v>
          </cell>
          <cell r="B77" t="str">
            <v>AMIT KUMAR SAHA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 t="str">
            <v>Maths</v>
          </cell>
          <cell r="BC77">
            <v>0</v>
          </cell>
          <cell r="BD77">
            <v>0</v>
          </cell>
          <cell r="BE77" t="str">
            <v>F</v>
          </cell>
          <cell r="BF77" t="str">
            <v>Fail</v>
          </cell>
          <cell r="BG77">
            <v>0</v>
          </cell>
          <cell r="BH77" t="str">
            <v>F</v>
          </cell>
          <cell r="BI77" t="str">
            <v>F</v>
          </cell>
          <cell r="BJ77" t="str">
            <v>F</v>
          </cell>
          <cell r="BK77" t="str">
            <v>F</v>
          </cell>
          <cell r="BL77" t="str">
            <v>F</v>
          </cell>
          <cell r="BM77" t="str">
            <v>F</v>
          </cell>
          <cell r="BN77" t="str">
            <v>F</v>
          </cell>
        </row>
        <row r="78">
          <cell r="A78">
            <v>18191081</v>
          </cell>
          <cell r="B78" t="str">
            <v>MOJAFFAR HOSEN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 t="str">
            <v>Maths</v>
          </cell>
          <cell r="BC78">
            <v>0</v>
          </cell>
          <cell r="BD78">
            <v>0</v>
          </cell>
          <cell r="BE78" t="str">
            <v>F</v>
          </cell>
          <cell r="BF78" t="str">
            <v>Fail</v>
          </cell>
          <cell r="BG78">
            <v>0</v>
          </cell>
          <cell r="BH78" t="str">
            <v>F</v>
          </cell>
          <cell r="BI78" t="str">
            <v>F</v>
          </cell>
          <cell r="BJ78" t="str">
            <v>F</v>
          </cell>
          <cell r="BK78" t="str">
            <v>F</v>
          </cell>
          <cell r="BL78" t="str">
            <v>F</v>
          </cell>
          <cell r="BM78" t="str">
            <v>F</v>
          </cell>
          <cell r="BN78" t="str">
            <v>F</v>
          </cell>
        </row>
        <row r="79">
          <cell r="A79">
            <v>18191082</v>
          </cell>
          <cell r="B79" t="str">
            <v>MOST. FARZANA AKTER HASI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 t="str">
            <v>Maths</v>
          </cell>
          <cell r="BC79">
            <v>0</v>
          </cell>
          <cell r="BD79">
            <v>0</v>
          </cell>
          <cell r="BE79" t="str">
            <v>F</v>
          </cell>
          <cell r="BF79" t="str">
            <v>Fail</v>
          </cell>
          <cell r="BG79">
            <v>0</v>
          </cell>
          <cell r="BH79" t="str">
            <v>F</v>
          </cell>
          <cell r="BI79" t="str">
            <v>F</v>
          </cell>
          <cell r="BJ79" t="str">
            <v>F</v>
          </cell>
          <cell r="BK79" t="str">
            <v>F</v>
          </cell>
          <cell r="BL79" t="str">
            <v>F</v>
          </cell>
          <cell r="BM79" t="str">
            <v>F</v>
          </cell>
          <cell r="BN79" t="str">
            <v>F</v>
          </cell>
        </row>
        <row r="80">
          <cell r="A80">
            <v>18191083</v>
          </cell>
          <cell r="B80" t="str">
            <v>ABDULLAH AL HASAN RIDOY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 t="str">
            <v>Maths</v>
          </cell>
          <cell r="BC80">
            <v>0</v>
          </cell>
          <cell r="BD80">
            <v>0</v>
          </cell>
          <cell r="BE80" t="str">
            <v>F</v>
          </cell>
          <cell r="BF80" t="str">
            <v>Fail</v>
          </cell>
          <cell r="BG80">
            <v>0</v>
          </cell>
          <cell r="BH80" t="str">
            <v>F</v>
          </cell>
          <cell r="BI80" t="str">
            <v>F</v>
          </cell>
          <cell r="BJ80" t="str">
            <v>F</v>
          </cell>
          <cell r="BK80" t="str">
            <v>F</v>
          </cell>
          <cell r="BL80" t="str">
            <v>F</v>
          </cell>
          <cell r="BM80" t="str">
            <v>F</v>
          </cell>
          <cell r="BN80" t="str">
            <v>F</v>
          </cell>
        </row>
        <row r="81">
          <cell r="A81">
            <v>18191084</v>
          </cell>
          <cell r="B81" t="str">
            <v>MD. SHAMIM AHMED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 t="str">
            <v>Maths</v>
          </cell>
          <cell r="BC81">
            <v>0</v>
          </cell>
          <cell r="BD81">
            <v>0</v>
          </cell>
          <cell r="BE81" t="str">
            <v>F</v>
          </cell>
          <cell r="BF81" t="str">
            <v>Fail</v>
          </cell>
          <cell r="BG81">
            <v>0</v>
          </cell>
          <cell r="BH81" t="str">
            <v>F</v>
          </cell>
          <cell r="BI81" t="str">
            <v>F</v>
          </cell>
          <cell r="BJ81" t="str">
            <v>F</v>
          </cell>
          <cell r="BK81" t="str">
            <v>F</v>
          </cell>
          <cell r="BL81" t="str">
            <v>F</v>
          </cell>
          <cell r="BM81" t="str">
            <v>F</v>
          </cell>
          <cell r="BN81" t="str">
            <v>F</v>
          </cell>
        </row>
        <row r="82">
          <cell r="A82">
            <v>18191085</v>
          </cell>
          <cell r="B82" t="str">
            <v>MD. REAZUL KABIR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 t="str">
            <v>Maths</v>
          </cell>
          <cell r="BC82">
            <v>0</v>
          </cell>
          <cell r="BD82">
            <v>0</v>
          </cell>
          <cell r="BE82" t="str">
            <v>F</v>
          </cell>
          <cell r="BF82" t="str">
            <v>Fail</v>
          </cell>
          <cell r="BG82">
            <v>0</v>
          </cell>
          <cell r="BH82" t="str">
            <v>F</v>
          </cell>
          <cell r="BI82" t="str">
            <v>F</v>
          </cell>
          <cell r="BJ82" t="str">
            <v>F</v>
          </cell>
          <cell r="BK82" t="str">
            <v>F</v>
          </cell>
          <cell r="BL82" t="str">
            <v>F</v>
          </cell>
          <cell r="BM82" t="str">
            <v>F</v>
          </cell>
          <cell r="BN82" t="str">
            <v>F</v>
          </cell>
        </row>
        <row r="83">
          <cell r="A83">
            <v>18191086</v>
          </cell>
          <cell r="B83" t="str">
            <v>SHARIFUL ISLAM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 t="str">
            <v>Maths</v>
          </cell>
          <cell r="BC83">
            <v>0</v>
          </cell>
          <cell r="BD83">
            <v>0</v>
          </cell>
          <cell r="BE83" t="str">
            <v>F</v>
          </cell>
          <cell r="BF83" t="str">
            <v>Fail</v>
          </cell>
          <cell r="BG83">
            <v>0</v>
          </cell>
          <cell r="BH83" t="str">
            <v>F</v>
          </cell>
          <cell r="BI83" t="str">
            <v>F</v>
          </cell>
          <cell r="BJ83" t="str">
            <v>F</v>
          </cell>
          <cell r="BK83" t="str">
            <v>F</v>
          </cell>
          <cell r="BL83" t="str">
            <v>F</v>
          </cell>
          <cell r="BM83" t="str">
            <v>F</v>
          </cell>
          <cell r="BN83" t="str">
            <v>F</v>
          </cell>
        </row>
        <row r="84">
          <cell r="A84">
            <v>18191087</v>
          </cell>
          <cell r="B84" t="str">
            <v>ARCHANA RANI ROY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 t="str">
            <v>Maths</v>
          </cell>
          <cell r="BC84">
            <v>0</v>
          </cell>
          <cell r="BD84">
            <v>0</v>
          </cell>
          <cell r="BE84" t="str">
            <v>F</v>
          </cell>
          <cell r="BF84" t="str">
            <v>Fail</v>
          </cell>
          <cell r="BG84">
            <v>0</v>
          </cell>
          <cell r="BH84" t="str">
            <v>F</v>
          </cell>
          <cell r="BI84" t="str">
            <v>F</v>
          </cell>
          <cell r="BJ84" t="str">
            <v>F</v>
          </cell>
          <cell r="BK84" t="str">
            <v>F</v>
          </cell>
          <cell r="BL84" t="str">
            <v>F</v>
          </cell>
          <cell r="BM84" t="str">
            <v>F</v>
          </cell>
          <cell r="BN84" t="str">
            <v>F</v>
          </cell>
        </row>
        <row r="85">
          <cell r="A85">
            <v>18191088</v>
          </cell>
          <cell r="B85" t="str">
            <v>DIPAK CHANDRA ROY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 t="str">
            <v>Maths</v>
          </cell>
          <cell r="BC85">
            <v>0</v>
          </cell>
          <cell r="BD85">
            <v>0</v>
          </cell>
          <cell r="BE85" t="str">
            <v>F</v>
          </cell>
          <cell r="BF85" t="str">
            <v>Fail</v>
          </cell>
          <cell r="BG85">
            <v>0</v>
          </cell>
          <cell r="BH85" t="str">
            <v>F</v>
          </cell>
          <cell r="BI85" t="str">
            <v>F</v>
          </cell>
          <cell r="BJ85" t="str">
            <v>F</v>
          </cell>
          <cell r="BK85" t="str">
            <v>F</v>
          </cell>
          <cell r="BL85" t="str">
            <v>F</v>
          </cell>
          <cell r="BM85" t="str">
            <v>F</v>
          </cell>
          <cell r="BN85" t="str">
            <v>F</v>
          </cell>
        </row>
        <row r="86">
          <cell r="A86">
            <v>18191090</v>
          </cell>
          <cell r="B86" t="str">
            <v>ZANNATUL FERDOUS SUROVI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 t="str">
            <v>Maths</v>
          </cell>
          <cell r="BC86">
            <v>0</v>
          </cell>
          <cell r="BD86">
            <v>0</v>
          </cell>
          <cell r="BE86" t="str">
            <v>F</v>
          </cell>
          <cell r="BF86" t="str">
            <v>Fail</v>
          </cell>
          <cell r="BG86">
            <v>0</v>
          </cell>
          <cell r="BH86" t="str">
            <v>F</v>
          </cell>
          <cell r="BI86" t="str">
            <v>F</v>
          </cell>
          <cell r="BJ86" t="str">
            <v>F</v>
          </cell>
          <cell r="BK86" t="str">
            <v>F</v>
          </cell>
          <cell r="BL86" t="str">
            <v>F</v>
          </cell>
          <cell r="BM86" t="str">
            <v>F</v>
          </cell>
          <cell r="BN86" t="str">
            <v>F</v>
          </cell>
        </row>
        <row r="87">
          <cell r="A87">
            <v>18191092</v>
          </cell>
          <cell r="B87" t="str">
            <v>MD. RAFIN AL JUBAYER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 t="str">
            <v>Bio</v>
          </cell>
          <cell r="BC87">
            <v>0</v>
          </cell>
          <cell r="BD87">
            <v>0</v>
          </cell>
          <cell r="BE87" t="str">
            <v>F</v>
          </cell>
          <cell r="BF87" t="str">
            <v>Fail</v>
          </cell>
          <cell r="BG87">
            <v>0</v>
          </cell>
          <cell r="BH87" t="str">
            <v>F</v>
          </cell>
          <cell r="BI87" t="str">
            <v>F</v>
          </cell>
          <cell r="BJ87" t="str">
            <v>F</v>
          </cell>
          <cell r="BK87" t="str">
            <v>F</v>
          </cell>
          <cell r="BL87" t="str">
            <v>F</v>
          </cell>
          <cell r="BM87" t="str">
            <v>F</v>
          </cell>
          <cell r="BN87" t="str">
            <v>F</v>
          </cell>
        </row>
        <row r="88">
          <cell r="A88">
            <v>18191093</v>
          </cell>
          <cell r="B88" t="str">
            <v>MD. FAZLEY RABBY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 t="str">
            <v>Maths</v>
          </cell>
          <cell r="BC88">
            <v>0</v>
          </cell>
          <cell r="BD88">
            <v>0</v>
          </cell>
          <cell r="BE88" t="str">
            <v>F</v>
          </cell>
          <cell r="BF88" t="str">
            <v>Fail</v>
          </cell>
          <cell r="BG88">
            <v>0</v>
          </cell>
          <cell r="BH88" t="str">
            <v>F</v>
          </cell>
          <cell r="BI88" t="str">
            <v>F</v>
          </cell>
          <cell r="BJ88" t="str">
            <v>F</v>
          </cell>
          <cell r="BK88" t="str">
            <v>F</v>
          </cell>
          <cell r="BL88" t="str">
            <v>F</v>
          </cell>
          <cell r="BM88" t="str">
            <v>F</v>
          </cell>
          <cell r="BN88" t="str">
            <v>F</v>
          </cell>
        </row>
        <row r="89">
          <cell r="A89">
            <v>18191094</v>
          </cell>
          <cell r="B89" t="str">
            <v>MD. WAYFUZZAMAN TOKDER HIM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 t="str">
            <v>Bio</v>
          </cell>
          <cell r="BC89">
            <v>0</v>
          </cell>
          <cell r="BD89">
            <v>0</v>
          </cell>
          <cell r="BE89" t="str">
            <v>F</v>
          </cell>
          <cell r="BF89" t="str">
            <v>Fail</v>
          </cell>
          <cell r="BG89">
            <v>0</v>
          </cell>
          <cell r="BH89" t="str">
            <v>F</v>
          </cell>
          <cell r="BI89" t="str">
            <v>F</v>
          </cell>
          <cell r="BJ89" t="str">
            <v>F</v>
          </cell>
          <cell r="BK89" t="str">
            <v>F</v>
          </cell>
          <cell r="BL89" t="str">
            <v>F</v>
          </cell>
          <cell r="BM89" t="str">
            <v>F</v>
          </cell>
          <cell r="BN89" t="str">
            <v>F</v>
          </cell>
        </row>
        <row r="90">
          <cell r="A90">
            <v>18191095</v>
          </cell>
          <cell r="B90" t="str">
            <v>MD. AL MAHDY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 t="str">
            <v>Maths</v>
          </cell>
          <cell r="BC90">
            <v>0</v>
          </cell>
          <cell r="BD90">
            <v>0</v>
          </cell>
          <cell r="BE90" t="str">
            <v>F</v>
          </cell>
          <cell r="BF90" t="str">
            <v>Fail</v>
          </cell>
          <cell r="BG90">
            <v>0</v>
          </cell>
          <cell r="BH90" t="str">
            <v>F</v>
          </cell>
          <cell r="BI90" t="str">
            <v>F</v>
          </cell>
          <cell r="BJ90" t="str">
            <v>F</v>
          </cell>
          <cell r="BK90" t="str">
            <v>F</v>
          </cell>
          <cell r="BL90" t="str">
            <v>F</v>
          </cell>
          <cell r="BM90" t="str">
            <v>F</v>
          </cell>
          <cell r="BN90" t="str">
            <v>F</v>
          </cell>
        </row>
        <row r="91">
          <cell r="A91">
            <v>18191096</v>
          </cell>
          <cell r="B91" t="str">
            <v>MD. RAFY ULLHA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 t="str">
            <v>Maths</v>
          </cell>
          <cell r="BC91">
            <v>0</v>
          </cell>
          <cell r="BD91">
            <v>0</v>
          </cell>
          <cell r="BE91" t="str">
            <v>F</v>
          </cell>
          <cell r="BF91" t="str">
            <v>Fail</v>
          </cell>
          <cell r="BG91">
            <v>0</v>
          </cell>
          <cell r="BH91" t="str">
            <v>F</v>
          </cell>
          <cell r="BI91" t="str">
            <v>F</v>
          </cell>
          <cell r="BJ91" t="str">
            <v>F</v>
          </cell>
          <cell r="BK91" t="str">
            <v>F</v>
          </cell>
          <cell r="BL91" t="str">
            <v>F</v>
          </cell>
          <cell r="BM91" t="str">
            <v>F</v>
          </cell>
          <cell r="BN91" t="str">
            <v>F</v>
          </cell>
        </row>
        <row r="92">
          <cell r="A92">
            <v>18191097</v>
          </cell>
          <cell r="B92" t="str">
            <v>MD. TAYAM HASAN MAHIM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 t="str">
            <v>Maths</v>
          </cell>
          <cell r="BC92">
            <v>0</v>
          </cell>
          <cell r="BD92">
            <v>0</v>
          </cell>
          <cell r="BE92" t="str">
            <v>F</v>
          </cell>
          <cell r="BF92" t="str">
            <v>Fail</v>
          </cell>
          <cell r="BG92">
            <v>0</v>
          </cell>
          <cell r="BH92" t="str">
            <v>F</v>
          </cell>
          <cell r="BI92" t="str">
            <v>F</v>
          </cell>
          <cell r="BJ92" t="str">
            <v>F</v>
          </cell>
          <cell r="BK92" t="str">
            <v>F</v>
          </cell>
          <cell r="BL92" t="str">
            <v>F</v>
          </cell>
          <cell r="BM92" t="str">
            <v>F</v>
          </cell>
          <cell r="BN92" t="str">
            <v>F</v>
          </cell>
        </row>
        <row r="93">
          <cell r="A93">
            <v>18191098</v>
          </cell>
          <cell r="B93" t="str">
            <v>MD. SHUVO AHMMED RIYAD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 t="str">
            <v>Bio</v>
          </cell>
          <cell r="BC93">
            <v>0</v>
          </cell>
          <cell r="BD93">
            <v>0</v>
          </cell>
          <cell r="BE93" t="str">
            <v>F</v>
          </cell>
          <cell r="BF93" t="str">
            <v>Fail</v>
          </cell>
          <cell r="BG93">
            <v>0</v>
          </cell>
          <cell r="BH93" t="str">
            <v>F</v>
          </cell>
          <cell r="BI93" t="str">
            <v>F</v>
          </cell>
          <cell r="BJ93" t="str">
            <v>F</v>
          </cell>
          <cell r="BK93" t="str">
            <v>F</v>
          </cell>
          <cell r="BL93" t="str">
            <v>F</v>
          </cell>
          <cell r="BM93" t="str">
            <v>F</v>
          </cell>
          <cell r="BN93" t="str">
            <v>F</v>
          </cell>
        </row>
        <row r="94">
          <cell r="A94">
            <v>18191099</v>
          </cell>
          <cell r="B94" t="str">
            <v>MINTU ROY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 t="str">
            <v>Bio</v>
          </cell>
          <cell r="BC94">
            <v>0</v>
          </cell>
          <cell r="BD94">
            <v>0</v>
          </cell>
          <cell r="BE94" t="str">
            <v>F</v>
          </cell>
          <cell r="BF94" t="str">
            <v>Fail</v>
          </cell>
          <cell r="BG94">
            <v>0</v>
          </cell>
          <cell r="BH94" t="str">
            <v>F</v>
          </cell>
          <cell r="BI94" t="str">
            <v>F</v>
          </cell>
          <cell r="BJ94" t="str">
            <v>F</v>
          </cell>
          <cell r="BK94" t="str">
            <v>F</v>
          </cell>
          <cell r="BL94" t="str">
            <v>F</v>
          </cell>
          <cell r="BM94" t="str">
            <v>F</v>
          </cell>
          <cell r="BN94" t="str">
            <v>F</v>
          </cell>
        </row>
        <row r="95">
          <cell r="A95">
            <v>18191100</v>
          </cell>
          <cell r="B95" t="str">
            <v>MD. AMINUL ISLAM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 t="str">
            <v>Maths</v>
          </cell>
          <cell r="BC95">
            <v>0</v>
          </cell>
          <cell r="BD95">
            <v>0</v>
          </cell>
          <cell r="BE95" t="str">
            <v>F</v>
          </cell>
          <cell r="BF95" t="str">
            <v>Fail</v>
          </cell>
          <cell r="BG95">
            <v>0</v>
          </cell>
          <cell r="BH95" t="str">
            <v>F</v>
          </cell>
          <cell r="BI95" t="str">
            <v>F</v>
          </cell>
          <cell r="BJ95" t="str">
            <v>F</v>
          </cell>
          <cell r="BK95" t="str">
            <v>F</v>
          </cell>
          <cell r="BL95" t="str">
            <v>F</v>
          </cell>
          <cell r="BM95" t="str">
            <v>F</v>
          </cell>
          <cell r="BN95" t="str">
            <v>F</v>
          </cell>
        </row>
        <row r="96">
          <cell r="A96">
            <v>18191101</v>
          </cell>
          <cell r="B96" t="str">
            <v>MST. SUMAIYA JESMIN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 t="str">
            <v>Maths</v>
          </cell>
          <cell r="BC96">
            <v>0</v>
          </cell>
          <cell r="BD96">
            <v>0</v>
          </cell>
          <cell r="BE96" t="str">
            <v>F</v>
          </cell>
          <cell r="BF96" t="str">
            <v>Fail</v>
          </cell>
          <cell r="BG96">
            <v>0</v>
          </cell>
          <cell r="BH96" t="str">
            <v>F</v>
          </cell>
          <cell r="BI96" t="str">
            <v>F</v>
          </cell>
          <cell r="BJ96" t="str">
            <v>F</v>
          </cell>
          <cell r="BK96" t="str">
            <v>F</v>
          </cell>
          <cell r="BL96" t="str">
            <v>F</v>
          </cell>
          <cell r="BM96" t="str">
            <v>F</v>
          </cell>
          <cell r="BN96" t="str">
            <v>F</v>
          </cell>
        </row>
        <row r="97">
          <cell r="A97">
            <v>18191102</v>
          </cell>
          <cell r="B97" t="str">
            <v>MOST. MIM USWATUN HASANA TUBA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 t="str">
            <v>Maths</v>
          </cell>
          <cell r="BC97">
            <v>0</v>
          </cell>
          <cell r="BD97">
            <v>0</v>
          </cell>
          <cell r="BE97" t="str">
            <v>F</v>
          </cell>
          <cell r="BF97" t="str">
            <v>Fail</v>
          </cell>
          <cell r="BG97">
            <v>0</v>
          </cell>
          <cell r="BH97" t="str">
            <v>F</v>
          </cell>
          <cell r="BI97" t="str">
            <v>F</v>
          </cell>
          <cell r="BJ97" t="str">
            <v>F</v>
          </cell>
          <cell r="BK97" t="str">
            <v>F</v>
          </cell>
          <cell r="BL97" t="str">
            <v>F</v>
          </cell>
          <cell r="BM97" t="str">
            <v>F</v>
          </cell>
          <cell r="BN97" t="str">
            <v>F</v>
          </cell>
        </row>
        <row r="98">
          <cell r="A98">
            <v>18191103</v>
          </cell>
          <cell r="B98" t="str">
            <v>UMME HABIBA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 t="str">
            <v>Maths</v>
          </cell>
          <cell r="BC98">
            <v>0</v>
          </cell>
          <cell r="BD98">
            <v>0</v>
          </cell>
          <cell r="BE98" t="str">
            <v>F</v>
          </cell>
          <cell r="BF98" t="str">
            <v>Fail</v>
          </cell>
          <cell r="BG98">
            <v>0</v>
          </cell>
          <cell r="BH98" t="str">
            <v>F</v>
          </cell>
          <cell r="BI98" t="str">
            <v>F</v>
          </cell>
          <cell r="BJ98" t="str">
            <v>F</v>
          </cell>
          <cell r="BK98" t="str">
            <v>F</v>
          </cell>
          <cell r="BL98" t="str">
            <v>F</v>
          </cell>
          <cell r="BM98" t="str">
            <v>F</v>
          </cell>
          <cell r="BN98" t="str">
            <v>F</v>
          </cell>
        </row>
        <row r="99">
          <cell r="A99">
            <v>18191104</v>
          </cell>
          <cell r="B99" t="str">
            <v>MD. AL AMIN MIA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 t="str">
            <v>Bio</v>
          </cell>
          <cell r="BC99">
            <v>0</v>
          </cell>
          <cell r="BD99">
            <v>0</v>
          </cell>
          <cell r="BE99" t="str">
            <v>F</v>
          </cell>
          <cell r="BF99" t="str">
            <v>Fail</v>
          </cell>
          <cell r="BG99">
            <v>0</v>
          </cell>
          <cell r="BH99" t="str">
            <v>F</v>
          </cell>
          <cell r="BI99" t="str">
            <v>F</v>
          </cell>
          <cell r="BJ99" t="str">
            <v>F</v>
          </cell>
          <cell r="BK99" t="str">
            <v>F</v>
          </cell>
          <cell r="BL99" t="str">
            <v>F</v>
          </cell>
          <cell r="BM99" t="str">
            <v>F</v>
          </cell>
          <cell r="BN99" t="str">
            <v>F</v>
          </cell>
        </row>
        <row r="100">
          <cell r="A100">
            <v>18191105</v>
          </cell>
          <cell r="B100" t="str">
            <v>MD. MONJUR MORSHED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 t="str">
            <v>Maths</v>
          </cell>
          <cell r="BC100">
            <v>0</v>
          </cell>
          <cell r="BD100">
            <v>0</v>
          </cell>
          <cell r="BE100" t="str">
            <v>F</v>
          </cell>
          <cell r="BF100" t="str">
            <v>Fail</v>
          </cell>
          <cell r="BG100">
            <v>0</v>
          </cell>
          <cell r="BH100" t="str">
            <v>F</v>
          </cell>
          <cell r="BI100" t="str">
            <v>F</v>
          </cell>
          <cell r="BJ100" t="str">
            <v>F</v>
          </cell>
          <cell r="BK100" t="str">
            <v>F</v>
          </cell>
          <cell r="BL100" t="str">
            <v>F</v>
          </cell>
          <cell r="BM100" t="str">
            <v>F</v>
          </cell>
          <cell r="BN100" t="str">
            <v>F</v>
          </cell>
        </row>
        <row r="101">
          <cell r="A101">
            <v>18191106</v>
          </cell>
          <cell r="B101" t="str">
            <v>MD. ATIQUR ROHAMAN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 t="str">
            <v>Bio</v>
          </cell>
          <cell r="BC101">
            <v>0</v>
          </cell>
          <cell r="BD101">
            <v>0</v>
          </cell>
          <cell r="BE101" t="str">
            <v>F</v>
          </cell>
          <cell r="BF101" t="str">
            <v>Fail</v>
          </cell>
          <cell r="BG101">
            <v>0</v>
          </cell>
          <cell r="BH101" t="str">
            <v>F</v>
          </cell>
          <cell r="BI101" t="str">
            <v>F</v>
          </cell>
          <cell r="BJ101" t="str">
            <v>F</v>
          </cell>
          <cell r="BK101" t="str">
            <v>F</v>
          </cell>
          <cell r="BL101" t="str">
            <v>F</v>
          </cell>
          <cell r="BM101" t="str">
            <v>F</v>
          </cell>
          <cell r="BN101" t="str">
            <v>F</v>
          </cell>
        </row>
        <row r="102">
          <cell r="A102">
            <v>18191108</v>
          </cell>
          <cell r="B102" t="str">
            <v>REHENA PARVIN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 t="str">
            <v>Maths</v>
          </cell>
          <cell r="BC102">
            <v>0</v>
          </cell>
          <cell r="BD102">
            <v>0</v>
          </cell>
          <cell r="BE102" t="str">
            <v>F</v>
          </cell>
          <cell r="BF102" t="str">
            <v>Fail</v>
          </cell>
          <cell r="BG102">
            <v>0</v>
          </cell>
          <cell r="BH102" t="str">
            <v>F</v>
          </cell>
          <cell r="BI102" t="str">
            <v>F</v>
          </cell>
          <cell r="BJ102" t="str">
            <v>F</v>
          </cell>
          <cell r="BK102" t="str">
            <v>F</v>
          </cell>
          <cell r="BL102" t="str">
            <v>F</v>
          </cell>
          <cell r="BM102" t="str">
            <v>F</v>
          </cell>
          <cell r="BN102" t="str">
            <v>F</v>
          </cell>
        </row>
        <row r="103">
          <cell r="A103">
            <v>18191109</v>
          </cell>
          <cell r="B103" t="str">
            <v>SALMA AKTER DRISTY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 t="str">
            <v>Maths</v>
          </cell>
          <cell r="BC103">
            <v>0</v>
          </cell>
          <cell r="BD103">
            <v>0</v>
          </cell>
          <cell r="BE103" t="str">
            <v>F</v>
          </cell>
          <cell r="BF103" t="str">
            <v>Fail</v>
          </cell>
          <cell r="BG103">
            <v>0</v>
          </cell>
          <cell r="BH103" t="str">
            <v>F</v>
          </cell>
          <cell r="BI103" t="str">
            <v>F</v>
          </cell>
          <cell r="BJ103" t="str">
            <v>F</v>
          </cell>
          <cell r="BK103" t="str">
            <v>F</v>
          </cell>
          <cell r="BL103" t="str">
            <v>F</v>
          </cell>
          <cell r="BM103" t="str">
            <v>F</v>
          </cell>
          <cell r="BN103" t="str">
            <v>F</v>
          </cell>
        </row>
        <row r="104">
          <cell r="A104">
            <v>18191110</v>
          </cell>
          <cell r="B104" t="str">
            <v>HABIBUR RAHMAN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 t="str">
            <v>Bio</v>
          </cell>
          <cell r="BC104">
            <v>0</v>
          </cell>
          <cell r="BD104">
            <v>0</v>
          </cell>
          <cell r="BE104" t="str">
            <v>F</v>
          </cell>
          <cell r="BF104" t="str">
            <v>Fail</v>
          </cell>
          <cell r="BG104">
            <v>0</v>
          </cell>
          <cell r="BH104" t="str">
            <v>F</v>
          </cell>
          <cell r="BI104" t="str">
            <v>F</v>
          </cell>
          <cell r="BJ104" t="str">
            <v>F</v>
          </cell>
          <cell r="BK104" t="str">
            <v>F</v>
          </cell>
          <cell r="BL104" t="str">
            <v>F</v>
          </cell>
          <cell r="BM104" t="str">
            <v>F</v>
          </cell>
          <cell r="BN104" t="str">
            <v>F</v>
          </cell>
        </row>
        <row r="105">
          <cell r="A105">
            <v>18191111</v>
          </cell>
          <cell r="B105" t="str">
            <v>S SAGOR CHANDRA RAY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 t="str">
            <v>Maths</v>
          </cell>
          <cell r="BC105">
            <v>0</v>
          </cell>
          <cell r="BD105">
            <v>0</v>
          </cell>
          <cell r="BE105" t="str">
            <v>F</v>
          </cell>
          <cell r="BF105" t="str">
            <v>Fail</v>
          </cell>
          <cell r="BG105">
            <v>0</v>
          </cell>
          <cell r="BH105" t="str">
            <v>F</v>
          </cell>
          <cell r="BI105" t="str">
            <v>F</v>
          </cell>
          <cell r="BJ105" t="str">
            <v>F</v>
          </cell>
          <cell r="BK105" t="str">
            <v>F</v>
          </cell>
          <cell r="BL105" t="str">
            <v>F</v>
          </cell>
          <cell r="BM105" t="str">
            <v>F</v>
          </cell>
          <cell r="BN105" t="str">
            <v>F</v>
          </cell>
        </row>
        <row r="106">
          <cell r="A106">
            <v>18191112</v>
          </cell>
          <cell r="B106" t="str">
            <v>RUMA AKHTER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 t="str">
            <v>Maths</v>
          </cell>
          <cell r="BC106">
            <v>0</v>
          </cell>
          <cell r="BD106">
            <v>0</v>
          </cell>
          <cell r="BE106" t="str">
            <v>F</v>
          </cell>
          <cell r="BF106" t="str">
            <v>Fail</v>
          </cell>
          <cell r="BG106">
            <v>0</v>
          </cell>
          <cell r="BH106" t="str">
            <v>F</v>
          </cell>
          <cell r="BI106" t="str">
            <v>F</v>
          </cell>
          <cell r="BJ106" t="str">
            <v>F</v>
          </cell>
          <cell r="BK106" t="str">
            <v>F</v>
          </cell>
          <cell r="BL106" t="str">
            <v>F</v>
          </cell>
          <cell r="BM106" t="str">
            <v>F</v>
          </cell>
          <cell r="BN106" t="str">
            <v>F</v>
          </cell>
        </row>
        <row r="107">
          <cell r="A107">
            <v>18191113</v>
          </cell>
          <cell r="B107" t="str">
            <v>SAMIN YEASIR ROUSSEAU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 t="str">
            <v>Maths</v>
          </cell>
          <cell r="BC107">
            <v>0</v>
          </cell>
          <cell r="BD107">
            <v>0</v>
          </cell>
          <cell r="BE107" t="str">
            <v>F</v>
          </cell>
          <cell r="BF107" t="str">
            <v>Fail</v>
          </cell>
          <cell r="BG107">
            <v>0</v>
          </cell>
          <cell r="BH107" t="str">
            <v>F</v>
          </cell>
          <cell r="BI107" t="str">
            <v>F</v>
          </cell>
          <cell r="BJ107" t="str">
            <v>F</v>
          </cell>
          <cell r="BK107" t="str">
            <v>F</v>
          </cell>
          <cell r="BL107" t="str">
            <v>F</v>
          </cell>
          <cell r="BM107" t="str">
            <v>F</v>
          </cell>
          <cell r="BN107" t="str">
            <v>F</v>
          </cell>
        </row>
        <row r="108">
          <cell r="A108">
            <v>18191114</v>
          </cell>
          <cell r="B108" t="str">
            <v>DULAL CHANDRA SHARMA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 t="str">
            <v>Bio</v>
          </cell>
          <cell r="BC108">
            <v>0</v>
          </cell>
          <cell r="BD108">
            <v>0</v>
          </cell>
          <cell r="BE108" t="str">
            <v>F</v>
          </cell>
          <cell r="BF108" t="str">
            <v>Fail</v>
          </cell>
          <cell r="BG108">
            <v>0</v>
          </cell>
          <cell r="BH108" t="str">
            <v>F</v>
          </cell>
          <cell r="BI108" t="str">
            <v>F</v>
          </cell>
          <cell r="BJ108" t="str">
            <v>F</v>
          </cell>
          <cell r="BK108" t="str">
            <v>F</v>
          </cell>
          <cell r="BL108" t="str">
            <v>F</v>
          </cell>
          <cell r="BM108" t="str">
            <v>F</v>
          </cell>
          <cell r="BN108" t="str">
            <v>F</v>
          </cell>
        </row>
        <row r="109">
          <cell r="A109">
            <v>18191115</v>
          </cell>
          <cell r="B109" t="str">
            <v>FARUK HOSSAIN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 t="str">
            <v>Maths</v>
          </cell>
          <cell r="BC109">
            <v>0</v>
          </cell>
          <cell r="BD109">
            <v>0</v>
          </cell>
          <cell r="BE109" t="str">
            <v>F</v>
          </cell>
          <cell r="BF109" t="str">
            <v>Fail</v>
          </cell>
          <cell r="BG109">
            <v>0</v>
          </cell>
          <cell r="BH109" t="str">
            <v>F</v>
          </cell>
          <cell r="BI109" t="str">
            <v>F</v>
          </cell>
          <cell r="BJ109" t="str">
            <v>F</v>
          </cell>
          <cell r="BK109" t="str">
            <v>F</v>
          </cell>
          <cell r="BL109" t="str">
            <v>F</v>
          </cell>
          <cell r="BM109" t="str">
            <v>F</v>
          </cell>
          <cell r="BN109" t="str">
            <v>F</v>
          </cell>
        </row>
        <row r="110">
          <cell r="A110">
            <v>18191116</v>
          </cell>
          <cell r="B110" t="str">
            <v>MD. ALAMIN SARKAR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 t="str">
            <v>Maths</v>
          </cell>
          <cell r="BC110">
            <v>0</v>
          </cell>
          <cell r="BD110">
            <v>0</v>
          </cell>
          <cell r="BE110" t="str">
            <v>F</v>
          </cell>
          <cell r="BF110" t="str">
            <v>Fail</v>
          </cell>
          <cell r="BG110">
            <v>0</v>
          </cell>
          <cell r="BH110" t="str">
            <v>F</v>
          </cell>
          <cell r="BI110" t="str">
            <v>F</v>
          </cell>
          <cell r="BJ110" t="str">
            <v>F</v>
          </cell>
          <cell r="BK110" t="str">
            <v>F</v>
          </cell>
          <cell r="BL110" t="str">
            <v>F</v>
          </cell>
          <cell r="BM110" t="str">
            <v>F</v>
          </cell>
          <cell r="BN110" t="str">
            <v>F</v>
          </cell>
        </row>
        <row r="111">
          <cell r="A111">
            <v>18191117</v>
          </cell>
          <cell r="B111" t="str">
            <v>SURUJ CHANDRA RAY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 t="str">
            <v>Maths</v>
          </cell>
          <cell r="BC111">
            <v>0</v>
          </cell>
          <cell r="BD111">
            <v>0</v>
          </cell>
          <cell r="BE111" t="str">
            <v>F</v>
          </cell>
          <cell r="BF111" t="str">
            <v>Fail</v>
          </cell>
          <cell r="BG111">
            <v>0</v>
          </cell>
          <cell r="BH111" t="str">
            <v>F</v>
          </cell>
          <cell r="BI111" t="str">
            <v>F</v>
          </cell>
          <cell r="BJ111" t="str">
            <v>F</v>
          </cell>
          <cell r="BK111" t="str">
            <v>F</v>
          </cell>
          <cell r="BL111" t="str">
            <v>F</v>
          </cell>
          <cell r="BM111" t="str">
            <v>F</v>
          </cell>
          <cell r="BN111" t="str">
            <v>F</v>
          </cell>
        </row>
        <row r="112">
          <cell r="A112">
            <v>18191118</v>
          </cell>
          <cell r="B112" t="str">
            <v>MD. ZAHID HASAN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 t="str">
            <v>Maths</v>
          </cell>
          <cell r="BC112">
            <v>0</v>
          </cell>
          <cell r="BD112">
            <v>0</v>
          </cell>
          <cell r="BE112" t="str">
            <v>F</v>
          </cell>
          <cell r="BF112" t="str">
            <v>Fail</v>
          </cell>
          <cell r="BG112">
            <v>0</v>
          </cell>
          <cell r="BH112" t="str">
            <v>F</v>
          </cell>
          <cell r="BI112" t="str">
            <v>F</v>
          </cell>
          <cell r="BJ112" t="str">
            <v>F</v>
          </cell>
          <cell r="BK112" t="str">
            <v>F</v>
          </cell>
          <cell r="BL112" t="str">
            <v>F</v>
          </cell>
          <cell r="BM112" t="str">
            <v>F</v>
          </cell>
          <cell r="BN112" t="str">
            <v>F</v>
          </cell>
        </row>
        <row r="113">
          <cell r="A113">
            <v>18191119</v>
          </cell>
          <cell r="B113" t="str">
            <v>JAHID HASAN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 t="str">
            <v>Bio</v>
          </cell>
          <cell r="BC113">
            <v>0</v>
          </cell>
          <cell r="BD113">
            <v>0</v>
          </cell>
          <cell r="BE113" t="str">
            <v>F</v>
          </cell>
          <cell r="BF113" t="str">
            <v>Fail</v>
          </cell>
          <cell r="BG113">
            <v>0</v>
          </cell>
          <cell r="BH113" t="str">
            <v>F</v>
          </cell>
          <cell r="BI113" t="str">
            <v>F</v>
          </cell>
          <cell r="BJ113" t="str">
            <v>F</v>
          </cell>
          <cell r="BK113" t="str">
            <v>F</v>
          </cell>
          <cell r="BL113" t="str">
            <v>F</v>
          </cell>
          <cell r="BM113" t="str">
            <v>F</v>
          </cell>
          <cell r="BN113" t="str">
            <v>F</v>
          </cell>
        </row>
        <row r="114">
          <cell r="A114">
            <v>18191120</v>
          </cell>
          <cell r="B114" t="str">
            <v>MD. WALID ALAM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 t="str">
            <v>Maths</v>
          </cell>
          <cell r="BC114">
            <v>0</v>
          </cell>
          <cell r="BD114">
            <v>0</v>
          </cell>
          <cell r="BE114" t="str">
            <v>F</v>
          </cell>
          <cell r="BF114" t="str">
            <v>Fail</v>
          </cell>
          <cell r="BG114">
            <v>0</v>
          </cell>
          <cell r="BH114" t="str">
            <v>F</v>
          </cell>
          <cell r="BI114" t="str">
            <v>F</v>
          </cell>
          <cell r="BJ114" t="str">
            <v>F</v>
          </cell>
          <cell r="BK114" t="str">
            <v>F</v>
          </cell>
          <cell r="BL114" t="str">
            <v>F</v>
          </cell>
          <cell r="BM114" t="str">
            <v>F</v>
          </cell>
          <cell r="BN114" t="str">
            <v>F</v>
          </cell>
        </row>
        <row r="115">
          <cell r="A115">
            <v>18191121</v>
          </cell>
          <cell r="B115" t="str">
            <v>MD. RISALAT-UL- HUDA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 t="str">
            <v>Maths</v>
          </cell>
          <cell r="BC115">
            <v>0</v>
          </cell>
          <cell r="BD115">
            <v>0</v>
          </cell>
          <cell r="BE115" t="str">
            <v>F</v>
          </cell>
          <cell r="BF115" t="str">
            <v>Fail</v>
          </cell>
          <cell r="BG115">
            <v>0</v>
          </cell>
          <cell r="BH115" t="str">
            <v>F</v>
          </cell>
          <cell r="BI115" t="str">
            <v>F</v>
          </cell>
          <cell r="BJ115" t="str">
            <v>F</v>
          </cell>
          <cell r="BK115" t="str">
            <v>F</v>
          </cell>
          <cell r="BL115" t="str">
            <v>F</v>
          </cell>
          <cell r="BM115" t="str">
            <v>F</v>
          </cell>
          <cell r="BN115" t="str">
            <v>F</v>
          </cell>
        </row>
        <row r="116">
          <cell r="A116">
            <v>18191122</v>
          </cell>
          <cell r="B116" t="str">
            <v>MD. MOSADDEK HOSSAIN KHAN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 t="str">
            <v>Maths</v>
          </cell>
          <cell r="BC116">
            <v>0</v>
          </cell>
          <cell r="BD116">
            <v>0</v>
          </cell>
          <cell r="BE116" t="str">
            <v>F</v>
          </cell>
          <cell r="BF116" t="str">
            <v>Fail</v>
          </cell>
          <cell r="BG116">
            <v>0</v>
          </cell>
          <cell r="BH116" t="str">
            <v>F</v>
          </cell>
          <cell r="BI116" t="str">
            <v>F</v>
          </cell>
          <cell r="BJ116" t="str">
            <v>F</v>
          </cell>
          <cell r="BK116" t="str">
            <v>F</v>
          </cell>
          <cell r="BL116" t="str">
            <v>F</v>
          </cell>
          <cell r="BM116" t="str">
            <v>F</v>
          </cell>
          <cell r="BN116" t="str">
            <v>F</v>
          </cell>
        </row>
        <row r="117">
          <cell r="A117">
            <v>18191123</v>
          </cell>
          <cell r="B117" t="str">
            <v>MOST. MIMMA AKTER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 t="str">
            <v>Maths</v>
          </cell>
          <cell r="BC117">
            <v>0</v>
          </cell>
          <cell r="BD117">
            <v>0</v>
          </cell>
          <cell r="BE117" t="str">
            <v>F</v>
          </cell>
          <cell r="BF117" t="str">
            <v>Fail</v>
          </cell>
          <cell r="BG117">
            <v>0</v>
          </cell>
          <cell r="BH117" t="str">
            <v>F</v>
          </cell>
          <cell r="BI117" t="str">
            <v>F</v>
          </cell>
          <cell r="BJ117" t="str">
            <v>F</v>
          </cell>
          <cell r="BK117" t="str">
            <v>F</v>
          </cell>
          <cell r="BL117" t="str">
            <v>F</v>
          </cell>
          <cell r="BM117" t="str">
            <v>F</v>
          </cell>
          <cell r="BN117" t="str">
            <v>F</v>
          </cell>
        </row>
        <row r="118">
          <cell r="A118">
            <v>18191124</v>
          </cell>
          <cell r="B118" t="str">
            <v>MD. ABU HASAN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 t="str">
            <v>Maths</v>
          </cell>
          <cell r="BC118">
            <v>0</v>
          </cell>
          <cell r="BD118">
            <v>0</v>
          </cell>
          <cell r="BE118" t="str">
            <v>F</v>
          </cell>
          <cell r="BF118" t="str">
            <v>Fail</v>
          </cell>
          <cell r="BG118">
            <v>0</v>
          </cell>
          <cell r="BH118" t="str">
            <v>F</v>
          </cell>
          <cell r="BI118" t="str">
            <v>F</v>
          </cell>
          <cell r="BJ118" t="str">
            <v>F</v>
          </cell>
          <cell r="BK118" t="str">
            <v>F</v>
          </cell>
          <cell r="BL118" t="str">
            <v>F</v>
          </cell>
          <cell r="BM118" t="str">
            <v>F</v>
          </cell>
          <cell r="BN118" t="str">
            <v>F</v>
          </cell>
        </row>
        <row r="119">
          <cell r="A119">
            <v>18191125</v>
          </cell>
          <cell r="B119" t="str">
            <v>JANNATUL TASNIM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 t="str">
            <v>Maths</v>
          </cell>
          <cell r="BC119">
            <v>0</v>
          </cell>
          <cell r="BD119">
            <v>0</v>
          </cell>
          <cell r="BE119" t="str">
            <v>F</v>
          </cell>
          <cell r="BF119" t="str">
            <v>Fail</v>
          </cell>
          <cell r="BG119">
            <v>0</v>
          </cell>
          <cell r="BH119" t="str">
            <v>F</v>
          </cell>
          <cell r="BI119" t="str">
            <v>F</v>
          </cell>
          <cell r="BJ119" t="str">
            <v>F</v>
          </cell>
          <cell r="BK119" t="str">
            <v>F</v>
          </cell>
          <cell r="BL119" t="str">
            <v>F</v>
          </cell>
          <cell r="BM119" t="str">
            <v>F</v>
          </cell>
          <cell r="BN119" t="str">
            <v>F</v>
          </cell>
        </row>
        <row r="120">
          <cell r="A120">
            <v>18191126</v>
          </cell>
          <cell r="B120" t="str">
            <v>ABDULLAH IBN AMIN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 t="str">
            <v>Maths</v>
          </cell>
          <cell r="BC120">
            <v>0</v>
          </cell>
          <cell r="BD120">
            <v>0</v>
          </cell>
          <cell r="BE120" t="str">
            <v>F</v>
          </cell>
          <cell r="BF120" t="str">
            <v>Fail</v>
          </cell>
          <cell r="BG120">
            <v>0</v>
          </cell>
          <cell r="BH120" t="str">
            <v>F</v>
          </cell>
          <cell r="BI120" t="str">
            <v>F</v>
          </cell>
          <cell r="BJ120" t="str">
            <v>F</v>
          </cell>
          <cell r="BK120" t="str">
            <v>F</v>
          </cell>
          <cell r="BL120" t="str">
            <v>F</v>
          </cell>
          <cell r="BM120" t="str">
            <v>F</v>
          </cell>
          <cell r="BN120" t="str">
            <v>F</v>
          </cell>
        </row>
        <row r="121">
          <cell r="A121">
            <v>18191127</v>
          </cell>
          <cell r="B121" t="str">
            <v>MD. ZAHID HASAN AL MAHMUD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 t="str">
            <v>Maths</v>
          </cell>
          <cell r="BC121">
            <v>0</v>
          </cell>
          <cell r="BD121">
            <v>0</v>
          </cell>
          <cell r="BE121" t="str">
            <v>F</v>
          </cell>
          <cell r="BF121" t="str">
            <v>Fail</v>
          </cell>
          <cell r="BG121">
            <v>0</v>
          </cell>
          <cell r="BH121" t="str">
            <v>F</v>
          </cell>
          <cell r="BI121" t="str">
            <v>F</v>
          </cell>
          <cell r="BJ121" t="str">
            <v>F</v>
          </cell>
          <cell r="BK121" t="str">
            <v>F</v>
          </cell>
          <cell r="BL121" t="str">
            <v>F</v>
          </cell>
          <cell r="BM121" t="str">
            <v>F</v>
          </cell>
          <cell r="BN121" t="str">
            <v>F</v>
          </cell>
        </row>
        <row r="122">
          <cell r="A122">
            <v>18191129</v>
          </cell>
          <cell r="B122" t="str">
            <v>MD. ASFAK MAHBUB SAJJAD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 t="str">
            <v>Maths</v>
          </cell>
          <cell r="BC122">
            <v>0</v>
          </cell>
          <cell r="BD122">
            <v>0</v>
          </cell>
          <cell r="BE122" t="str">
            <v>F</v>
          </cell>
          <cell r="BF122" t="str">
            <v>Fail</v>
          </cell>
          <cell r="BG122">
            <v>0</v>
          </cell>
          <cell r="BH122" t="str">
            <v>F</v>
          </cell>
          <cell r="BI122" t="str">
            <v>F</v>
          </cell>
          <cell r="BJ122" t="str">
            <v>F</v>
          </cell>
          <cell r="BK122" t="str">
            <v>F</v>
          </cell>
          <cell r="BL122" t="str">
            <v>F</v>
          </cell>
          <cell r="BM122" t="str">
            <v>F</v>
          </cell>
          <cell r="BN122" t="str">
            <v>F</v>
          </cell>
        </row>
        <row r="123">
          <cell r="A123">
            <v>18191130</v>
          </cell>
          <cell r="B123" t="str">
            <v>MD. AMIR HAMZA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 t="str">
            <v>Bio</v>
          </cell>
          <cell r="BC123">
            <v>0</v>
          </cell>
          <cell r="BD123">
            <v>0</v>
          </cell>
          <cell r="BE123" t="str">
            <v>F</v>
          </cell>
          <cell r="BF123" t="str">
            <v>Fail</v>
          </cell>
          <cell r="BG123">
            <v>0</v>
          </cell>
          <cell r="BH123" t="str">
            <v>F</v>
          </cell>
          <cell r="BI123" t="str">
            <v>F</v>
          </cell>
          <cell r="BJ123" t="str">
            <v>F</v>
          </cell>
          <cell r="BK123" t="str">
            <v>F</v>
          </cell>
          <cell r="BL123" t="str">
            <v>F</v>
          </cell>
          <cell r="BM123" t="str">
            <v>F</v>
          </cell>
          <cell r="BN123" t="str">
            <v>F</v>
          </cell>
        </row>
        <row r="124">
          <cell r="A124">
            <v>18191131</v>
          </cell>
          <cell r="B124" t="str">
            <v>MD. HANIFUZZAMAN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 t="str">
            <v>Maths</v>
          </cell>
          <cell r="BC124">
            <v>0</v>
          </cell>
          <cell r="BD124">
            <v>0</v>
          </cell>
          <cell r="BE124" t="str">
            <v>F</v>
          </cell>
          <cell r="BF124" t="str">
            <v>Fail</v>
          </cell>
          <cell r="BG124">
            <v>0</v>
          </cell>
          <cell r="BH124" t="str">
            <v>F</v>
          </cell>
          <cell r="BI124" t="str">
            <v>F</v>
          </cell>
          <cell r="BJ124" t="str">
            <v>F</v>
          </cell>
          <cell r="BK124" t="str">
            <v>F</v>
          </cell>
          <cell r="BL124" t="str">
            <v>F</v>
          </cell>
          <cell r="BM124" t="str">
            <v>F</v>
          </cell>
          <cell r="BN124" t="str">
            <v>F</v>
          </cell>
        </row>
        <row r="125">
          <cell r="A125">
            <v>18191132</v>
          </cell>
          <cell r="B125" t="str">
            <v>MD. TANVIR AHMED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 t="str">
            <v>Maths</v>
          </cell>
          <cell r="BC125">
            <v>0</v>
          </cell>
          <cell r="BD125">
            <v>0</v>
          </cell>
          <cell r="BE125" t="str">
            <v>F</v>
          </cell>
          <cell r="BF125" t="str">
            <v>Fail</v>
          </cell>
          <cell r="BG125">
            <v>0</v>
          </cell>
          <cell r="BH125" t="str">
            <v>F</v>
          </cell>
          <cell r="BI125" t="str">
            <v>F</v>
          </cell>
          <cell r="BJ125" t="str">
            <v>F</v>
          </cell>
          <cell r="BK125" t="str">
            <v>F</v>
          </cell>
          <cell r="BL125" t="str">
            <v>F</v>
          </cell>
          <cell r="BM125" t="str">
            <v>F</v>
          </cell>
          <cell r="BN125" t="str">
            <v>F</v>
          </cell>
        </row>
        <row r="126">
          <cell r="A126">
            <v>18191133</v>
          </cell>
          <cell r="B126" t="str">
            <v>MD. ABDUR RASHID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 t="str">
            <v>Maths</v>
          </cell>
          <cell r="BC126">
            <v>0</v>
          </cell>
          <cell r="BD126">
            <v>0</v>
          </cell>
          <cell r="BE126" t="str">
            <v>F</v>
          </cell>
          <cell r="BF126" t="str">
            <v>Fail</v>
          </cell>
          <cell r="BG126">
            <v>0</v>
          </cell>
          <cell r="BH126" t="str">
            <v>F</v>
          </cell>
          <cell r="BI126" t="str">
            <v>F</v>
          </cell>
          <cell r="BJ126" t="str">
            <v>F</v>
          </cell>
          <cell r="BK126" t="str">
            <v>F</v>
          </cell>
          <cell r="BL126" t="str">
            <v>F</v>
          </cell>
          <cell r="BM126" t="str">
            <v>F</v>
          </cell>
          <cell r="BN126" t="str">
            <v>F</v>
          </cell>
        </row>
        <row r="127">
          <cell r="A127">
            <v>18191134</v>
          </cell>
          <cell r="B127" t="str">
            <v>MD. ZAHID HASAN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 t="str">
            <v>Maths</v>
          </cell>
          <cell r="BC127">
            <v>0</v>
          </cell>
          <cell r="BD127">
            <v>0</v>
          </cell>
          <cell r="BE127" t="str">
            <v>F</v>
          </cell>
          <cell r="BF127" t="str">
            <v>Fail</v>
          </cell>
          <cell r="BG127">
            <v>0</v>
          </cell>
          <cell r="BH127" t="str">
            <v>F</v>
          </cell>
          <cell r="BI127" t="str">
            <v>F</v>
          </cell>
          <cell r="BJ127" t="str">
            <v>F</v>
          </cell>
          <cell r="BK127" t="str">
            <v>F</v>
          </cell>
          <cell r="BL127" t="str">
            <v>F</v>
          </cell>
          <cell r="BM127" t="str">
            <v>F</v>
          </cell>
          <cell r="BN127" t="str">
            <v>F</v>
          </cell>
        </row>
        <row r="128">
          <cell r="A128">
            <v>18191135</v>
          </cell>
          <cell r="B128" t="str">
            <v>KRISHNO KUMAR SARKER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 t="str">
            <v>Maths</v>
          </cell>
          <cell r="BC128">
            <v>0</v>
          </cell>
          <cell r="BD128">
            <v>0</v>
          </cell>
          <cell r="BE128" t="str">
            <v>F</v>
          </cell>
          <cell r="BF128" t="str">
            <v>Fail</v>
          </cell>
          <cell r="BG128">
            <v>0</v>
          </cell>
          <cell r="BH128" t="str">
            <v>F</v>
          </cell>
          <cell r="BI128" t="str">
            <v>F</v>
          </cell>
          <cell r="BJ128" t="str">
            <v>F</v>
          </cell>
          <cell r="BK128" t="str">
            <v>F</v>
          </cell>
          <cell r="BL128" t="str">
            <v>F</v>
          </cell>
          <cell r="BM128" t="str">
            <v>F</v>
          </cell>
          <cell r="BN128" t="str">
            <v>F</v>
          </cell>
        </row>
        <row r="129">
          <cell r="A129">
            <v>18191136</v>
          </cell>
          <cell r="B129" t="str">
            <v>MD. JANNATUL KOWSAR APON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 t="str">
            <v>Bio</v>
          </cell>
          <cell r="BC129">
            <v>0</v>
          </cell>
          <cell r="BD129">
            <v>0</v>
          </cell>
          <cell r="BE129" t="str">
            <v>F</v>
          </cell>
          <cell r="BF129" t="str">
            <v>Fail</v>
          </cell>
          <cell r="BG129">
            <v>0</v>
          </cell>
          <cell r="BH129" t="str">
            <v>F</v>
          </cell>
          <cell r="BI129" t="str">
            <v>F</v>
          </cell>
          <cell r="BJ129" t="str">
            <v>F</v>
          </cell>
          <cell r="BK129" t="str">
            <v>F</v>
          </cell>
          <cell r="BL129" t="str">
            <v>F</v>
          </cell>
          <cell r="BM129" t="str">
            <v>F</v>
          </cell>
          <cell r="BN129" t="str">
            <v>F</v>
          </cell>
        </row>
        <row r="130">
          <cell r="A130">
            <v>18191138</v>
          </cell>
          <cell r="B130" t="str">
            <v>ABRAR ARABI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 t="str">
            <v>Bio</v>
          </cell>
          <cell r="BC130">
            <v>0</v>
          </cell>
          <cell r="BD130">
            <v>0</v>
          </cell>
          <cell r="BE130" t="str">
            <v>F</v>
          </cell>
          <cell r="BF130" t="str">
            <v>Fail</v>
          </cell>
          <cell r="BG130">
            <v>0</v>
          </cell>
          <cell r="BH130" t="str">
            <v>F</v>
          </cell>
          <cell r="BI130" t="str">
            <v>F</v>
          </cell>
          <cell r="BJ130" t="str">
            <v>F</v>
          </cell>
          <cell r="BK130" t="str">
            <v>F</v>
          </cell>
          <cell r="BL130" t="str">
            <v>F</v>
          </cell>
          <cell r="BM130" t="str">
            <v>F</v>
          </cell>
          <cell r="BN130" t="str">
            <v>F</v>
          </cell>
        </row>
        <row r="131">
          <cell r="A131">
            <v>18191139</v>
          </cell>
          <cell r="B131" t="str">
            <v>MD. MORSALIN SARKER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 t="str">
            <v>Maths</v>
          </cell>
          <cell r="BC131">
            <v>0</v>
          </cell>
          <cell r="BD131">
            <v>0</v>
          </cell>
          <cell r="BE131" t="str">
            <v>F</v>
          </cell>
          <cell r="BF131" t="str">
            <v>Fail</v>
          </cell>
          <cell r="BG131">
            <v>0</v>
          </cell>
          <cell r="BH131" t="str">
            <v>F</v>
          </cell>
          <cell r="BI131" t="str">
            <v>F</v>
          </cell>
          <cell r="BJ131" t="str">
            <v>F</v>
          </cell>
          <cell r="BK131" t="str">
            <v>F</v>
          </cell>
          <cell r="BL131" t="str">
            <v>F</v>
          </cell>
          <cell r="BM131" t="str">
            <v>F</v>
          </cell>
          <cell r="BN131" t="str">
            <v>F</v>
          </cell>
        </row>
        <row r="132">
          <cell r="A132">
            <v>18191140</v>
          </cell>
          <cell r="B132" t="str">
            <v>MD. HAFIZUR RAHMAN SAIF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 t="str">
            <v>Bio</v>
          </cell>
          <cell r="BC132">
            <v>0</v>
          </cell>
          <cell r="BD132">
            <v>0</v>
          </cell>
          <cell r="BE132" t="str">
            <v>F</v>
          </cell>
          <cell r="BF132" t="str">
            <v>Fail</v>
          </cell>
          <cell r="BG132">
            <v>0</v>
          </cell>
          <cell r="BH132" t="str">
            <v>F</v>
          </cell>
          <cell r="BI132" t="str">
            <v>F</v>
          </cell>
          <cell r="BJ132" t="str">
            <v>F</v>
          </cell>
          <cell r="BK132" t="str">
            <v>F</v>
          </cell>
          <cell r="BL132" t="str">
            <v>F</v>
          </cell>
          <cell r="BM132" t="str">
            <v>F</v>
          </cell>
          <cell r="BN132" t="str">
            <v>F</v>
          </cell>
        </row>
        <row r="133">
          <cell r="A133">
            <v>18191141</v>
          </cell>
          <cell r="B133" t="str">
            <v>MOST. SHIMU KHATUN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 t="str">
            <v>Maths</v>
          </cell>
          <cell r="BC133">
            <v>0</v>
          </cell>
          <cell r="BD133">
            <v>0</v>
          </cell>
          <cell r="BE133" t="str">
            <v>F</v>
          </cell>
          <cell r="BF133" t="str">
            <v>Fail</v>
          </cell>
          <cell r="BG133">
            <v>0</v>
          </cell>
          <cell r="BH133" t="str">
            <v>F</v>
          </cell>
          <cell r="BI133" t="str">
            <v>F</v>
          </cell>
          <cell r="BJ133" t="str">
            <v>F</v>
          </cell>
          <cell r="BK133" t="str">
            <v>F</v>
          </cell>
          <cell r="BL133" t="str">
            <v>F</v>
          </cell>
          <cell r="BM133" t="str">
            <v>F</v>
          </cell>
          <cell r="BN133" t="str">
            <v>F</v>
          </cell>
        </row>
        <row r="134">
          <cell r="A134">
            <v>18191142</v>
          </cell>
          <cell r="B134" t="str">
            <v>MD. MARAJUL ISLAM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 t="str">
            <v>Maths</v>
          </cell>
          <cell r="BC134">
            <v>0</v>
          </cell>
          <cell r="BD134">
            <v>0</v>
          </cell>
          <cell r="BE134" t="str">
            <v>F</v>
          </cell>
          <cell r="BF134" t="str">
            <v>Fail</v>
          </cell>
          <cell r="BG134">
            <v>0</v>
          </cell>
          <cell r="BH134" t="str">
            <v>F</v>
          </cell>
          <cell r="BI134" t="str">
            <v>F</v>
          </cell>
          <cell r="BJ134" t="str">
            <v>F</v>
          </cell>
          <cell r="BK134" t="str">
            <v>F</v>
          </cell>
          <cell r="BL134" t="str">
            <v>F</v>
          </cell>
          <cell r="BM134" t="str">
            <v>F</v>
          </cell>
          <cell r="BN134" t="str">
            <v>F</v>
          </cell>
        </row>
        <row r="135">
          <cell r="A135">
            <v>18191143</v>
          </cell>
          <cell r="B135" t="str">
            <v>MD. SHAHAJADA MIA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 t="str">
            <v>Maths</v>
          </cell>
          <cell r="BC135">
            <v>0</v>
          </cell>
          <cell r="BD135">
            <v>0</v>
          </cell>
          <cell r="BE135" t="str">
            <v>F</v>
          </cell>
          <cell r="BF135" t="str">
            <v>Fail</v>
          </cell>
          <cell r="BG135">
            <v>0</v>
          </cell>
          <cell r="BH135" t="str">
            <v>F</v>
          </cell>
          <cell r="BI135" t="str">
            <v>F</v>
          </cell>
          <cell r="BJ135" t="str">
            <v>F</v>
          </cell>
          <cell r="BK135" t="str">
            <v>F</v>
          </cell>
          <cell r="BL135" t="str">
            <v>F</v>
          </cell>
          <cell r="BM135" t="str">
            <v>F</v>
          </cell>
          <cell r="BN135" t="str">
            <v>F</v>
          </cell>
        </row>
        <row r="136">
          <cell r="A136">
            <v>18191144</v>
          </cell>
          <cell r="B136" t="str">
            <v>MD. NOYON CHOWDHURY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 t="str">
            <v>Maths</v>
          </cell>
          <cell r="BC136">
            <v>0</v>
          </cell>
          <cell r="BD136">
            <v>0</v>
          </cell>
          <cell r="BE136" t="str">
            <v>F</v>
          </cell>
          <cell r="BF136" t="str">
            <v>Fail</v>
          </cell>
          <cell r="BG136">
            <v>0</v>
          </cell>
          <cell r="BH136" t="str">
            <v>F</v>
          </cell>
          <cell r="BI136" t="str">
            <v>F</v>
          </cell>
          <cell r="BJ136" t="str">
            <v>F</v>
          </cell>
          <cell r="BK136" t="str">
            <v>F</v>
          </cell>
          <cell r="BL136" t="str">
            <v>F</v>
          </cell>
          <cell r="BM136" t="str">
            <v>F</v>
          </cell>
          <cell r="BN136" t="str">
            <v>F</v>
          </cell>
        </row>
        <row r="137">
          <cell r="A137">
            <v>18191145</v>
          </cell>
          <cell r="B137" t="str">
            <v>POLASH CHANDRA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 t="str">
            <v>Maths</v>
          </cell>
          <cell r="BC137">
            <v>0</v>
          </cell>
          <cell r="BD137">
            <v>0</v>
          </cell>
          <cell r="BE137" t="str">
            <v>F</v>
          </cell>
          <cell r="BF137" t="str">
            <v>Fail</v>
          </cell>
          <cell r="BG137">
            <v>0</v>
          </cell>
          <cell r="BH137" t="str">
            <v>F</v>
          </cell>
          <cell r="BI137" t="str">
            <v>F</v>
          </cell>
          <cell r="BJ137" t="str">
            <v>F</v>
          </cell>
          <cell r="BK137" t="str">
            <v>F</v>
          </cell>
          <cell r="BL137" t="str">
            <v>F</v>
          </cell>
          <cell r="BM137" t="str">
            <v>F</v>
          </cell>
          <cell r="BN137" t="str">
            <v>F</v>
          </cell>
        </row>
        <row r="138">
          <cell r="A138">
            <v>18191146</v>
          </cell>
          <cell r="B138" t="str">
            <v>MD. NAZMUL HUDA JOY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 t="str">
            <v>Maths</v>
          </cell>
          <cell r="BC138">
            <v>0</v>
          </cell>
          <cell r="BD138">
            <v>0</v>
          </cell>
          <cell r="BE138" t="str">
            <v>F</v>
          </cell>
          <cell r="BF138" t="str">
            <v>Fail</v>
          </cell>
          <cell r="BG138">
            <v>0</v>
          </cell>
          <cell r="BH138" t="str">
            <v>F</v>
          </cell>
          <cell r="BI138" t="str">
            <v>F</v>
          </cell>
          <cell r="BJ138" t="str">
            <v>F</v>
          </cell>
          <cell r="BK138" t="str">
            <v>F</v>
          </cell>
          <cell r="BL138" t="str">
            <v>F</v>
          </cell>
          <cell r="BM138" t="str">
            <v>F</v>
          </cell>
          <cell r="BN138" t="str">
            <v>F</v>
          </cell>
        </row>
        <row r="139">
          <cell r="A139">
            <v>18191147</v>
          </cell>
          <cell r="B139" t="str">
            <v>MD. MANIK MIA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 t="str">
            <v>Maths</v>
          </cell>
          <cell r="BC139">
            <v>0</v>
          </cell>
          <cell r="BD139">
            <v>0</v>
          </cell>
          <cell r="BE139" t="str">
            <v>F</v>
          </cell>
          <cell r="BF139" t="str">
            <v>Fail</v>
          </cell>
          <cell r="BG139">
            <v>0</v>
          </cell>
          <cell r="BH139" t="str">
            <v>F</v>
          </cell>
          <cell r="BI139" t="str">
            <v>F</v>
          </cell>
          <cell r="BJ139" t="str">
            <v>F</v>
          </cell>
          <cell r="BK139" t="str">
            <v>F</v>
          </cell>
          <cell r="BL139" t="str">
            <v>F</v>
          </cell>
          <cell r="BM139" t="str">
            <v>F</v>
          </cell>
          <cell r="BN139" t="str">
            <v>F</v>
          </cell>
        </row>
        <row r="140">
          <cell r="A140">
            <v>18191149</v>
          </cell>
          <cell r="B140" t="str">
            <v>MD. TANVIR AHMED SHAH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 t="str">
            <v>Maths</v>
          </cell>
          <cell r="BC140">
            <v>0</v>
          </cell>
          <cell r="BD140">
            <v>0</v>
          </cell>
          <cell r="BE140" t="str">
            <v>F</v>
          </cell>
          <cell r="BF140" t="str">
            <v>Fail</v>
          </cell>
          <cell r="BG140">
            <v>0</v>
          </cell>
          <cell r="BH140" t="str">
            <v>F</v>
          </cell>
          <cell r="BI140" t="str">
            <v>F</v>
          </cell>
          <cell r="BJ140" t="str">
            <v>F</v>
          </cell>
          <cell r="BK140" t="str">
            <v>F</v>
          </cell>
          <cell r="BL140" t="str">
            <v>F</v>
          </cell>
          <cell r="BM140" t="str">
            <v>F</v>
          </cell>
          <cell r="BN140" t="str">
            <v>F</v>
          </cell>
        </row>
        <row r="141">
          <cell r="A141">
            <v>18191150</v>
          </cell>
          <cell r="B141" t="str">
            <v>MD. ASHFAKUR RAHMAN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 t="str">
            <v>Maths</v>
          </cell>
          <cell r="BC141">
            <v>0</v>
          </cell>
          <cell r="BD141">
            <v>0</v>
          </cell>
          <cell r="BE141" t="str">
            <v>F</v>
          </cell>
          <cell r="BF141" t="str">
            <v>Fail</v>
          </cell>
          <cell r="BG141">
            <v>0</v>
          </cell>
          <cell r="BH141" t="str">
            <v>F</v>
          </cell>
          <cell r="BI141" t="str">
            <v>F</v>
          </cell>
          <cell r="BJ141" t="str">
            <v>F</v>
          </cell>
          <cell r="BK141" t="str">
            <v>F</v>
          </cell>
          <cell r="BL141" t="str">
            <v>F</v>
          </cell>
          <cell r="BM141" t="str">
            <v>F</v>
          </cell>
          <cell r="BN141" t="str">
            <v>F</v>
          </cell>
        </row>
        <row r="142">
          <cell r="A142">
            <v>18191151</v>
          </cell>
          <cell r="B142" t="str">
            <v>ROWNOK NASRIN MOU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 t="str">
            <v>Bio</v>
          </cell>
          <cell r="BC142">
            <v>0</v>
          </cell>
          <cell r="BD142">
            <v>0</v>
          </cell>
          <cell r="BE142" t="str">
            <v>F</v>
          </cell>
          <cell r="BF142" t="str">
            <v>Fail</v>
          </cell>
          <cell r="BG142">
            <v>0</v>
          </cell>
          <cell r="BH142" t="str">
            <v>F</v>
          </cell>
          <cell r="BI142" t="str">
            <v>F</v>
          </cell>
          <cell r="BJ142" t="str">
            <v>F</v>
          </cell>
          <cell r="BK142" t="str">
            <v>F</v>
          </cell>
          <cell r="BL142" t="str">
            <v>F</v>
          </cell>
          <cell r="BM142" t="str">
            <v>F</v>
          </cell>
          <cell r="BN142" t="str">
            <v>F</v>
          </cell>
        </row>
        <row r="143">
          <cell r="A143">
            <v>18191152</v>
          </cell>
          <cell r="B143" t="str">
            <v>MD. RAKIB HASAN HRIDOY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 t="str">
            <v>Maths</v>
          </cell>
          <cell r="BC143">
            <v>0</v>
          </cell>
          <cell r="BD143">
            <v>0</v>
          </cell>
          <cell r="BE143" t="str">
            <v>F</v>
          </cell>
          <cell r="BF143" t="str">
            <v>Fail</v>
          </cell>
          <cell r="BG143">
            <v>0</v>
          </cell>
          <cell r="BH143" t="str">
            <v>F</v>
          </cell>
          <cell r="BI143" t="str">
            <v>F</v>
          </cell>
          <cell r="BJ143" t="str">
            <v>F</v>
          </cell>
          <cell r="BK143" t="str">
            <v>F</v>
          </cell>
          <cell r="BL143" t="str">
            <v>F</v>
          </cell>
          <cell r="BM143" t="str">
            <v>F</v>
          </cell>
          <cell r="BN143" t="str">
            <v>F</v>
          </cell>
        </row>
        <row r="144">
          <cell r="A144">
            <v>18191153</v>
          </cell>
          <cell r="B144" t="str">
            <v>MD. SHANAULLAH SHEIKH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 t="str">
            <v>Bio</v>
          </cell>
          <cell r="BC144">
            <v>0</v>
          </cell>
          <cell r="BD144">
            <v>0</v>
          </cell>
          <cell r="BE144" t="str">
            <v>F</v>
          </cell>
          <cell r="BF144" t="str">
            <v>Fail</v>
          </cell>
          <cell r="BG144">
            <v>0</v>
          </cell>
          <cell r="BH144" t="str">
            <v>F</v>
          </cell>
          <cell r="BI144" t="str">
            <v>F</v>
          </cell>
          <cell r="BJ144" t="str">
            <v>F</v>
          </cell>
          <cell r="BK144" t="str">
            <v>F</v>
          </cell>
          <cell r="BL144" t="str">
            <v>F</v>
          </cell>
          <cell r="BM144" t="str">
            <v>F</v>
          </cell>
          <cell r="BN144" t="str">
            <v>F</v>
          </cell>
        </row>
        <row r="145">
          <cell r="A145">
            <v>18191154</v>
          </cell>
          <cell r="B145" t="str">
            <v>MD. MINHAJUL ISLAM RONY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 t="str">
            <v>Maths</v>
          </cell>
          <cell r="BC145">
            <v>0</v>
          </cell>
          <cell r="BD145">
            <v>0</v>
          </cell>
          <cell r="BE145" t="str">
            <v>F</v>
          </cell>
          <cell r="BF145" t="str">
            <v>Fail</v>
          </cell>
          <cell r="BG145">
            <v>0</v>
          </cell>
          <cell r="BH145" t="str">
            <v>F</v>
          </cell>
          <cell r="BI145" t="str">
            <v>F</v>
          </cell>
          <cell r="BJ145" t="str">
            <v>F</v>
          </cell>
          <cell r="BK145" t="str">
            <v>F</v>
          </cell>
          <cell r="BL145" t="str">
            <v>F</v>
          </cell>
          <cell r="BM145" t="str">
            <v>F</v>
          </cell>
          <cell r="BN145" t="str">
            <v>F</v>
          </cell>
        </row>
        <row r="146">
          <cell r="A146">
            <v>18191155</v>
          </cell>
          <cell r="B146" t="str">
            <v>MUNTASIR MARUF BOSUNIA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 t="str">
            <v>Maths</v>
          </cell>
          <cell r="BC146">
            <v>0</v>
          </cell>
          <cell r="BD146">
            <v>0</v>
          </cell>
          <cell r="BE146" t="str">
            <v>F</v>
          </cell>
          <cell r="BF146" t="str">
            <v>Fail</v>
          </cell>
          <cell r="BH146" t="str">
            <v>F</v>
          </cell>
          <cell r="BI146" t="str">
            <v>F</v>
          </cell>
          <cell r="BJ146" t="str">
            <v>F</v>
          </cell>
          <cell r="BK146" t="str">
            <v>F</v>
          </cell>
          <cell r="BL146" t="str">
            <v>F</v>
          </cell>
          <cell r="BM146" t="str">
            <v>F</v>
          </cell>
          <cell r="BN146" t="str">
            <v>F</v>
          </cell>
        </row>
        <row r="147">
          <cell r="A147">
            <v>18191156</v>
          </cell>
          <cell r="B147" t="str">
            <v>MD. SHAROAT JAHAN RIFAT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 t="str">
            <v>Maths</v>
          </cell>
          <cell r="BC147">
            <v>0</v>
          </cell>
          <cell r="BD147">
            <v>0</v>
          </cell>
          <cell r="BE147" t="str">
            <v>F</v>
          </cell>
          <cell r="BF147" t="str">
            <v>Fail</v>
          </cell>
          <cell r="BH147" t="str">
            <v>F</v>
          </cell>
          <cell r="BI147" t="str">
            <v>F</v>
          </cell>
          <cell r="BJ147" t="str">
            <v>F</v>
          </cell>
          <cell r="BK147" t="str">
            <v>F</v>
          </cell>
          <cell r="BL147" t="str">
            <v>F</v>
          </cell>
          <cell r="BM147" t="str">
            <v>F</v>
          </cell>
          <cell r="BN147" t="str">
            <v>F</v>
          </cell>
        </row>
        <row r="148">
          <cell r="A148">
            <v>18191157</v>
          </cell>
          <cell r="B148" t="str">
            <v>MD. SHAKIL AHMED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 t="str">
            <v>Bio</v>
          </cell>
          <cell r="BC148">
            <v>0</v>
          </cell>
          <cell r="BD148">
            <v>0</v>
          </cell>
          <cell r="BE148" t="str">
            <v>F</v>
          </cell>
          <cell r="BF148" t="str">
            <v>Fail</v>
          </cell>
          <cell r="BH148" t="str">
            <v>F</v>
          </cell>
          <cell r="BI148" t="str">
            <v>F</v>
          </cell>
          <cell r="BJ148" t="str">
            <v>F</v>
          </cell>
          <cell r="BK148" t="str">
            <v>F</v>
          </cell>
          <cell r="BL148" t="str">
            <v>F</v>
          </cell>
          <cell r="BM148" t="str">
            <v>F</v>
          </cell>
          <cell r="BN148" t="str">
            <v>F</v>
          </cell>
        </row>
        <row r="149">
          <cell r="A149">
            <v>18191158</v>
          </cell>
          <cell r="B149" t="str">
            <v>MD. ARFIN ISLAM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 t="str">
            <v>Maths</v>
          </cell>
          <cell r="BC149">
            <v>0</v>
          </cell>
          <cell r="BD149">
            <v>0</v>
          </cell>
          <cell r="BE149" t="str">
            <v>F</v>
          </cell>
          <cell r="BF149" t="str">
            <v>Fail</v>
          </cell>
          <cell r="BH149" t="str">
            <v>F</v>
          </cell>
          <cell r="BI149" t="str">
            <v>F</v>
          </cell>
          <cell r="BJ149" t="str">
            <v>F</v>
          </cell>
          <cell r="BK149" t="str">
            <v>F</v>
          </cell>
          <cell r="BL149" t="str">
            <v>F</v>
          </cell>
          <cell r="BM149" t="str">
            <v>F</v>
          </cell>
          <cell r="BN149" t="str">
            <v>F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14"/>
  <sheetViews>
    <sheetView view="pageBreakPreview" zoomScaleNormal="100" workbookViewId="0">
      <pane xSplit="2" ySplit="4" topLeftCell="C5" activePane="bottomRight" state="frozen"/>
      <selection pane="topRight"/>
      <selection pane="bottomLeft"/>
      <selection pane="bottomRight" activeCell="BC11" sqref="BC11"/>
    </sheetView>
  </sheetViews>
  <sheetFormatPr defaultColWidth="9.140625" defaultRowHeight="15.75"/>
  <cols>
    <col min="1" max="1" width="5" style="30" customWidth="1"/>
    <col min="2" max="2" width="22.7109375" style="32" customWidth="1"/>
    <col min="3" max="4" width="2.5703125" style="32" customWidth="1"/>
    <col min="5" max="5" width="3.7109375" style="32" customWidth="1"/>
    <col min="6" max="6" width="2.5703125" style="33" customWidth="1"/>
    <col min="7" max="7" width="3.85546875" style="33" customWidth="1"/>
    <col min="8" max="10" width="2.5703125" style="33" customWidth="1"/>
    <col min="11" max="11" width="3.42578125" style="33" customWidth="1"/>
    <col min="12" max="54" width="2.5703125" style="33" customWidth="1"/>
    <col min="55" max="55" width="2.42578125" style="33" customWidth="1"/>
    <col min="56" max="56" width="4.7109375" style="63" bestFit="1" customWidth="1"/>
    <col min="57" max="57" width="2.5703125" style="33" customWidth="1"/>
    <col min="58" max="58" width="16" style="30" bestFit="1" customWidth="1"/>
    <col min="59" max="59" width="6.85546875" style="30" customWidth="1"/>
    <col min="60" max="61" width="9.140625" style="30"/>
    <col min="62" max="62" width="9.140625" style="30" customWidth="1"/>
    <col min="63" max="16384" width="9.140625" style="30"/>
  </cols>
  <sheetData>
    <row r="1" spans="1:67" ht="56.25" customHeight="1">
      <c r="A1" s="46"/>
      <c r="F1" s="156" t="s">
        <v>261</v>
      </c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46"/>
    </row>
    <row r="2" spans="1:67">
      <c r="A2" s="158" t="s">
        <v>0</v>
      </c>
      <c r="B2" s="158"/>
      <c r="C2" s="158"/>
      <c r="D2" s="158"/>
      <c r="E2" s="158"/>
      <c r="F2" s="158"/>
      <c r="G2" s="158"/>
      <c r="H2" s="158"/>
      <c r="I2" s="158"/>
      <c r="J2" s="158"/>
      <c r="K2" s="67"/>
      <c r="BF2" s="46"/>
    </row>
    <row r="3" spans="1:67" ht="15.75" customHeight="1">
      <c r="A3" s="165" t="s">
        <v>1</v>
      </c>
      <c r="B3" s="167" t="s">
        <v>2</v>
      </c>
      <c r="C3" s="159" t="s">
        <v>3</v>
      </c>
      <c r="D3" s="159"/>
      <c r="E3" s="159"/>
      <c r="F3" s="159"/>
      <c r="G3" s="159"/>
      <c r="H3" s="160"/>
      <c r="I3" s="161" t="s">
        <v>4</v>
      </c>
      <c r="J3" s="162"/>
      <c r="K3" s="162"/>
      <c r="L3" s="163"/>
      <c r="M3" s="161" t="s">
        <v>5</v>
      </c>
      <c r="N3" s="162"/>
      <c r="O3" s="162"/>
      <c r="P3" s="162"/>
      <c r="Q3" s="163"/>
      <c r="R3" s="161" t="s">
        <v>6</v>
      </c>
      <c r="S3" s="162"/>
      <c r="T3" s="162"/>
      <c r="U3" s="162"/>
      <c r="V3" s="162"/>
      <c r="W3" s="162"/>
      <c r="X3" s="162"/>
      <c r="Y3" s="162"/>
      <c r="Z3" s="163"/>
      <c r="AA3" s="161" t="s">
        <v>7</v>
      </c>
      <c r="AB3" s="162"/>
      <c r="AC3" s="162"/>
      <c r="AD3" s="162"/>
      <c r="AE3" s="162"/>
      <c r="AF3" s="162"/>
      <c r="AG3" s="162"/>
      <c r="AH3" s="162"/>
      <c r="AI3" s="163"/>
      <c r="AJ3" s="161" t="s">
        <v>8</v>
      </c>
      <c r="AK3" s="162"/>
      <c r="AL3" s="162"/>
      <c r="AM3" s="162"/>
      <c r="AN3" s="162"/>
      <c r="AO3" s="162"/>
      <c r="AP3" s="162"/>
      <c r="AQ3" s="162"/>
      <c r="AR3" s="163"/>
      <c r="AS3" s="164" t="s">
        <v>864</v>
      </c>
      <c r="AT3" s="162"/>
      <c r="AU3" s="162"/>
      <c r="AV3" s="162"/>
      <c r="AW3" s="162"/>
      <c r="AX3" s="162"/>
      <c r="AY3" s="162"/>
      <c r="AZ3" s="162"/>
      <c r="BA3" s="163"/>
      <c r="BB3" s="169" t="s">
        <v>865</v>
      </c>
      <c r="BC3" s="170" t="s">
        <v>10</v>
      </c>
      <c r="BD3" s="172" t="s">
        <v>11</v>
      </c>
      <c r="BE3" s="159" t="s">
        <v>12</v>
      </c>
      <c r="BF3" s="175" t="s">
        <v>13</v>
      </c>
      <c r="BG3" s="69"/>
      <c r="BH3" s="165" t="s">
        <v>14</v>
      </c>
      <c r="BI3" s="165" t="s">
        <v>15</v>
      </c>
      <c r="BJ3" s="165" t="s">
        <v>16</v>
      </c>
      <c r="BK3" s="165" t="s">
        <v>17</v>
      </c>
      <c r="BL3" s="165" t="s">
        <v>18</v>
      </c>
      <c r="BM3" s="165" t="s">
        <v>19</v>
      </c>
      <c r="BN3" s="165" t="s">
        <v>20</v>
      </c>
      <c r="BO3" s="174" t="s">
        <v>21</v>
      </c>
    </row>
    <row r="4" spans="1:67" ht="31.5" customHeight="1">
      <c r="A4" s="166"/>
      <c r="B4" s="168"/>
      <c r="C4" s="41" t="s">
        <v>22</v>
      </c>
      <c r="D4" s="41" t="s">
        <v>23</v>
      </c>
      <c r="E4" s="41" t="s">
        <v>24</v>
      </c>
      <c r="F4" s="41" t="s">
        <v>25</v>
      </c>
      <c r="G4" s="41" t="s">
        <v>26</v>
      </c>
      <c r="H4" s="64" t="s">
        <v>27</v>
      </c>
      <c r="I4" s="41" t="s">
        <v>28</v>
      </c>
      <c r="J4" s="41" t="s">
        <v>29</v>
      </c>
      <c r="K4" s="64" t="s">
        <v>21</v>
      </c>
      <c r="L4" s="68" t="s">
        <v>27</v>
      </c>
      <c r="M4" s="36" t="s">
        <v>30</v>
      </c>
      <c r="N4" s="36" t="s">
        <v>31</v>
      </c>
      <c r="O4" s="36" t="s">
        <v>32</v>
      </c>
      <c r="P4" s="36" t="s">
        <v>21</v>
      </c>
      <c r="Q4" s="36" t="s">
        <v>27</v>
      </c>
      <c r="R4" s="41" t="s">
        <v>33</v>
      </c>
      <c r="S4" s="41" t="s">
        <v>34</v>
      </c>
      <c r="T4" s="41" t="s">
        <v>24</v>
      </c>
      <c r="U4" s="41" t="s">
        <v>35</v>
      </c>
      <c r="V4" s="41" t="s">
        <v>36</v>
      </c>
      <c r="W4" s="41" t="s">
        <v>25</v>
      </c>
      <c r="X4" s="41" t="s">
        <v>37</v>
      </c>
      <c r="Y4" s="41" t="s">
        <v>38</v>
      </c>
      <c r="Z4" s="64" t="s">
        <v>27</v>
      </c>
      <c r="AA4" s="41" t="s">
        <v>39</v>
      </c>
      <c r="AB4" s="41" t="s">
        <v>40</v>
      </c>
      <c r="AC4" s="41" t="s">
        <v>24</v>
      </c>
      <c r="AD4" s="41" t="s">
        <v>41</v>
      </c>
      <c r="AE4" s="41" t="s">
        <v>42</v>
      </c>
      <c r="AF4" s="41" t="s">
        <v>25</v>
      </c>
      <c r="AG4" s="41" t="s">
        <v>37</v>
      </c>
      <c r="AH4" s="41" t="s">
        <v>43</v>
      </c>
      <c r="AI4" s="64" t="s">
        <v>27</v>
      </c>
      <c r="AJ4" s="41" t="s">
        <v>44</v>
      </c>
      <c r="AK4" s="41" t="s">
        <v>45</v>
      </c>
      <c r="AL4" s="41" t="s">
        <v>24</v>
      </c>
      <c r="AM4" s="41" t="s">
        <v>46</v>
      </c>
      <c r="AN4" s="41" t="s">
        <v>47</v>
      </c>
      <c r="AO4" s="41" t="s">
        <v>25</v>
      </c>
      <c r="AP4" s="41" t="s">
        <v>37</v>
      </c>
      <c r="AQ4" s="41" t="s">
        <v>48</v>
      </c>
      <c r="AR4" s="64" t="s">
        <v>27</v>
      </c>
      <c r="AS4" s="41" t="s">
        <v>49</v>
      </c>
      <c r="AT4" s="41" t="s">
        <v>50</v>
      </c>
      <c r="AU4" s="41" t="s">
        <v>24</v>
      </c>
      <c r="AV4" s="41" t="s">
        <v>51</v>
      </c>
      <c r="AW4" s="41" t="s">
        <v>52</v>
      </c>
      <c r="AX4" s="41" t="s">
        <v>25</v>
      </c>
      <c r="AY4" s="41" t="s">
        <v>37</v>
      </c>
      <c r="AZ4" s="41" t="s">
        <v>53</v>
      </c>
      <c r="BA4" s="64" t="s">
        <v>27</v>
      </c>
      <c r="BB4" s="160"/>
      <c r="BC4" s="171"/>
      <c r="BD4" s="173"/>
      <c r="BE4" s="160"/>
      <c r="BF4" s="175"/>
      <c r="BG4" s="69"/>
      <c r="BH4" s="175"/>
      <c r="BI4" s="176"/>
      <c r="BJ4" s="176"/>
      <c r="BK4" s="176"/>
      <c r="BL4" s="166"/>
      <c r="BM4" s="166"/>
      <c r="BN4" s="166"/>
      <c r="BO4" s="174"/>
    </row>
    <row r="5" spans="1:67" ht="15.75" customHeight="1">
      <c r="A5" s="37">
        <v>1001</v>
      </c>
      <c r="B5" s="38" t="s">
        <v>54</v>
      </c>
      <c r="C5" s="83">
        <v>43</v>
      </c>
      <c r="D5" s="80">
        <v>65</v>
      </c>
      <c r="E5" s="88">
        <f t="shared" ref="E5:E68" si="0">SUM(C5+D5)</f>
        <v>108</v>
      </c>
      <c r="F5" s="80">
        <v>22</v>
      </c>
      <c r="G5" s="81">
        <f t="shared" ref="G5:G68" si="1">IF(OR((E5&lt;50),(F5&lt;9)),0,SUM(E5+F5))</f>
        <v>130</v>
      </c>
      <c r="H5" s="81" t="str">
        <f>IF(G5="0","0",LOOKUP(G5,{0,66,80,100,120,140,160},{0,1,2,3,"3.5",4,5}))</f>
        <v>3.5</v>
      </c>
      <c r="I5" s="82">
        <v>70</v>
      </c>
      <c r="J5" s="83">
        <v>76</v>
      </c>
      <c r="K5" s="80">
        <f>SUM(I5+J5)</f>
        <v>146</v>
      </c>
      <c r="L5" s="81">
        <f>IF(K5="0","0",LOOKUP(K5,{0,66,80,100,120,140,160},{0,1,2,3,"3.5",4,5}))</f>
        <v>4</v>
      </c>
      <c r="M5" s="81">
        <v>20</v>
      </c>
      <c r="N5" s="81">
        <v>12</v>
      </c>
      <c r="O5" s="81">
        <v>21</v>
      </c>
      <c r="P5" s="81">
        <f t="shared" ref="P5:P68" si="2">IF(OR((M5&lt;12),(N5&lt;8),(O5&lt;8)),0,SUM(M5+N5+O5))</f>
        <v>53</v>
      </c>
      <c r="Q5" s="81">
        <f>IF(P5="0","0",LOOKUP(P5,{0,33,40,50,60,70,80},{0,1,2,3,"3.5",4,5}))</f>
        <v>3</v>
      </c>
      <c r="R5" s="80">
        <v>17</v>
      </c>
      <c r="S5" s="97">
        <v>7</v>
      </c>
      <c r="T5" s="83">
        <f t="shared" ref="T5:T68" si="3">SUM(R5+S5)</f>
        <v>24</v>
      </c>
      <c r="U5" s="80">
        <v>13</v>
      </c>
      <c r="V5" s="98" t="s">
        <v>55</v>
      </c>
      <c r="W5" s="83">
        <f t="shared" ref="W5:W68" si="4">SUM(U5+V5)</f>
        <v>22</v>
      </c>
      <c r="X5" s="82">
        <v>36</v>
      </c>
      <c r="Y5" s="99">
        <f t="shared" ref="Y5:Y68" si="5">IF(OR((T5&lt;25),(W5&lt;16),(X5&lt;16)),0,SUM(T5+W5+X5))</f>
        <v>0</v>
      </c>
      <c r="Z5" s="99">
        <f>IF(Y5="0","0",LOOKUP(Y5,{0,66,80,100,120,140,160},{0,1,2,3,"3.5",4,5}))</f>
        <v>0</v>
      </c>
      <c r="AA5" s="100">
        <v>13</v>
      </c>
      <c r="AB5" s="101">
        <v>2</v>
      </c>
      <c r="AC5" s="99">
        <f t="shared" ref="AC5:AC68" si="6">SUM(AA5+AB5)</f>
        <v>15</v>
      </c>
      <c r="AD5" s="100">
        <v>11</v>
      </c>
      <c r="AE5" s="101">
        <v>6</v>
      </c>
      <c r="AF5" s="102">
        <f t="shared" ref="AF5:AF68" si="7">SUM(AD5+AE5)</f>
        <v>17</v>
      </c>
      <c r="AG5" s="101">
        <v>42</v>
      </c>
      <c r="AH5" s="101">
        <f t="shared" ref="AH5:AH68" si="8">IF(OR((AC5&lt;25),(AF5&lt;16),(AG5&lt;16)),0,SUM(AC5+AF5+AG5))</f>
        <v>0</v>
      </c>
      <c r="AI5" s="99">
        <f>IF(AH5="0","0",LOOKUP(AH5,{0,66,80,100,120,140,160},{0,1,2,3,"3.5",4,5}))</f>
        <v>0</v>
      </c>
      <c r="AJ5" s="99">
        <v>12</v>
      </c>
      <c r="AK5" s="103">
        <v>3</v>
      </c>
      <c r="AL5" s="104">
        <f>SUM(AJ5+AK5)</f>
        <v>15</v>
      </c>
      <c r="AM5" s="105">
        <v>5</v>
      </c>
      <c r="AN5" s="100">
        <v>9</v>
      </c>
      <c r="AO5" s="101">
        <f>SUM(AM5+AN5)</f>
        <v>14</v>
      </c>
      <c r="AP5" s="105">
        <v>34</v>
      </c>
      <c r="AQ5" s="101">
        <f>IF(OR((AL5&lt;25),(AO5&lt;16),(AP5&lt;16)),0,SUM(AL5+AO5+AP5))</f>
        <v>0</v>
      </c>
      <c r="AR5" s="99">
        <f>IF(AQ5="0","0",LOOKUP(AQ5,{0,66,80,100,120,140,160},{0,1,2,3,"3.5",4,5}))</f>
        <v>0</v>
      </c>
      <c r="AS5" s="106">
        <v>16</v>
      </c>
      <c r="AT5" s="106">
        <v>11</v>
      </c>
      <c r="AU5" s="101">
        <f t="shared" ref="AU5:AU68" si="9">SUM(AS5+AT5)</f>
        <v>27</v>
      </c>
      <c r="AV5" s="106">
        <v>12</v>
      </c>
      <c r="AW5" s="100">
        <v>13</v>
      </c>
      <c r="AX5" s="101">
        <f t="shared" ref="AX5:AX68" si="10">SUM(AV5+AW5)</f>
        <v>25</v>
      </c>
      <c r="AY5" s="100">
        <v>42</v>
      </c>
      <c r="AZ5" s="101">
        <f t="shared" ref="AZ5:AZ68" si="11">IF(OR((AU5&lt;25),(AX5&lt;16),(AY5&lt;16)),0,SUM(AU5+AX5+AY5))</f>
        <v>94</v>
      </c>
      <c r="BA5" s="99">
        <f>IF(AZ5="0","0",LOOKUP(AZ5,{0,66,80,100,120,140,160},{0,1,2,3,"3.5",4,5}))</f>
        <v>2</v>
      </c>
      <c r="BB5" s="105" t="s">
        <v>56</v>
      </c>
      <c r="BC5" s="107">
        <f>IF(ISBLANK(AR5)," ",IF(AR5="0","0",LOOKUP(AR5,{0,1,2,3,"3.5",4,5},{0,0,0,1,"1.5",2,3})))</f>
        <v>0</v>
      </c>
      <c r="BD5" s="133">
        <f>IF(OR((H5=0),(L5=0),(Q5=0),(Z5=0),(AI5=0),(BA5=0)),0,SUM(H5+L5+Q5+Z5+AI5+BA5+BC5)/6)</f>
        <v>0</v>
      </c>
      <c r="BE5" s="107" t="str">
        <f t="shared" ref="BE5:BE68" si="12">IF(BD5&gt;=5,"A+",IF(BD5&gt;=4,"A",IF(BD5&gt;=3.5,"A-",IF(BD5&gt;=3,"B",IF(BD5&gt;=2,"C",IF(BD5&gt;=1,"D","F"))))))</f>
        <v>F</v>
      </c>
      <c r="BF5" s="107" t="str">
        <f t="shared" ref="BF5:BF68" si="13">IF(BE5="A+","Excellent Result",IF(BE5="A","Very Good Result",IF(BE5="A-","Good Result",IF(BE5="B","Average Result",IF(BE5="C","Bellow Average Result",IF(BE5="D","Not So Good Result","Fail"))))))</f>
        <v>Fail</v>
      </c>
      <c r="BG5" s="70"/>
      <c r="BH5" s="48" t="str">
        <f>IF(H5="0","0",LOOKUP(H5,{0,1,2,3,"3.5",4,5},{"F","D","C","B","A-","A","A+"}))</f>
        <v>A-</v>
      </c>
      <c r="BI5" s="48" t="str">
        <f>IF(L5="0","0",LOOKUP(L5,{0,1,2,3,"3.5",4,5},{"F","D","C","B","A-","A","A+"}))</f>
        <v>A</v>
      </c>
      <c r="BJ5" s="48" t="str">
        <f>IF(Q5="0","0",LOOKUP(Q5,{0,1,2,3,"3.5",4,5},{"F","D","C","B","A-","A","A+"}))</f>
        <v>B</v>
      </c>
      <c r="BK5" s="48" t="str">
        <f>IF(Z5="0","0",LOOKUP(Z5,{0,1,2,3,"3.5",4,5},{"F","D","C","B","A-","A","A+"}))</f>
        <v>F</v>
      </c>
      <c r="BL5" s="48" t="str">
        <f>IF(AI5="0","0",LOOKUP(AI5,{0,1,2,3,"3.5",4,5},{"F","D","C","B","A-","A","A+"}))</f>
        <v>F</v>
      </c>
      <c r="BM5" s="48" t="str">
        <f>IF(AR5="0","0",LOOKUP(AR5,{0,1,2,3,"3.5",4,5},{"F","D","C","B","A-","A","A+"}))</f>
        <v>F</v>
      </c>
      <c r="BN5" s="48" t="str">
        <f>IF(BA5="0","0",LOOKUP(BA5,{0,1,2,3,"3.5",4,5},{"F","D","C","B","A-","A","A+"}))</f>
        <v>C</v>
      </c>
      <c r="BO5" s="50">
        <f>G5+K5+P5+Y5+AH5+AQ5+AZ5</f>
        <v>423</v>
      </c>
    </row>
    <row r="6" spans="1:67" ht="15.75" customHeight="1">
      <c r="A6" s="65">
        <v>1002</v>
      </c>
      <c r="B6" s="38" t="s">
        <v>57</v>
      </c>
      <c r="C6" s="84">
        <v>51</v>
      </c>
      <c r="D6" s="80">
        <v>80</v>
      </c>
      <c r="E6" s="88">
        <f t="shared" si="0"/>
        <v>131</v>
      </c>
      <c r="F6" s="80">
        <v>25</v>
      </c>
      <c r="G6" s="88">
        <f t="shared" si="1"/>
        <v>156</v>
      </c>
      <c r="H6" s="88">
        <f>IF(G6="0","0",LOOKUP(G6,{0,66,80,100,120,140,160},{0,1,2,3,"3.5",4,5}))</f>
        <v>4</v>
      </c>
      <c r="I6" s="93">
        <v>83</v>
      </c>
      <c r="J6" s="93">
        <v>80</v>
      </c>
      <c r="K6" s="80">
        <f t="shared" ref="K6:K68" si="14">SUM(I6+J6)</f>
        <v>163</v>
      </c>
      <c r="L6" s="88">
        <f>IF(K6="0","0",LOOKUP(K6,{0,66,80,100,120,140,160},{0,1,2,3,"3.5",4,5}))</f>
        <v>5</v>
      </c>
      <c r="M6" s="88">
        <v>33</v>
      </c>
      <c r="N6" s="88">
        <v>15</v>
      </c>
      <c r="O6" s="88">
        <v>23</v>
      </c>
      <c r="P6" s="88">
        <f t="shared" si="2"/>
        <v>71</v>
      </c>
      <c r="Q6" s="88">
        <f>IF(P6="0","0",LOOKUP(P6,{0,33,40,50,60,70,80},{0,1,2,3,"3.5",4,5}))</f>
        <v>4</v>
      </c>
      <c r="R6" s="84">
        <v>39</v>
      </c>
      <c r="S6" s="97">
        <v>36</v>
      </c>
      <c r="T6" s="80">
        <f t="shared" si="3"/>
        <v>75</v>
      </c>
      <c r="U6" s="84">
        <v>17</v>
      </c>
      <c r="V6" s="93">
        <v>19</v>
      </c>
      <c r="W6" s="80">
        <f t="shared" si="4"/>
        <v>36</v>
      </c>
      <c r="X6" s="87">
        <v>48</v>
      </c>
      <c r="Y6" s="107">
        <f t="shared" si="5"/>
        <v>159</v>
      </c>
      <c r="Z6" s="107">
        <f>IF(Y6="0","0",LOOKUP(Y6,{0,66,80,100,120,140,160},{0,1,2,3,"3.5",4,5}))</f>
        <v>4</v>
      </c>
      <c r="AA6" s="106">
        <v>35</v>
      </c>
      <c r="AB6" s="105">
        <v>41</v>
      </c>
      <c r="AC6" s="107">
        <f t="shared" si="6"/>
        <v>76</v>
      </c>
      <c r="AD6" s="106">
        <v>18</v>
      </c>
      <c r="AE6" s="105">
        <v>13</v>
      </c>
      <c r="AF6" s="108">
        <f t="shared" si="7"/>
        <v>31</v>
      </c>
      <c r="AG6" s="105">
        <v>44</v>
      </c>
      <c r="AH6" s="105">
        <f t="shared" si="8"/>
        <v>151</v>
      </c>
      <c r="AI6" s="107">
        <f>IF(AH6="0","0",LOOKUP(AH6,{0,66,80,100,120,140,160},{0,1,2,3,"3.5",4,5}))</f>
        <v>4</v>
      </c>
      <c r="AJ6" s="107">
        <v>46</v>
      </c>
      <c r="AK6" s="103">
        <v>38</v>
      </c>
      <c r="AL6" s="107">
        <f t="shared" ref="AL6:AL68" si="15">SUM(AJ6+AK6)</f>
        <v>84</v>
      </c>
      <c r="AM6" s="105">
        <v>17</v>
      </c>
      <c r="AN6" s="106">
        <v>15</v>
      </c>
      <c r="AO6" s="105">
        <f t="shared" ref="AO6:AO68" si="16">SUM(AM6+AN6)</f>
        <v>32</v>
      </c>
      <c r="AP6" s="105">
        <v>44</v>
      </c>
      <c r="AQ6" s="105">
        <f t="shared" ref="AQ6:AQ68" si="17">IF(OR((AL6&lt;25),(AO6&lt;16),(AP6&lt;16)),0,SUM(AL6+AO6+AP6))</f>
        <v>160</v>
      </c>
      <c r="AR6" s="107">
        <f>IF(AQ6="0","0",LOOKUP(AQ6,{0,66,80,100,120,140,160},{0,1,2,3,"3.5",4,5}))</f>
        <v>5</v>
      </c>
      <c r="AS6" s="106">
        <v>36</v>
      </c>
      <c r="AT6" s="106">
        <v>29</v>
      </c>
      <c r="AU6" s="105">
        <f t="shared" si="9"/>
        <v>65</v>
      </c>
      <c r="AV6" s="106">
        <v>20</v>
      </c>
      <c r="AW6" s="106">
        <v>16</v>
      </c>
      <c r="AX6" s="105">
        <f t="shared" si="10"/>
        <v>36</v>
      </c>
      <c r="AY6" s="106">
        <v>40</v>
      </c>
      <c r="AZ6" s="105">
        <f t="shared" si="11"/>
        <v>141</v>
      </c>
      <c r="BA6" s="107">
        <f>IF(AZ6="0","0",LOOKUP(AZ6,{0,66,80,100,120,140,160},{0,1,2,3,"3.5",4,5}))</f>
        <v>4</v>
      </c>
      <c r="BB6" s="105" t="s">
        <v>56</v>
      </c>
      <c r="BC6" s="107">
        <f>IF(ISBLANK(AR6)," ",IF(AR6="0","0",LOOKUP(AR6,{0,1,2,3,"3.5",4,5},{0,0,0,1,"1.5",2,3})))</f>
        <v>3</v>
      </c>
      <c r="BD6" s="133">
        <f t="shared" ref="BD6:BD69" si="18">IF(OR((H6=0),(L6=0),(Q6=0),(Z6=0),(AI6=0),(BA6=0)),0,SUM(H6+L6+Q6+Z6+AI6+BA6+BC6)/6)</f>
        <v>4.666666666666667</v>
      </c>
      <c r="BE6" s="107" t="str">
        <f t="shared" si="12"/>
        <v>A</v>
      </c>
      <c r="BF6" s="107" t="str">
        <f t="shared" si="13"/>
        <v>Very Good Result</v>
      </c>
      <c r="BG6" s="70"/>
      <c r="BH6" s="48" t="str">
        <f>IF(H6="0","0",LOOKUP(H6,{0,1,2,3,"3.5",4,5},{"F","D","C","B","A-","A","A+"}))</f>
        <v>A</v>
      </c>
      <c r="BI6" s="48" t="str">
        <f>IF(L6="0","0",LOOKUP(L6,{0,1,2,3,"3.5",4,5},{"F","D","C","B","A-","A","A+"}))</f>
        <v>A+</v>
      </c>
      <c r="BJ6" s="48" t="str">
        <f>IF(Q6="0","0",LOOKUP(Q6,{0,1,2,3,"3.5",4,5},{"F","D","C","B","A-","A","A+"}))</f>
        <v>A</v>
      </c>
      <c r="BK6" s="48" t="str">
        <f>IF(Z6="0","0",LOOKUP(Z6,{0,1,2,3,"3.5",4,5},{"F","D","C","B","A-","A","A+"}))</f>
        <v>A</v>
      </c>
      <c r="BL6" s="48" t="str">
        <f>IF(AI6="0","0",LOOKUP(AI6,{0,1,2,3,"3.5",4,5},{"F","D","C","B","A-","A","A+"}))</f>
        <v>A</v>
      </c>
      <c r="BM6" s="48" t="str">
        <f>IF(AR6="0","0",LOOKUP(AR6,{0,1,2,3,"3.5",4,5},{"F","D","C","B","A-","A","A+"}))</f>
        <v>A+</v>
      </c>
      <c r="BN6" s="48" t="str">
        <f>IF(BA6="0","0",LOOKUP(BA6,{0,1,2,3,"3.5",4,5},{"F","D","C","B","A-","A","A+"}))</f>
        <v>A</v>
      </c>
      <c r="BO6" s="50">
        <f t="shared" ref="BO6:BO69" si="19">G6+K6+P6+Y6+AH6+AQ6+AZ6</f>
        <v>1001</v>
      </c>
    </row>
    <row r="7" spans="1:67" ht="15.75" customHeight="1">
      <c r="A7" s="37">
        <v>1003</v>
      </c>
      <c r="B7" s="38" t="s">
        <v>58</v>
      </c>
      <c r="C7" s="79">
        <v>37</v>
      </c>
      <c r="D7" s="80"/>
      <c r="E7" s="81">
        <f t="shared" si="0"/>
        <v>37</v>
      </c>
      <c r="F7" s="80">
        <v>18</v>
      </c>
      <c r="G7" s="81">
        <f t="shared" si="1"/>
        <v>0</v>
      </c>
      <c r="H7" s="81">
        <f>IF(G7="0","0",LOOKUP(G7,{0,66,80,100,120,140,160},{0,1,2,3,"3.5",4,5}))</f>
        <v>0</v>
      </c>
      <c r="I7" s="82">
        <v>35</v>
      </c>
      <c r="J7" s="82">
        <v>55</v>
      </c>
      <c r="K7" s="83">
        <f t="shared" si="14"/>
        <v>90</v>
      </c>
      <c r="L7" s="81">
        <f>IF(K7="0","0",LOOKUP(K7,{0,66,80,100,120,140,160},{0,1,2,3,"3.5",4,5}))</f>
        <v>2</v>
      </c>
      <c r="M7" s="81">
        <v>19</v>
      </c>
      <c r="N7" s="81">
        <v>14</v>
      </c>
      <c r="O7" s="81">
        <v>17</v>
      </c>
      <c r="P7" s="81">
        <f t="shared" si="2"/>
        <v>50</v>
      </c>
      <c r="Q7" s="81">
        <f>IF(P7="0","0",LOOKUP(P7,{0,33,40,50,60,70,80},{0,1,2,3,"3.5",4,5}))</f>
        <v>3</v>
      </c>
      <c r="R7" s="84">
        <v>9</v>
      </c>
      <c r="S7" s="97">
        <v>27</v>
      </c>
      <c r="T7" s="83">
        <f t="shared" si="3"/>
        <v>36</v>
      </c>
      <c r="U7" s="84">
        <v>16</v>
      </c>
      <c r="V7" s="82">
        <v>19</v>
      </c>
      <c r="W7" s="83">
        <f t="shared" si="4"/>
        <v>35</v>
      </c>
      <c r="X7" s="86">
        <v>40</v>
      </c>
      <c r="Y7" s="99">
        <f t="shared" si="5"/>
        <v>111</v>
      </c>
      <c r="Z7" s="99">
        <f>IF(Y7="0","0",LOOKUP(Y7,{0,66,80,100,120,140,160},{0,1,2,3,"3.5",4,5}))</f>
        <v>3</v>
      </c>
      <c r="AA7" s="100">
        <v>18</v>
      </c>
      <c r="AB7" s="101">
        <v>14</v>
      </c>
      <c r="AC7" s="99">
        <f t="shared" si="6"/>
        <v>32</v>
      </c>
      <c r="AD7" s="100">
        <v>15</v>
      </c>
      <c r="AE7" s="101">
        <v>11</v>
      </c>
      <c r="AF7" s="102">
        <f t="shared" si="7"/>
        <v>26</v>
      </c>
      <c r="AG7" s="101">
        <v>24</v>
      </c>
      <c r="AH7" s="101">
        <f t="shared" si="8"/>
        <v>82</v>
      </c>
      <c r="AI7" s="99">
        <f>IF(AH7="0","0",LOOKUP(AH7,{0,66,80,100,120,140,160},{0,1,2,3,"3.5",4,5}))</f>
        <v>2</v>
      </c>
      <c r="AJ7" s="99">
        <v>2</v>
      </c>
      <c r="AK7" s="103">
        <v>13</v>
      </c>
      <c r="AL7" s="99">
        <f t="shared" si="15"/>
        <v>15</v>
      </c>
      <c r="AM7" s="105">
        <v>13</v>
      </c>
      <c r="AN7" s="100">
        <v>14</v>
      </c>
      <c r="AO7" s="101">
        <f t="shared" si="16"/>
        <v>27</v>
      </c>
      <c r="AP7" s="105">
        <v>34</v>
      </c>
      <c r="AQ7" s="101">
        <f t="shared" si="17"/>
        <v>0</v>
      </c>
      <c r="AR7" s="99">
        <f>IF(AQ7="0","0",LOOKUP(AQ7,{0,66,80,100,120,140,160},{0,1,2,3,"3.5",4,5}))</f>
        <v>0</v>
      </c>
      <c r="AS7" s="106">
        <v>5</v>
      </c>
      <c r="AT7" s="106">
        <v>9</v>
      </c>
      <c r="AU7" s="101">
        <f t="shared" si="9"/>
        <v>14</v>
      </c>
      <c r="AV7" s="106">
        <v>14</v>
      </c>
      <c r="AW7" s="100">
        <v>12</v>
      </c>
      <c r="AX7" s="101">
        <f t="shared" si="10"/>
        <v>26</v>
      </c>
      <c r="AY7" s="100">
        <v>40</v>
      </c>
      <c r="AZ7" s="101">
        <f t="shared" si="11"/>
        <v>0</v>
      </c>
      <c r="BA7" s="99">
        <f>IF(AZ7="0","0",LOOKUP(AZ7,{0,66,80,100,120,140,160},{0,1,2,3,"3.5",4,5}))</f>
        <v>0</v>
      </c>
      <c r="BB7" s="105" t="s">
        <v>56</v>
      </c>
      <c r="BC7" s="107">
        <f>IF(ISBLANK(AR7)," ",IF(AR7="0","0",LOOKUP(AR7,{0,1,2,3,"3.5",4,5},{0,0,0,1,"1.5",2,3})))</f>
        <v>0</v>
      </c>
      <c r="BD7" s="133">
        <f t="shared" si="18"/>
        <v>0</v>
      </c>
      <c r="BE7" s="107" t="str">
        <f t="shared" si="12"/>
        <v>F</v>
      </c>
      <c r="BF7" s="107" t="str">
        <f t="shared" si="13"/>
        <v>Fail</v>
      </c>
      <c r="BG7" s="70"/>
      <c r="BH7" s="48" t="str">
        <f>IF(H7="0","0",LOOKUP(H7,{0,1,2,3,"3.5",4,5},{"F","D","C","B","A-","A","A+"}))</f>
        <v>F</v>
      </c>
      <c r="BI7" s="48" t="str">
        <f>IF(L7="0","0",LOOKUP(L7,{0,1,2,3,"3.5",4,5},{"F","D","C","B","A-","A","A+"}))</f>
        <v>C</v>
      </c>
      <c r="BJ7" s="48" t="str">
        <f>IF(Q7="0","0",LOOKUP(Q7,{0,1,2,3,"3.5",4,5},{"F","D","C","B","A-","A","A+"}))</f>
        <v>B</v>
      </c>
      <c r="BK7" s="48" t="str">
        <f>IF(Z7="0","0",LOOKUP(Z7,{0,1,2,3,"3.5",4,5},{"F","D","C","B","A-","A","A+"}))</f>
        <v>B</v>
      </c>
      <c r="BL7" s="48" t="str">
        <f>IF(AI7="0","0",LOOKUP(AI7,{0,1,2,3,"3.5",4,5},{"F","D","C","B","A-","A","A+"}))</f>
        <v>C</v>
      </c>
      <c r="BM7" s="48" t="str">
        <f>IF(AR7="0","0",LOOKUP(AR7,{0,1,2,3,"3.5",4,5},{"F","D","C","B","A-","A","A+"}))</f>
        <v>F</v>
      </c>
      <c r="BN7" s="48" t="str">
        <f>IF(BA7="0","0",LOOKUP(BA7,{0,1,2,3,"3.5",4,5},{"F","D","C","B","A-","A","A+"}))</f>
        <v>F</v>
      </c>
      <c r="BO7" s="50">
        <f t="shared" si="19"/>
        <v>333</v>
      </c>
    </row>
    <row r="8" spans="1:67" ht="15.75" customHeight="1">
      <c r="A8" s="37">
        <v>1004</v>
      </c>
      <c r="B8" s="38" t="s">
        <v>59</v>
      </c>
      <c r="C8" s="79">
        <v>44</v>
      </c>
      <c r="D8" s="80">
        <v>66</v>
      </c>
      <c r="E8" s="81">
        <f t="shared" si="0"/>
        <v>110</v>
      </c>
      <c r="F8" s="80">
        <v>25</v>
      </c>
      <c r="G8" s="81">
        <f t="shared" si="1"/>
        <v>135</v>
      </c>
      <c r="H8" s="81" t="str">
        <f>IF(G8="0","0",LOOKUP(G8,{0,66,80,100,120,140,160},{0,1,2,3,"3.5",4,5}))</f>
        <v>3.5</v>
      </c>
      <c r="I8" s="82">
        <v>70</v>
      </c>
      <c r="J8" s="82">
        <v>74</v>
      </c>
      <c r="K8" s="83">
        <f t="shared" si="14"/>
        <v>144</v>
      </c>
      <c r="L8" s="81">
        <f>IF(K8="0","0",LOOKUP(K8,{0,66,80,100,120,140,160},{0,1,2,3,"3.5",4,5}))</f>
        <v>4</v>
      </c>
      <c r="M8" s="81">
        <v>26</v>
      </c>
      <c r="N8" s="81">
        <v>18</v>
      </c>
      <c r="O8" s="81">
        <v>17</v>
      </c>
      <c r="P8" s="81">
        <f t="shared" si="2"/>
        <v>61</v>
      </c>
      <c r="Q8" s="81" t="str">
        <f>IF(P8="0","0",LOOKUP(P8,{0,33,40,50,60,70,80},{0,1,2,3,"3.5",4,5}))</f>
        <v>3.5</v>
      </c>
      <c r="R8" s="84">
        <v>46</v>
      </c>
      <c r="S8" s="97">
        <v>34</v>
      </c>
      <c r="T8" s="83">
        <f t="shared" si="3"/>
        <v>80</v>
      </c>
      <c r="U8" s="84">
        <v>19</v>
      </c>
      <c r="V8" s="82">
        <v>18</v>
      </c>
      <c r="W8" s="83">
        <f t="shared" si="4"/>
        <v>37</v>
      </c>
      <c r="X8" s="86">
        <v>44</v>
      </c>
      <c r="Y8" s="99">
        <f t="shared" si="5"/>
        <v>161</v>
      </c>
      <c r="Z8" s="99">
        <f>IF(Y8="0","0",LOOKUP(Y8,{0,66,80,100,120,140,160},{0,1,2,3,"3.5",4,5}))</f>
        <v>5</v>
      </c>
      <c r="AA8" s="100">
        <v>39</v>
      </c>
      <c r="AB8" s="101">
        <v>27</v>
      </c>
      <c r="AC8" s="99">
        <f t="shared" si="6"/>
        <v>66</v>
      </c>
      <c r="AD8" s="100">
        <v>22</v>
      </c>
      <c r="AE8" s="101">
        <v>13</v>
      </c>
      <c r="AF8" s="102">
        <f t="shared" si="7"/>
        <v>35</v>
      </c>
      <c r="AG8" s="101">
        <v>30</v>
      </c>
      <c r="AH8" s="101">
        <f t="shared" si="8"/>
        <v>131</v>
      </c>
      <c r="AI8" s="99" t="str">
        <f>IF(AH8="0","0",LOOKUP(AH8,{0,66,80,100,120,140,160},{0,1,2,3,"3.5",4,5}))</f>
        <v>3.5</v>
      </c>
      <c r="AJ8" s="99">
        <v>44</v>
      </c>
      <c r="AK8" s="103">
        <v>44</v>
      </c>
      <c r="AL8" s="99">
        <f t="shared" si="15"/>
        <v>88</v>
      </c>
      <c r="AM8" s="105">
        <v>17</v>
      </c>
      <c r="AN8" s="100">
        <v>17</v>
      </c>
      <c r="AO8" s="101">
        <f t="shared" si="16"/>
        <v>34</v>
      </c>
      <c r="AP8" s="105">
        <v>46</v>
      </c>
      <c r="AQ8" s="101">
        <f t="shared" si="17"/>
        <v>168</v>
      </c>
      <c r="AR8" s="99">
        <f>IF(AQ8="0","0",LOOKUP(AQ8,{0,66,80,100,120,140,160},{0,1,2,3,"3.5",4,5}))</f>
        <v>5</v>
      </c>
      <c r="AS8" s="106">
        <v>45</v>
      </c>
      <c r="AT8" s="106">
        <v>30</v>
      </c>
      <c r="AU8" s="101">
        <f t="shared" si="9"/>
        <v>75</v>
      </c>
      <c r="AV8" s="106">
        <v>18</v>
      </c>
      <c r="AW8" s="100">
        <v>20</v>
      </c>
      <c r="AX8" s="101">
        <f t="shared" si="10"/>
        <v>38</v>
      </c>
      <c r="AY8" s="100">
        <v>42</v>
      </c>
      <c r="AZ8" s="101">
        <f t="shared" si="11"/>
        <v>155</v>
      </c>
      <c r="BA8" s="99">
        <f>IF(AZ8="0","0",LOOKUP(AZ8,{0,66,80,100,120,140,160},{0,1,2,3,"3.5",4,5}))</f>
        <v>4</v>
      </c>
      <c r="BB8" s="105" t="s">
        <v>60</v>
      </c>
      <c r="BC8" s="107">
        <f>IF(ISBLANK(BA8)," ",IF(BA8="0","0",LOOKUP(BA8,{0,1,2,3,"3.5",4,5},{0,0,0,1,"1.5",2,3})))</f>
        <v>2</v>
      </c>
      <c r="BD8" s="133">
        <f t="shared" si="18"/>
        <v>4.25</v>
      </c>
      <c r="BE8" s="107" t="str">
        <f t="shared" si="12"/>
        <v>A</v>
      </c>
      <c r="BF8" s="107" t="str">
        <f t="shared" si="13"/>
        <v>Very Good Result</v>
      </c>
      <c r="BG8" s="70"/>
      <c r="BH8" s="48" t="str">
        <f>IF(H8="0","0",LOOKUP(H8,{0,1,2,3,"3.5",4,5},{"F","D","C","B","A-","A","A+"}))</f>
        <v>A-</v>
      </c>
      <c r="BI8" s="48" t="str">
        <f>IF(L8="0","0",LOOKUP(L8,{0,1,2,3,"3.5",4,5},{"F","D","C","B","A-","A","A+"}))</f>
        <v>A</v>
      </c>
      <c r="BJ8" s="48" t="str">
        <f>IF(Q8="0","0",LOOKUP(Q8,{0,1,2,3,"3.5",4,5},{"F","D","C","B","A-","A","A+"}))</f>
        <v>A-</v>
      </c>
      <c r="BK8" s="48" t="str">
        <f>IF(Z8="0","0",LOOKUP(Z8,{0,1,2,3,"3.5",4,5},{"F","D","C","B","A-","A","A+"}))</f>
        <v>A+</v>
      </c>
      <c r="BL8" s="48" t="str">
        <f>IF(AI8="0","0",LOOKUP(AI8,{0,1,2,3,"3.5",4,5},{"F","D","C","B","A-","A","A+"}))</f>
        <v>A-</v>
      </c>
      <c r="BM8" s="48" t="str">
        <f>IF(AR8="0","0",LOOKUP(AR8,{0,1,2,3,"3.5",4,5},{"F","D","C","B","A-","A","A+"}))</f>
        <v>A+</v>
      </c>
      <c r="BN8" s="48" t="str">
        <f>IF(BA8="0","0",LOOKUP(BA8,{0,1,2,3,"3.5",4,5},{"F","D","C","B","A-","A","A+"}))</f>
        <v>A</v>
      </c>
      <c r="BO8" s="50">
        <f t="shared" si="19"/>
        <v>955</v>
      </c>
    </row>
    <row r="9" spans="1:67" ht="15.75" customHeight="1">
      <c r="A9" s="37">
        <v>1005</v>
      </c>
      <c r="B9" s="38" t="s">
        <v>61</v>
      </c>
      <c r="C9" s="79">
        <v>42</v>
      </c>
      <c r="D9" s="80">
        <v>70</v>
      </c>
      <c r="E9" s="81">
        <f t="shared" si="0"/>
        <v>112</v>
      </c>
      <c r="F9" s="80">
        <v>23</v>
      </c>
      <c r="G9" s="81">
        <f t="shared" si="1"/>
        <v>135</v>
      </c>
      <c r="H9" s="81" t="str">
        <f>IF(G9="0","0",LOOKUP(G9,{0,66,80,100,120,140,160},{0,1,2,3,"3.5",4,5}))</f>
        <v>3.5</v>
      </c>
      <c r="I9" s="82">
        <v>60</v>
      </c>
      <c r="J9" s="82">
        <v>63</v>
      </c>
      <c r="K9" s="83">
        <f t="shared" si="14"/>
        <v>123</v>
      </c>
      <c r="L9" s="81" t="str">
        <f>IF(K9="0","0",LOOKUP(K9,{0,66,80,100,120,140,160},{0,1,2,3,"3.5",4,5}))</f>
        <v>3.5</v>
      </c>
      <c r="M9" s="81">
        <v>26</v>
      </c>
      <c r="N9" s="81">
        <v>16</v>
      </c>
      <c r="O9" s="81">
        <v>17</v>
      </c>
      <c r="P9" s="81">
        <f t="shared" si="2"/>
        <v>59</v>
      </c>
      <c r="Q9" s="81">
        <f>IF(P9="0","0",LOOKUP(P9,{0,33,40,50,60,70,80},{0,1,2,3,"3.5",4,5}))</f>
        <v>3</v>
      </c>
      <c r="R9" s="84">
        <v>39</v>
      </c>
      <c r="S9" s="97">
        <v>37</v>
      </c>
      <c r="T9" s="83">
        <f t="shared" si="3"/>
        <v>76</v>
      </c>
      <c r="U9" s="84">
        <v>11</v>
      </c>
      <c r="V9" s="82">
        <v>14</v>
      </c>
      <c r="W9" s="83">
        <f t="shared" si="4"/>
        <v>25</v>
      </c>
      <c r="X9" s="86">
        <v>36</v>
      </c>
      <c r="Y9" s="99">
        <f t="shared" si="5"/>
        <v>137</v>
      </c>
      <c r="Z9" s="99" t="str">
        <f>IF(Y9="0","0",LOOKUP(Y9,{0,66,80,100,120,140,160},{0,1,2,3,"3.5",4,5}))</f>
        <v>3.5</v>
      </c>
      <c r="AA9" s="100">
        <v>28</v>
      </c>
      <c r="AB9" s="101">
        <v>22</v>
      </c>
      <c r="AC9" s="99">
        <f t="shared" si="6"/>
        <v>50</v>
      </c>
      <c r="AD9" s="100">
        <v>16</v>
      </c>
      <c r="AE9" s="101">
        <v>10</v>
      </c>
      <c r="AF9" s="102">
        <f t="shared" si="7"/>
        <v>26</v>
      </c>
      <c r="AG9" s="101">
        <v>40</v>
      </c>
      <c r="AH9" s="101">
        <f t="shared" si="8"/>
        <v>116</v>
      </c>
      <c r="AI9" s="99">
        <f>IF(AH9="0","0",LOOKUP(AH9,{0,66,80,100,120,140,160},{0,1,2,3,"3.5",4,5}))</f>
        <v>3</v>
      </c>
      <c r="AJ9" s="99">
        <v>27</v>
      </c>
      <c r="AK9" s="103">
        <v>20</v>
      </c>
      <c r="AL9" s="99">
        <f t="shared" si="15"/>
        <v>47</v>
      </c>
      <c r="AM9" s="105">
        <v>17</v>
      </c>
      <c r="AN9" s="100">
        <v>13</v>
      </c>
      <c r="AO9" s="101">
        <f t="shared" si="16"/>
        <v>30</v>
      </c>
      <c r="AP9" s="105">
        <v>36</v>
      </c>
      <c r="AQ9" s="101">
        <f t="shared" si="17"/>
        <v>113</v>
      </c>
      <c r="AR9" s="99">
        <f>IF(AQ9="0","0",LOOKUP(AQ9,{0,66,80,100,120,140,160},{0,1,2,3,"3.5",4,5}))</f>
        <v>3</v>
      </c>
      <c r="AS9" s="106">
        <v>24</v>
      </c>
      <c r="AT9" s="106">
        <v>13</v>
      </c>
      <c r="AU9" s="101">
        <f t="shared" si="9"/>
        <v>37</v>
      </c>
      <c r="AV9" s="106">
        <v>14</v>
      </c>
      <c r="AW9" s="100">
        <v>19</v>
      </c>
      <c r="AX9" s="101">
        <f t="shared" si="10"/>
        <v>33</v>
      </c>
      <c r="AY9" s="100">
        <v>40</v>
      </c>
      <c r="AZ9" s="101">
        <f t="shared" si="11"/>
        <v>110</v>
      </c>
      <c r="BA9" s="99">
        <f>IF(AZ9="0","0",LOOKUP(AZ9,{0,66,80,100,120,140,160},{0,1,2,3,"3.5",4,5}))</f>
        <v>3</v>
      </c>
      <c r="BB9" s="105" t="s">
        <v>60</v>
      </c>
      <c r="BC9" s="107">
        <f>IF(ISBLANK(BA9)," ",IF(BA9="0","0",LOOKUP(BA9,{0,1,2,3,"3.5",4,5},{0,0,0,1,"1.5",2,3})))</f>
        <v>1</v>
      </c>
      <c r="BD9" s="133">
        <f t="shared" si="18"/>
        <v>3.4166666666666665</v>
      </c>
      <c r="BE9" s="107" t="str">
        <f t="shared" si="12"/>
        <v>B</v>
      </c>
      <c r="BF9" s="107" t="str">
        <f t="shared" si="13"/>
        <v>Average Result</v>
      </c>
      <c r="BG9" s="70"/>
      <c r="BH9" s="48" t="str">
        <f>IF(H9="0","0",LOOKUP(H9,{0,1,2,3,"3.5",4,5},{"F","D","C","B","A-","A","A+"}))</f>
        <v>A-</v>
      </c>
      <c r="BI9" s="48" t="str">
        <f>IF(L9="0","0",LOOKUP(L9,{0,1,2,3,"3.5",4,5},{"F","D","C","B","A-","A","A+"}))</f>
        <v>A-</v>
      </c>
      <c r="BJ9" s="48" t="str">
        <f>IF(Q9="0","0",LOOKUP(Q9,{0,1,2,3,"3.5",4,5},{"F","D","C","B","A-","A","A+"}))</f>
        <v>B</v>
      </c>
      <c r="BK9" s="48" t="str">
        <f>IF(Z9="0","0",LOOKUP(Z9,{0,1,2,3,"3.5",4,5},{"F","D","C","B","A-","A","A+"}))</f>
        <v>A-</v>
      </c>
      <c r="BL9" s="48" t="str">
        <f>IF(AI9="0","0",LOOKUP(AI9,{0,1,2,3,"3.5",4,5},{"F","D","C","B","A-","A","A+"}))</f>
        <v>B</v>
      </c>
      <c r="BM9" s="48" t="str">
        <f>IF(AR9="0","0",LOOKUP(AR9,{0,1,2,3,"3.5",4,5},{"F","D","C","B","A-","A","A+"}))</f>
        <v>B</v>
      </c>
      <c r="BN9" s="48" t="str">
        <f>IF(BA9="0","0",LOOKUP(BA9,{0,1,2,3,"3.5",4,5},{"F","D","C","B","A-","A","A+"}))</f>
        <v>B</v>
      </c>
      <c r="BO9" s="50">
        <f t="shared" si="19"/>
        <v>793</v>
      </c>
    </row>
    <row r="10" spans="1:67" ht="15.75" customHeight="1">
      <c r="A10" s="37">
        <v>1006</v>
      </c>
      <c r="B10" s="38" t="s">
        <v>62</v>
      </c>
      <c r="C10" s="79">
        <v>50</v>
      </c>
      <c r="D10" s="80">
        <v>60</v>
      </c>
      <c r="E10" s="81">
        <f t="shared" si="0"/>
        <v>110</v>
      </c>
      <c r="F10" s="80">
        <v>24</v>
      </c>
      <c r="G10" s="81">
        <f t="shared" si="1"/>
        <v>134</v>
      </c>
      <c r="H10" s="81" t="str">
        <f>IF(G10="0","0",LOOKUP(G10,{0,66,80,100,120,140,160},{0,1,2,3,"3.5",4,5}))</f>
        <v>3.5</v>
      </c>
      <c r="I10" s="82">
        <v>35</v>
      </c>
      <c r="J10" s="82">
        <v>47</v>
      </c>
      <c r="K10" s="83">
        <f t="shared" si="14"/>
        <v>82</v>
      </c>
      <c r="L10" s="81">
        <f>IF(K10="0","0",LOOKUP(K10,{0,66,80,100,120,140,160},{0,1,2,3,"3.5",4,5}))</f>
        <v>2</v>
      </c>
      <c r="M10" s="81">
        <v>17</v>
      </c>
      <c r="N10" s="81">
        <v>16</v>
      </c>
      <c r="O10" s="81">
        <v>15</v>
      </c>
      <c r="P10" s="81">
        <f t="shared" si="2"/>
        <v>48</v>
      </c>
      <c r="Q10" s="81">
        <f>IF(P10="0","0",LOOKUP(P10,{0,33,40,50,60,70,80},{0,1,2,3,"3.5",4,5}))</f>
        <v>2</v>
      </c>
      <c r="R10" s="84">
        <v>27</v>
      </c>
      <c r="S10" s="85">
        <v>8</v>
      </c>
      <c r="T10" s="83">
        <f t="shared" si="3"/>
        <v>35</v>
      </c>
      <c r="U10" s="84">
        <v>19</v>
      </c>
      <c r="V10" s="86">
        <v>11</v>
      </c>
      <c r="W10" s="83">
        <f t="shared" si="4"/>
        <v>30</v>
      </c>
      <c r="X10" s="86">
        <v>44</v>
      </c>
      <c r="Y10" s="99">
        <f t="shared" si="5"/>
        <v>109</v>
      </c>
      <c r="Z10" s="99">
        <f>IF(Y10="0","0",LOOKUP(Y10,{0,66,80,100,120,140,160},{0,1,2,3,"3.5",4,5}))</f>
        <v>3</v>
      </c>
      <c r="AA10" s="100">
        <v>13</v>
      </c>
      <c r="AB10" s="101"/>
      <c r="AC10" s="99">
        <f t="shared" si="6"/>
        <v>13</v>
      </c>
      <c r="AD10" s="100">
        <v>13</v>
      </c>
      <c r="AE10" s="101"/>
      <c r="AF10" s="102">
        <f t="shared" si="7"/>
        <v>13</v>
      </c>
      <c r="AG10" s="101">
        <v>44</v>
      </c>
      <c r="AH10" s="101">
        <f t="shared" si="8"/>
        <v>0</v>
      </c>
      <c r="AI10" s="99">
        <f>IF(AH10="0","0",LOOKUP(AH10,{0,66,80,100,120,140,160},{0,1,2,3,"3.5",4,5}))</f>
        <v>0</v>
      </c>
      <c r="AJ10" s="99">
        <v>18</v>
      </c>
      <c r="AK10" s="103">
        <v>7</v>
      </c>
      <c r="AL10" s="99">
        <f t="shared" si="15"/>
        <v>25</v>
      </c>
      <c r="AM10" s="103">
        <v>14</v>
      </c>
      <c r="AN10" s="109">
        <v>11</v>
      </c>
      <c r="AO10" s="101">
        <f t="shared" si="16"/>
        <v>25</v>
      </c>
      <c r="AP10" s="105">
        <v>34</v>
      </c>
      <c r="AQ10" s="101">
        <f t="shared" si="17"/>
        <v>84</v>
      </c>
      <c r="AR10" s="99">
        <f>IF(AQ10="0","0",LOOKUP(AQ10,{0,66,80,100,120,140,160},{0,1,2,3,"3.5",4,5}))</f>
        <v>2</v>
      </c>
      <c r="AS10" s="110">
        <v>1</v>
      </c>
      <c r="AT10" s="111"/>
      <c r="AU10" s="101">
        <f t="shared" si="9"/>
        <v>1</v>
      </c>
      <c r="AV10" s="111">
        <v>8</v>
      </c>
      <c r="AW10" s="100"/>
      <c r="AX10" s="101">
        <f t="shared" si="10"/>
        <v>8</v>
      </c>
      <c r="AY10" s="109">
        <v>36</v>
      </c>
      <c r="AZ10" s="101">
        <f t="shared" si="11"/>
        <v>0</v>
      </c>
      <c r="BA10" s="99">
        <f>IF(AZ10="0","0",LOOKUP(AZ10,{0,66,80,100,120,140,160},{0,1,2,3,"3.5",4,5}))</f>
        <v>0</v>
      </c>
      <c r="BB10" s="105" t="s">
        <v>60</v>
      </c>
      <c r="BC10" s="107">
        <f>IF(ISBLANK(BA10)," ",IF(BA10="0","0",LOOKUP(BA10,{0,1,2,3,"3.5",4,5},{0,0,0,1,"1.5",2,3})))</f>
        <v>0</v>
      </c>
      <c r="BD10" s="133">
        <f t="shared" si="18"/>
        <v>0</v>
      </c>
      <c r="BE10" s="107" t="str">
        <f t="shared" si="12"/>
        <v>F</v>
      </c>
      <c r="BF10" s="107" t="str">
        <f t="shared" si="13"/>
        <v>Fail</v>
      </c>
      <c r="BG10" s="70"/>
      <c r="BH10" s="48" t="str">
        <f>IF(H10="0","0",LOOKUP(H10,{0,1,2,3,"3.5",4,5},{"F","D","C","B","A-","A","A+"}))</f>
        <v>A-</v>
      </c>
      <c r="BI10" s="48" t="str">
        <f>IF(L10="0","0",LOOKUP(L10,{0,1,2,3,"3.5",4,5},{"F","D","C","B","A-","A","A+"}))</f>
        <v>C</v>
      </c>
      <c r="BJ10" s="48" t="str">
        <f>IF(Q10="0","0",LOOKUP(Q10,{0,1,2,3,"3.5",4,5},{"F","D","C","B","A-","A","A+"}))</f>
        <v>C</v>
      </c>
      <c r="BK10" s="48" t="str">
        <f>IF(Z10="0","0",LOOKUP(Z10,{0,1,2,3,"3.5",4,5},{"F","D","C","B","A-","A","A+"}))</f>
        <v>B</v>
      </c>
      <c r="BL10" s="48" t="str">
        <f>IF(AI10="0","0",LOOKUP(AI10,{0,1,2,3,"3.5",4,5},{"F","D","C","B","A-","A","A+"}))</f>
        <v>F</v>
      </c>
      <c r="BM10" s="48" t="str">
        <f>IF(AR10="0","0",LOOKUP(AR10,{0,1,2,3,"3.5",4,5},{"F","D","C","B","A-","A","A+"}))</f>
        <v>C</v>
      </c>
      <c r="BN10" s="48" t="str">
        <f>IF(BA10="0","0",LOOKUP(BA10,{0,1,2,3,"3.5",4,5},{"F","D","C","B","A-","A","A+"}))</f>
        <v>F</v>
      </c>
      <c r="BO10" s="50">
        <f t="shared" si="19"/>
        <v>457</v>
      </c>
    </row>
    <row r="11" spans="1:67" ht="15.75" customHeight="1">
      <c r="A11" s="37">
        <v>1007</v>
      </c>
      <c r="B11" s="38" t="s">
        <v>63</v>
      </c>
      <c r="C11" s="79">
        <v>48</v>
      </c>
      <c r="D11" s="80">
        <v>80</v>
      </c>
      <c r="E11" s="81">
        <f t="shared" si="0"/>
        <v>128</v>
      </c>
      <c r="F11" s="80">
        <v>28</v>
      </c>
      <c r="G11" s="81">
        <f t="shared" si="1"/>
        <v>156</v>
      </c>
      <c r="H11" s="81">
        <f>IF(G11="0","0",LOOKUP(G11,{0,66,80,100,120,140,160},{0,1,2,3,"3.5",4,5}))</f>
        <v>4</v>
      </c>
      <c r="I11" s="82">
        <v>67</v>
      </c>
      <c r="J11" s="82">
        <v>72</v>
      </c>
      <c r="K11" s="83">
        <f t="shared" si="14"/>
        <v>139</v>
      </c>
      <c r="L11" s="81" t="str">
        <f>IF(K11="0","0",LOOKUP(K11,{0,66,80,100,120,140,160},{0,1,2,3,"3.5",4,5}))</f>
        <v>3.5</v>
      </c>
      <c r="M11" s="81">
        <v>30</v>
      </c>
      <c r="N11" s="81">
        <v>19</v>
      </c>
      <c r="O11" s="81">
        <v>20</v>
      </c>
      <c r="P11" s="81">
        <f t="shared" si="2"/>
        <v>69</v>
      </c>
      <c r="Q11" s="81" t="str">
        <f>IF(P11="0","0",LOOKUP(P11,{0,33,40,50,60,70,80},{0,1,2,3,"3.5",4,5}))</f>
        <v>3.5</v>
      </c>
      <c r="R11" s="84">
        <v>38</v>
      </c>
      <c r="S11" s="85">
        <v>32</v>
      </c>
      <c r="T11" s="83">
        <f t="shared" si="3"/>
        <v>70</v>
      </c>
      <c r="U11" s="84">
        <v>20</v>
      </c>
      <c r="V11" s="86">
        <v>15</v>
      </c>
      <c r="W11" s="83">
        <f t="shared" si="4"/>
        <v>35</v>
      </c>
      <c r="X11" s="86">
        <v>44</v>
      </c>
      <c r="Y11" s="99">
        <f t="shared" si="5"/>
        <v>149</v>
      </c>
      <c r="Z11" s="99">
        <f>IF(Y11="0","0",LOOKUP(Y11,{0,66,80,100,120,140,160},{0,1,2,3,"3.5",4,5}))</f>
        <v>4</v>
      </c>
      <c r="AA11" s="100">
        <v>35</v>
      </c>
      <c r="AB11" s="101">
        <v>25</v>
      </c>
      <c r="AC11" s="99">
        <f t="shared" si="6"/>
        <v>60</v>
      </c>
      <c r="AD11" s="100">
        <v>17</v>
      </c>
      <c r="AE11" s="101">
        <v>14</v>
      </c>
      <c r="AF11" s="102">
        <f t="shared" si="7"/>
        <v>31</v>
      </c>
      <c r="AG11" s="101">
        <v>44</v>
      </c>
      <c r="AH11" s="101">
        <f t="shared" si="8"/>
        <v>135</v>
      </c>
      <c r="AI11" s="99" t="str">
        <f>IF(AH11="0","0",LOOKUP(AH11,{0,66,80,100,120,140,160},{0,1,2,3,"3.5",4,5}))</f>
        <v>3.5</v>
      </c>
      <c r="AJ11" s="99">
        <v>30</v>
      </c>
      <c r="AK11" s="103">
        <v>30</v>
      </c>
      <c r="AL11" s="99">
        <f t="shared" si="15"/>
        <v>60</v>
      </c>
      <c r="AM11" s="103">
        <v>16</v>
      </c>
      <c r="AN11" s="109">
        <v>16</v>
      </c>
      <c r="AO11" s="101">
        <f t="shared" si="16"/>
        <v>32</v>
      </c>
      <c r="AP11" s="105">
        <v>38</v>
      </c>
      <c r="AQ11" s="101">
        <f t="shared" si="17"/>
        <v>130</v>
      </c>
      <c r="AR11" s="99" t="str">
        <f>IF(AQ11="0","0",LOOKUP(AQ11,{0,66,80,100,120,140,160},{0,1,2,3,"3.5",4,5}))</f>
        <v>3.5</v>
      </c>
      <c r="AS11" s="111">
        <v>38</v>
      </c>
      <c r="AT11" s="111">
        <v>25</v>
      </c>
      <c r="AU11" s="101">
        <f t="shared" si="9"/>
        <v>63</v>
      </c>
      <c r="AV11" s="111">
        <v>20</v>
      </c>
      <c r="AW11" s="100">
        <v>20</v>
      </c>
      <c r="AX11" s="101">
        <f t="shared" si="10"/>
        <v>40</v>
      </c>
      <c r="AY11" s="109">
        <v>36</v>
      </c>
      <c r="AZ11" s="101">
        <f t="shared" si="11"/>
        <v>139</v>
      </c>
      <c r="BA11" s="99" t="str">
        <f>IF(AZ11="0","0",LOOKUP(AZ11,{0,66,80,100,120,140,160},{0,1,2,3,"3.5",4,5}))</f>
        <v>3.5</v>
      </c>
      <c r="BB11" s="105" t="s">
        <v>60</v>
      </c>
      <c r="BC11" s="107" t="str">
        <f>IF(ISBLANK(BA11)," ",IF(BA11="0","0",LOOKUP(BA11,{0,1,2,3,"3.5",4,5},{0,0,0,1,"1.5",2,3})))</f>
        <v>1.5</v>
      </c>
      <c r="BD11" s="133">
        <f t="shared" si="18"/>
        <v>3.9166666666666665</v>
      </c>
      <c r="BE11" s="107" t="str">
        <f t="shared" si="12"/>
        <v>A-</v>
      </c>
      <c r="BF11" s="107" t="str">
        <f t="shared" si="13"/>
        <v>Good Result</v>
      </c>
      <c r="BG11" s="70"/>
      <c r="BH11" s="48" t="str">
        <f>IF(H11="0","0",LOOKUP(H11,{0,1,2,3,"3.5",4,5},{"F","D","C","B","A-","A","A+"}))</f>
        <v>A</v>
      </c>
      <c r="BI11" s="48" t="str">
        <f>IF(L11="0","0",LOOKUP(L11,{0,1,2,3,"3.5",4,5},{"F","D","C","B","A-","A","A+"}))</f>
        <v>A-</v>
      </c>
      <c r="BJ11" s="48" t="str">
        <f>IF(Q11="0","0",LOOKUP(Q11,{0,1,2,3,"3.5",4,5},{"F","D","C","B","A-","A","A+"}))</f>
        <v>A-</v>
      </c>
      <c r="BK11" s="48" t="str">
        <f>IF(Z11="0","0",LOOKUP(Z11,{0,1,2,3,"3.5",4,5},{"F","D","C","B","A-","A","A+"}))</f>
        <v>A</v>
      </c>
      <c r="BL11" s="48" t="str">
        <f>IF(AI11="0","0",LOOKUP(AI11,{0,1,2,3,"3.5",4,5},{"F","D","C","B","A-","A","A+"}))</f>
        <v>A-</v>
      </c>
      <c r="BM11" s="48" t="str">
        <f>IF(AR11="0","0",LOOKUP(AR11,{0,1,2,3,"3.5",4,5},{"F","D","C","B","A-","A","A+"}))</f>
        <v>A-</v>
      </c>
      <c r="BN11" s="48" t="str">
        <f>IF(BA11="0","0",LOOKUP(BA11,{0,1,2,3,"3.5",4,5},{"F","D","C","B","A-","A","A+"}))</f>
        <v>A-</v>
      </c>
      <c r="BO11" s="50">
        <f t="shared" si="19"/>
        <v>917</v>
      </c>
    </row>
    <row r="12" spans="1:67" ht="15.75" customHeight="1">
      <c r="A12" s="37">
        <v>1008</v>
      </c>
      <c r="B12" s="38" t="s">
        <v>64</v>
      </c>
      <c r="C12" s="79">
        <v>44</v>
      </c>
      <c r="D12" s="80">
        <v>66</v>
      </c>
      <c r="E12" s="81">
        <f t="shared" si="0"/>
        <v>110</v>
      </c>
      <c r="F12" s="80">
        <v>21</v>
      </c>
      <c r="G12" s="81">
        <f t="shared" si="1"/>
        <v>131</v>
      </c>
      <c r="H12" s="81" t="str">
        <f>IF(G12="0","0",LOOKUP(G12,{0,66,80,100,120,140,160},{0,1,2,3,"3.5",4,5}))</f>
        <v>3.5</v>
      </c>
      <c r="I12" s="82">
        <v>65</v>
      </c>
      <c r="J12" s="82">
        <v>68</v>
      </c>
      <c r="K12" s="83">
        <f t="shared" si="14"/>
        <v>133</v>
      </c>
      <c r="L12" s="81" t="str">
        <f>IF(K12="0","0",LOOKUP(K12,{0,66,80,100,120,140,160},{0,1,2,3,"3.5",4,5}))</f>
        <v>3.5</v>
      </c>
      <c r="M12" s="81">
        <v>18</v>
      </c>
      <c r="N12" s="81">
        <v>13</v>
      </c>
      <c r="O12" s="81">
        <v>17</v>
      </c>
      <c r="P12" s="81">
        <f t="shared" si="2"/>
        <v>48</v>
      </c>
      <c r="Q12" s="81">
        <f>IF(P12="0","0",LOOKUP(P12,{0,33,40,50,60,70,80},{0,1,2,3,"3.5",4,5}))</f>
        <v>2</v>
      </c>
      <c r="R12" s="84">
        <v>28</v>
      </c>
      <c r="S12" s="85">
        <v>24</v>
      </c>
      <c r="T12" s="83">
        <f t="shared" si="3"/>
        <v>52</v>
      </c>
      <c r="U12" s="84">
        <v>8</v>
      </c>
      <c r="V12" s="86">
        <v>10</v>
      </c>
      <c r="W12" s="83">
        <f t="shared" si="4"/>
        <v>18</v>
      </c>
      <c r="X12" s="86">
        <v>36</v>
      </c>
      <c r="Y12" s="99">
        <f t="shared" si="5"/>
        <v>106</v>
      </c>
      <c r="Z12" s="99">
        <f>IF(Y12="0","0",LOOKUP(Y12,{0,66,80,100,120,140,160},{0,1,2,3,"3.5",4,5}))</f>
        <v>3</v>
      </c>
      <c r="AA12" s="109">
        <v>18</v>
      </c>
      <c r="AB12" s="112">
        <v>6</v>
      </c>
      <c r="AC12" s="99">
        <f t="shared" si="6"/>
        <v>24</v>
      </c>
      <c r="AD12" s="109">
        <v>9</v>
      </c>
      <c r="AE12" s="112">
        <v>9</v>
      </c>
      <c r="AF12" s="102">
        <f t="shared" si="7"/>
        <v>18</v>
      </c>
      <c r="AG12" s="112">
        <v>26</v>
      </c>
      <c r="AH12" s="101">
        <f t="shared" si="8"/>
        <v>0</v>
      </c>
      <c r="AI12" s="99">
        <f>IF(AH12="0","0",LOOKUP(AH12,{0,66,80,100,120,140,160},{0,1,2,3,"3.5",4,5}))</f>
        <v>0</v>
      </c>
      <c r="AJ12" s="99">
        <v>17</v>
      </c>
      <c r="AK12" s="103">
        <v>10</v>
      </c>
      <c r="AL12" s="99">
        <f t="shared" si="15"/>
        <v>27</v>
      </c>
      <c r="AM12" s="103">
        <v>17</v>
      </c>
      <c r="AN12" s="109">
        <v>10</v>
      </c>
      <c r="AO12" s="101">
        <f t="shared" si="16"/>
        <v>27</v>
      </c>
      <c r="AP12" s="105">
        <v>36</v>
      </c>
      <c r="AQ12" s="101">
        <f t="shared" si="17"/>
        <v>90</v>
      </c>
      <c r="AR12" s="99">
        <f>IF(AQ12="0","0",LOOKUP(AQ12,{0,66,80,100,120,140,160},{0,1,2,3,"3.5",4,5}))</f>
        <v>2</v>
      </c>
      <c r="AS12" s="111">
        <v>7</v>
      </c>
      <c r="AT12" s="111">
        <v>4</v>
      </c>
      <c r="AU12" s="101">
        <f t="shared" si="9"/>
        <v>11</v>
      </c>
      <c r="AV12" s="111">
        <v>8</v>
      </c>
      <c r="AW12" s="109">
        <v>14</v>
      </c>
      <c r="AX12" s="101">
        <f t="shared" si="10"/>
        <v>22</v>
      </c>
      <c r="AY12" s="109">
        <v>36</v>
      </c>
      <c r="AZ12" s="101">
        <f t="shared" si="11"/>
        <v>0</v>
      </c>
      <c r="BA12" s="99">
        <f>IF(AZ12="0","0",LOOKUP(AZ12,{0,66,80,100,120,140,160},{0,1,2,3,"3.5",4,5}))</f>
        <v>0</v>
      </c>
      <c r="BB12" s="105" t="s">
        <v>60</v>
      </c>
      <c r="BC12" s="107">
        <f>IF(ISBLANK(BA12)," ",IF(BA12="0","0",LOOKUP(BA12,{0,1,2,3,"3.5",4,5},{0,0,0,1,"1.5",2,3})))</f>
        <v>0</v>
      </c>
      <c r="BD12" s="133">
        <f t="shared" si="18"/>
        <v>0</v>
      </c>
      <c r="BE12" s="107" t="str">
        <f t="shared" si="12"/>
        <v>F</v>
      </c>
      <c r="BF12" s="107" t="str">
        <f t="shared" si="13"/>
        <v>Fail</v>
      </c>
      <c r="BG12" s="70"/>
      <c r="BH12" s="48" t="str">
        <f>IF(H12="0","0",LOOKUP(H12,{0,1,2,3,"3.5",4,5},{"F","D","C","B","A-","A","A+"}))</f>
        <v>A-</v>
      </c>
      <c r="BI12" s="48" t="str">
        <f>IF(L12="0","0",LOOKUP(L12,{0,1,2,3,"3.5",4,5},{"F","D","C","B","A-","A","A+"}))</f>
        <v>A-</v>
      </c>
      <c r="BJ12" s="48" t="str">
        <f>IF(Q12="0","0",LOOKUP(Q12,{0,1,2,3,"3.5",4,5},{"F","D","C","B","A-","A","A+"}))</f>
        <v>C</v>
      </c>
      <c r="BK12" s="48" t="str">
        <f>IF(Z12="0","0",LOOKUP(Z12,{0,1,2,3,"3.5",4,5},{"F","D","C","B","A-","A","A+"}))</f>
        <v>B</v>
      </c>
      <c r="BL12" s="48" t="str">
        <f>IF(AI12="0","0",LOOKUP(AI12,{0,1,2,3,"3.5",4,5},{"F","D","C","B","A-","A","A+"}))</f>
        <v>F</v>
      </c>
      <c r="BM12" s="48" t="str">
        <f>IF(AR12="0","0",LOOKUP(AR12,{0,1,2,3,"3.5",4,5},{"F","D","C","B","A-","A","A+"}))</f>
        <v>C</v>
      </c>
      <c r="BN12" s="48" t="str">
        <f>IF(BA12="0","0",LOOKUP(BA12,{0,1,2,3,"3.5",4,5},{"F","D","C","B","A-","A","A+"}))</f>
        <v>F</v>
      </c>
      <c r="BO12" s="50">
        <f t="shared" si="19"/>
        <v>508</v>
      </c>
    </row>
    <row r="13" spans="1:67" ht="15.75" customHeight="1">
      <c r="A13" s="37">
        <v>1009</v>
      </c>
      <c r="B13" s="38" t="s">
        <v>65</v>
      </c>
      <c r="C13" s="79">
        <v>23</v>
      </c>
      <c r="D13" s="80">
        <v>38</v>
      </c>
      <c r="E13" s="81">
        <f t="shared" si="0"/>
        <v>61</v>
      </c>
      <c r="F13" s="80">
        <v>20</v>
      </c>
      <c r="G13" s="81">
        <f t="shared" si="1"/>
        <v>81</v>
      </c>
      <c r="H13" s="81">
        <f>IF(G13="0","0",LOOKUP(G13,{0,66,80,100,120,140,160},{0,1,2,3,"3.5",4,5}))</f>
        <v>2</v>
      </c>
      <c r="I13" s="82">
        <v>42</v>
      </c>
      <c r="J13" s="82">
        <v>47</v>
      </c>
      <c r="K13" s="83">
        <f t="shared" si="14"/>
        <v>89</v>
      </c>
      <c r="L13" s="81">
        <f>IF(K13="0","0",LOOKUP(K13,{0,66,80,100,120,140,160},{0,1,2,3,"3.5",4,5}))</f>
        <v>2</v>
      </c>
      <c r="M13" s="81">
        <v>8</v>
      </c>
      <c r="N13" s="81">
        <v>18</v>
      </c>
      <c r="O13" s="81"/>
      <c r="P13" s="81">
        <f t="shared" si="2"/>
        <v>0</v>
      </c>
      <c r="Q13" s="81">
        <f>IF(P13="0","0",LOOKUP(P13,{0,33,40,50,60,70,80},{0,1,2,3,"3.5",4,5}))</f>
        <v>0</v>
      </c>
      <c r="R13" s="84">
        <v>1</v>
      </c>
      <c r="S13" s="85">
        <v>0</v>
      </c>
      <c r="T13" s="79">
        <f t="shared" si="3"/>
        <v>1</v>
      </c>
      <c r="U13" s="84">
        <v>7</v>
      </c>
      <c r="V13" s="86">
        <v>6</v>
      </c>
      <c r="W13" s="79">
        <f t="shared" si="4"/>
        <v>13</v>
      </c>
      <c r="X13" s="86"/>
      <c r="Y13" s="104">
        <f t="shared" si="5"/>
        <v>0</v>
      </c>
      <c r="Z13" s="99">
        <f>IF(Y13="0","0",LOOKUP(Y13,{0,66,80,100,120,140,160},{0,1,2,3,"3.5",4,5}))</f>
        <v>0</v>
      </c>
      <c r="AA13" s="109">
        <v>1</v>
      </c>
      <c r="AB13" s="112">
        <v>0</v>
      </c>
      <c r="AC13" s="99">
        <f t="shared" si="6"/>
        <v>1</v>
      </c>
      <c r="AD13" s="109">
        <v>6</v>
      </c>
      <c r="AE13" s="112">
        <v>8</v>
      </c>
      <c r="AF13" s="102">
        <f t="shared" si="7"/>
        <v>14</v>
      </c>
      <c r="AG13" s="112"/>
      <c r="AH13" s="101">
        <f t="shared" si="8"/>
        <v>0</v>
      </c>
      <c r="AI13" s="99">
        <f>IF(AH13="0","0",LOOKUP(AH13,{0,66,80,100,120,140,160},{0,1,2,3,"3.5",4,5}))</f>
        <v>0</v>
      </c>
      <c r="AJ13" s="99">
        <v>0</v>
      </c>
      <c r="AK13" s="103">
        <v>0</v>
      </c>
      <c r="AL13" s="99">
        <f t="shared" si="15"/>
        <v>0</v>
      </c>
      <c r="AM13" s="103">
        <v>10</v>
      </c>
      <c r="AN13" s="109">
        <v>5</v>
      </c>
      <c r="AO13" s="101">
        <f t="shared" si="16"/>
        <v>15</v>
      </c>
      <c r="AP13" s="105"/>
      <c r="AQ13" s="101">
        <f t="shared" si="17"/>
        <v>0</v>
      </c>
      <c r="AR13" s="99">
        <f>IF(AQ13="0","0",LOOKUP(AQ13,{0,66,80,100,120,140,160},{0,1,2,3,"3.5",4,5}))</f>
        <v>0</v>
      </c>
      <c r="AS13" s="111">
        <v>0</v>
      </c>
      <c r="AT13" s="111">
        <v>0</v>
      </c>
      <c r="AU13" s="101">
        <f t="shared" si="9"/>
        <v>0</v>
      </c>
      <c r="AV13" s="111">
        <v>9</v>
      </c>
      <c r="AW13" s="109">
        <v>9</v>
      </c>
      <c r="AX13" s="101">
        <f t="shared" si="10"/>
        <v>18</v>
      </c>
      <c r="AY13" s="109"/>
      <c r="AZ13" s="101">
        <f t="shared" si="11"/>
        <v>0</v>
      </c>
      <c r="BA13" s="99">
        <f>IF(AZ13="0","0",LOOKUP(AZ13,{0,66,80,100,120,140,160},{0,1,2,3,"3.5",4,5}))</f>
        <v>0</v>
      </c>
      <c r="BB13" s="105" t="s">
        <v>60</v>
      </c>
      <c r="BC13" s="107">
        <f>IF(ISBLANK(BA13)," ",IF(BA13="0","0",LOOKUP(BA13,{0,1,2,3,"3.5",4,5},{0,0,0,1,"1.5",2,3})))</f>
        <v>0</v>
      </c>
      <c r="BD13" s="133">
        <f t="shared" si="18"/>
        <v>0</v>
      </c>
      <c r="BE13" s="107" t="str">
        <f t="shared" si="12"/>
        <v>F</v>
      </c>
      <c r="BF13" s="107" t="str">
        <f t="shared" si="13"/>
        <v>Fail</v>
      </c>
      <c r="BG13" s="70"/>
      <c r="BH13" s="48" t="str">
        <f>IF(H13="0","0",LOOKUP(H13,{0,1,2,3,"3.5",4,5},{"F","D","C","B","A-","A","A+"}))</f>
        <v>C</v>
      </c>
      <c r="BI13" s="48" t="str">
        <f>IF(L13="0","0",LOOKUP(L13,{0,1,2,3,"3.5",4,5},{"F","D","C","B","A-","A","A+"}))</f>
        <v>C</v>
      </c>
      <c r="BJ13" s="48" t="str">
        <f>IF(Q13="0","0",LOOKUP(Q13,{0,1,2,3,"3.5",4,5},{"F","D","C","B","A-","A","A+"}))</f>
        <v>F</v>
      </c>
      <c r="BK13" s="48" t="str">
        <f>IF(Z13="0","0",LOOKUP(Z13,{0,1,2,3,"3.5",4,5},{"F","D","C","B","A-","A","A+"}))</f>
        <v>F</v>
      </c>
      <c r="BL13" s="48" t="str">
        <f>IF(AI13="0","0",LOOKUP(AI13,{0,1,2,3,"3.5",4,5},{"F","D","C","B","A-","A","A+"}))</f>
        <v>F</v>
      </c>
      <c r="BM13" s="48" t="str">
        <f>IF(AR13="0","0",LOOKUP(AR13,{0,1,2,3,"3.5",4,5},{"F","D","C","B","A-","A","A+"}))</f>
        <v>F</v>
      </c>
      <c r="BN13" s="48" t="str">
        <f>IF(BA13="0","0",LOOKUP(BA13,{0,1,2,3,"3.5",4,5},{"F","D","C","B","A-","A","A+"}))</f>
        <v>F</v>
      </c>
      <c r="BO13" s="50">
        <f t="shared" si="19"/>
        <v>170</v>
      </c>
    </row>
    <row r="14" spans="1:67" ht="15.75" customHeight="1">
      <c r="A14" s="37">
        <v>1010</v>
      </c>
      <c r="B14" s="38" t="s">
        <v>66</v>
      </c>
      <c r="C14" s="79">
        <v>27</v>
      </c>
      <c r="D14" s="80">
        <v>71</v>
      </c>
      <c r="E14" s="81">
        <f t="shared" si="0"/>
        <v>98</v>
      </c>
      <c r="F14" s="80">
        <v>23</v>
      </c>
      <c r="G14" s="81">
        <f t="shared" si="1"/>
        <v>121</v>
      </c>
      <c r="H14" s="81" t="str">
        <f>IF(G14="0","0",LOOKUP(G14,{0,66,80,100,120,140,160},{0,1,2,3,"3.5",4,5}))</f>
        <v>3.5</v>
      </c>
      <c r="I14" s="82">
        <v>53</v>
      </c>
      <c r="J14" s="82">
        <v>63</v>
      </c>
      <c r="K14" s="83">
        <f t="shared" si="14"/>
        <v>116</v>
      </c>
      <c r="L14" s="81">
        <f>IF(K14="0","0",LOOKUP(K14,{0,66,80,100,120,140,160},{0,1,2,3,"3.5",4,5}))</f>
        <v>3</v>
      </c>
      <c r="M14" s="81">
        <v>10</v>
      </c>
      <c r="N14" s="81">
        <v>17</v>
      </c>
      <c r="O14" s="81">
        <v>17</v>
      </c>
      <c r="P14" s="81">
        <f t="shared" si="2"/>
        <v>0</v>
      </c>
      <c r="Q14" s="81">
        <f>IF(P14="0","0",LOOKUP(P14,{0,33,40,50,60,70,80},{0,1,2,3,"3.5",4,5}))</f>
        <v>0</v>
      </c>
      <c r="R14" s="84">
        <v>2</v>
      </c>
      <c r="S14" s="85">
        <v>2</v>
      </c>
      <c r="T14" s="83">
        <f t="shared" si="3"/>
        <v>4</v>
      </c>
      <c r="U14" s="84">
        <v>7</v>
      </c>
      <c r="V14" s="86">
        <v>9</v>
      </c>
      <c r="W14" s="83">
        <f t="shared" si="4"/>
        <v>16</v>
      </c>
      <c r="X14" s="86">
        <v>40</v>
      </c>
      <c r="Y14" s="99">
        <f t="shared" si="5"/>
        <v>0</v>
      </c>
      <c r="Z14" s="99">
        <f>IF(Y14="0","0",LOOKUP(Y14,{0,66,80,100,120,140,160},{0,1,2,3,"3.5",4,5}))</f>
        <v>0</v>
      </c>
      <c r="AA14" s="109">
        <v>9</v>
      </c>
      <c r="AB14" s="112">
        <v>0</v>
      </c>
      <c r="AC14" s="99">
        <f t="shared" si="6"/>
        <v>9</v>
      </c>
      <c r="AD14" s="109">
        <v>8</v>
      </c>
      <c r="AE14" s="112">
        <v>4</v>
      </c>
      <c r="AF14" s="102">
        <f t="shared" si="7"/>
        <v>12</v>
      </c>
      <c r="AG14" s="112"/>
      <c r="AH14" s="101">
        <f t="shared" si="8"/>
        <v>0</v>
      </c>
      <c r="AI14" s="99">
        <f>IF(AH14="0","0",LOOKUP(AH14,{0,66,80,100,120,140,160},{0,1,2,3,"3.5",4,5}))</f>
        <v>0</v>
      </c>
      <c r="AJ14" s="99">
        <v>18</v>
      </c>
      <c r="AK14" s="103">
        <v>0</v>
      </c>
      <c r="AL14" s="99">
        <f t="shared" si="15"/>
        <v>18</v>
      </c>
      <c r="AM14" s="103">
        <v>8</v>
      </c>
      <c r="AN14" s="109">
        <v>6</v>
      </c>
      <c r="AO14" s="101">
        <f t="shared" si="16"/>
        <v>14</v>
      </c>
      <c r="AP14" s="105"/>
      <c r="AQ14" s="101">
        <f t="shared" si="17"/>
        <v>0</v>
      </c>
      <c r="AR14" s="99">
        <f>IF(AQ14="0","0",LOOKUP(AQ14,{0,66,80,100,120,140,160},{0,1,2,3,"3.5",4,5}))</f>
        <v>0</v>
      </c>
      <c r="AS14" s="111">
        <v>8</v>
      </c>
      <c r="AT14" s="111">
        <v>3</v>
      </c>
      <c r="AU14" s="101">
        <f t="shared" si="9"/>
        <v>11</v>
      </c>
      <c r="AV14" s="111">
        <v>10</v>
      </c>
      <c r="AW14" s="109">
        <v>10</v>
      </c>
      <c r="AX14" s="101">
        <f t="shared" si="10"/>
        <v>20</v>
      </c>
      <c r="AY14" s="109">
        <v>40</v>
      </c>
      <c r="AZ14" s="101">
        <f t="shared" si="11"/>
        <v>0</v>
      </c>
      <c r="BA14" s="99">
        <f>IF(AZ14="0","0",LOOKUP(AZ14,{0,66,80,100,120,140,160},{0,1,2,3,"3.5",4,5}))</f>
        <v>0</v>
      </c>
      <c r="BB14" s="105" t="s">
        <v>60</v>
      </c>
      <c r="BC14" s="107">
        <f>IF(ISBLANK(BA14)," ",IF(BA14="0","0",LOOKUP(BA14,{0,1,2,3,"3.5",4,5},{0,0,0,1,"1.5",2,3})))</f>
        <v>0</v>
      </c>
      <c r="BD14" s="133">
        <f t="shared" si="18"/>
        <v>0</v>
      </c>
      <c r="BE14" s="107" t="str">
        <f t="shared" si="12"/>
        <v>F</v>
      </c>
      <c r="BF14" s="107" t="str">
        <f t="shared" si="13"/>
        <v>Fail</v>
      </c>
      <c r="BG14" s="70"/>
      <c r="BH14" s="48" t="str">
        <f>IF(H14="0","0",LOOKUP(H14,{0,1,2,3,"3.5",4,5},{"F","D","C","B","A-","A","A+"}))</f>
        <v>A-</v>
      </c>
      <c r="BI14" s="48" t="str">
        <f>IF(L14="0","0",LOOKUP(L14,{0,1,2,3,"3.5",4,5},{"F","D","C","B","A-","A","A+"}))</f>
        <v>B</v>
      </c>
      <c r="BJ14" s="48" t="str">
        <f>IF(Q14="0","0",LOOKUP(Q14,{0,1,2,3,"3.5",4,5},{"F","D","C","B","A-","A","A+"}))</f>
        <v>F</v>
      </c>
      <c r="BK14" s="48" t="str">
        <f>IF(Z14="0","0",LOOKUP(Z14,{0,1,2,3,"3.5",4,5},{"F","D","C","B","A-","A","A+"}))</f>
        <v>F</v>
      </c>
      <c r="BL14" s="48" t="str">
        <f>IF(AI14="0","0",LOOKUP(AI14,{0,1,2,3,"3.5",4,5},{"F","D","C","B","A-","A","A+"}))</f>
        <v>F</v>
      </c>
      <c r="BM14" s="48" t="str">
        <f>IF(AR14="0","0",LOOKUP(AR14,{0,1,2,3,"3.5",4,5},{"F","D","C","B","A-","A","A+"}))</f>
        <v>F</v>
      </c>
      <c r="BN14" s="48" t="str">
        <f>IF(BA14="0","0",LOOKUP(BA14,{0,1,2,3,"3.5",4,5},{"F","D","C","B","A-","A","A+"}))</f>
        <v>F</v>
      </c>
      <c r="BO14" s="50">
        <f t="shared" si="19"/>
        <v>237</v>
      </c>
    </row>
    <row r="15" spans="1:67" ht="15.75" customHeight="1">
      <c r="A15" s="37">
        <v>1011</v>
      </c>
      <c r="B15" s="38" t="s">
        <v>67</v>
      </c>
      <c r="C15" s="79">
        <v>49</v>
      </c>
      <c r="D15" s="80">
        <v>77</v>
      </c>
      <c r="E15" s="81">
        <f t="shared" si="0"/>
        <v>126</v>
      </c>
      <c r="F15" s="80">
        <v>23</v>
      </c>
      <c r="G15" s="81">
        <f t="shared" si="1"/>
        <v>149</v>
      </c>
      <c r="H15" s="81">
        <f>IF(G15="0","0",LOOKUP(G15,{0,66,80,100,120,140,160},{0,1,2,3,"3.5",4,5}))</f>
        <v>4</v>
      </c>
      <c r="I15" s="82">
        <v>66</v>
      </c>
      <c r="J15" s="82">
        <v>72</v>
      </c>
      <c r="K15" s="83">
        <f t="shared" si="14"/>
        <v>138</v>
      </c>
      <c r="L15" s="81" t="str">
        <f>IF(K15="0","0",LOOKUP(K15,{0,66,80,100,120,140,160},{0,1,2,3,"3.5",4,5}))</f>
        <v>3.5</v>
      </c>
      <c r="M15" s="81">
        <v>27</v>
      </c>
      <c r="N15" s="81">
        <v>14</v>
      </c>
      <c r="O15" s="81">
        <v>20</v>
      </c>
      <c r="P15" s="81">
        <f t="shared" si="2"/>
        <v>61</v>
      </c>
      <c r="Q15" s="81" t="str">
        <f>IF(P15="0","0",LOOKUP(P15,{0,33,40,50,60,70,80},{0,1,2,3,"3.5",4,5}))</f>
        <v>3.5</v>
      </c>
      <c r="R15" s="84">
        <v>25</v>
      </c>
      <c r="S15" s="85">
        <v>29</v>
      </c>
      <c r="T15" s="83">
        <f t="shared" si="3"/>
        <v>54</v>
      </c>
      <c r="U15" s="84">
        <v>18</v>
      </c>
      <c r="V15" s="86">
        <v>19</v>
      </c>
      <c r="W15" s="83">
        <f t="shared" si="4"/>
        <v>37</v>
      </c>
      <c r="X15" s="86">
        <v>42</v>
      </c>
      <c r="Y15" s="99">
        <f t="shared" si="5"/>
        <v>133</v>
      </c>
      <c r="Z15" s="99" t="str">
        <f>IF(Y15="0","0",LOOKUP(Y15,{0,66,80,100,120,140,160},{0,1,2,3,"3.5",4,5}))</f>
        <v>3.5</v>
      </c>
      <c r="AA15" s="109">
        <v>31</v>
      </c>
      <c r="AB15" s="112">
        <v>27</v>
      </c>
      <c r="AC15" s="99">
        <f t="shared" si="6"/>
        <v>58</v>
      </c>
      <c r="AD15" s="109">
        <v>19</v>
      </c>
      <c r="AE15" s="112">
        <v>15</v>
      </c>
      <c r="AF15" s="102">
        <f t="shared" si="7"/>
        <v>34</v>
      </c>
      <c r="AG15" s="112">
        <v>30</v>
      </c>
      <c r="AH15" s="101">
        <f t="shared" si="8"/>
        <v>122</v>
      </c>
      <c r="AI15" s="99" t="str">
        <f>IF(AH15="0","0",LOOKUP(AH15,{0,66,80,100,120,140,160},{0,1,2,3,"3.5",4,5}))</f>
        <v>3.5</v>
      </c>
      <c r="AJ15" s="99">
        <v>14</v>
      </c>
      <c r="AK15" s="103">
        <v>40</v>
      </c>
      <c r="AL15" s="99">
        <f t="shared" si="15"/>
        <v>54</v>
      </c>
      <c r="AM15" s="103">
        <v>19</v>
      </c>
      <c r="AN15" s="109">
        <v>15</v>
      </c>
      <c r="AO15" s="101">
        <f t="shared" si="16"/>
        <v>34</v>
      </c>
      <c r="AP15" s="105">
        <v>46</v>
      </c>
      <c r="AQ15" s="101">
        <f t="shared" si="17"/>
        <v>134</v>
      </c>
      <c r="AR15" s="99" t="str">
        <f>IF(AQ15="0","0",LOOKUP(AQ15,{0,66,80,100,120,140,160},{0,1,2,3,"3.5",4,5}))</f>
        <v>3.5</v>
      </c>
      <c r="AS15" s="111">
        <v>39</v>
      </c>
      <c r="AT15" s="111">
        <v>28</v>
      </c>
      <c r="AU15" s="101">
        <f t="shared" si="9"/>
        <v>67</v>
      </c>
      <c r="AV15" s="111">
        <v>21</v>
      </c>
      <c r="AW15" s="109">
        <v>23</v>
      </c>
      <c r="AX15" s="101">
        <f t="shared" si="10"/>
        <v>44</v>
      </c>
      <c r="AY15" s="111">
        <v>40</v>
      </c>
      <c r="AZ15" s="101">
        <f t="shared" si="11"/>
        <v>151</v>
      </c>
      <c r="BA15" s="99">
        <f>IF(AZ15="0","0",LOOKUP(AZ15,{0,66,80,100,120,140,160},{0,1,2,3,"3.5",4,5}))</f>
        <v>4</v>
      </c>
      <c r="BB15" s="105" t="s">
        <v>56</v>
      </c>
      <c r="BC15" s="107" t="str">
        <f>IF(ISBLANK(AR15)," ",IF(AR15="0","0",LOOKUP(AR15,{0,1,2,3,"3.5",4,5},{0,0,0,1,"1.5",2,3})))</f>
        <v>1.5</v>
      </c>
      <c r="BD15" s="133">
        <f t="shared" si="18"/>
        <v>3.9166666666666665</v>
      </c>
      <c r="BE15" s="107" t="str">
        <f t="shared" si="12"/>
        <v>A-</v>
      </c>
      <c r="BF15" s="107" t="str">
        <f t="shared" si="13"/>
        <v>Good Result</v>
      </c>
      <c r="BG15" s="70"/>
      <c r="BH15" s="48" t="str">
        <f>IF(H15="0","0",LOOKUP(H15,{0,1,2,3,"3.5",4,5},{"F","D","C","B","A-","A","A+"}))</f>
        <v>A</v>
      </c>
      <c r="BI15" s="48" t="str">
        <f>IF(L15="0","0",LOOKUP(L15,{0,1,2,3,"3.5",4,5},{"F","D","C","B","A-","A","A+"}))</f>
        <v>A-</v>
      </c>
      <c r="BJ15" s="48" t="str">
        <f>IF(Q15="0","0",LOOKUP(Q15,{0,1,2,3,"3.5",4,5},{"F","D","C","B","A-","A","A+"}))</f>
        <v>A-</v>
      </c>
      <c r="BK15" s="48" t="str">
        <f>IF(Z15="0","0",LOOKUP(Z15,{0,1,2,3,"3.5",4,5},{"F","D","C","B","A-","A","A+"}))</f>
        <v>A-</v>
      </c>
      <c r="BL15" s="48" t="str">
        <f>IF(AI15="0","0",LOOKUP(AI15,{0,1,2,3,"3.5",4,5},{"F","D","C","B","A-","A","A+"}))</f>
        <v>A-</v>
      </c>
      <c r="BM15" s="48" t="str">
        <f>IF(AR15="0","0",LOOKUP(AR15,{0,1,2,3,"3.5",4,5},{"F","D","C","B","A-","A","A+"}))</f>
        <v>A-</v>
      </c>
      <c r="BN15" s="48" t="str">
        <f>IF(BA15="0","0",LOOKUP(BA15,{0,1,2,3,"3.5",4,5},{"F","D","C","B","A-","A","A+"}))</f>
        <v>A</v>
      </c>
      <c r="BO15" s="50">
        <f t="shared" si="19"/>
        <v>888</v>
      </c>
    </row>
    <row r="16" spans="1:67" ht="15.75" customHeight="1">
      <c r="A16" s="37">
        <v>1012</v>
      </c>
      <c r="B16" s="38" t="s">
        <v>68</v>
      </c>
      <c r="C16" s="79">
        <v>30</v>
      </c>
      <c r="D16" s="80">
        <v>56</v>
      </c>
      <c r="E16" s="81">
        <f t="shared" si="0"/>
        <v>86</v>
      </c>
      <c r="F16" s="80">
        <v>21</v>
      </c>
      <c r="G16" s="81">
        <f t="shared" si="1"/>
        <v>107</v>
      </c>
      <c r="H16" s="81">
        <f>IF(G16="0","0",LOOKUP(G16,{0,66,80,100,120,140,160},{0,1,2,3,"3.5",4,5}))</f>
        <v>3</v>
      </c>
      <c r="I16" s="82">
        <v>57</v>
      </c>
      <c r="J16" s="82">
        <v>70</v>
      </c>
      <c r="K16" s="83">
        <f t="shared" si="14"/>
        <v>127</v>
      </c>
      <c r="L16" s="81" t="str">
        <f>IF(K16="0","0",LOOKUP(K16,{0,66,80,100,120,140,160},{0,1,2,3,"3.5",4,5}))</f>
        <v>3.5</v>
      </c>
      <c r="M16" s="81">
        <v>25</v>
      </c>
      <c r="N16" s="81">
        <v>17</v>
      </c>
      <c r="O16" s="81"/>
      <c r="P16" s="81">
        <f t="shared" si="2"/>
        <v>0</v>
      </c>
      <c r="Q16" s="81">
        <f>IF(P16="0","0",LOOKUP(P16,{0,33,40,50,60,70,80},{0,1,2,3,"3.5",4,5}))</f>
        <v>0</v>
      </c>
      <c r="R16" s="84">
        <v>11</v>
      </c>
      <c r="S16" s="85">
        <v>23</v>
      </c>
      <c r="T16" s="83">
        <f t="shared" si="3"/>
        <v>34</v>
      </c>
      <c r="U16" s="84">
        <v>5</v>
      </c>
      <c r="V16" s="86">
        <v>8</v>
      </c>
      <c r="W16" s="83">
        <f t="shared" si="4"/>
        <v>13</v>
      </c>
      <c r="X16" s="86"/>
      <c r="Y16" s="99">
        <f t="shared" si="5"/>
        <v>0</v>
      </c>
      <c r="Z16" s="99">
        <f>IF(Y16="0","0",LOOKUP(Y16,{0,66,80,100,120,140,160},{0,1,2,3,"3.5",4,5}))</f>
        <v>0</v>
      </c>
      <c r="AA16" s="109">
        <v>11</v>
      </c>
      <c r="AB16" s="112">
        <v>6</v>
      </c>
      <c r="AC16" s="99">
        <f t="shared" si="6"/>
        <v>17</v>
      </c>
      <c r="AD16" s="109">
        <v>15</v>
      </c>
      <c r="AE16" s="112">
        <v>6</v>
      </c>
      <c r="AF16" s="102">
        <f t="shared" si="7"/>
        <v>21</v>
      </c>
      <c r="AG16" s="112"/>
      <c r="AH16" s="101">
        <f t="shared" si="8"/>
        <v>0</v>
      </c>
      <c r="AI16" s="99">
        <f>IF(AH16="0","0",LOOKUP(AH16,{0,66,80,100,120,140,160},{0,1,2,3,"3.5",4,5}))</f>
        <v>0</v>
      </c>
      <c r="AJ16" s="99">
        <v>14</v>
      </c>
      <c r="AK16" s="103">
        <v>3</v>
      </c>
      <c r="AL16" s="99">
        <f t="shared" si="15"/>
        <v>17</v>
      </c>
      <c r="AM16" s="103">
        <v>11</v>
      </c>
      <c r="AN16" s="109">
        <v>7</v>
      </c>
      <c r="AO16" s="101">
        <f t="shared" si="16"/>
        <v>18</v>
      </c>
      <c r="AP16" s="105"/>
      <c r="AQ16" s="101">
        <f t="shared" si="17"/>
        <v>0</v>
      </c>
      <c r="AR16" s="99">
        <f>IF(AQ16="0","0",LOOKUP(AQ16,{0,66,80,100,120,140,160},{0,1,2,3,"3.5",4,5}))</f>
        <v>0</v>
      </c>
      <c r="AS16" s="111">
        <v>10</v>
      </c>
      <c r="AT16" s="111">
        <v>6</v>
      </c>
      <c r="AU16" s="101">
        <f t="shared" si="9"/>
        <v>16</v>
      </c>
      <c r="AV16" s="111">
        <v>13</v>
      </c>
      <c r="AW16" s="109">
        <v>17</v>
      </c>
      <c r="AX16" s="101">
        <f t="shared" si="10"/>
        <v>30</v>
      </c>
      <c r="AY16" s="109"/>
      <c r="AZ16" s="101">
        <f t="shared" si="11"/>
        <v>0</v>
      </c>
      <c r="BA16" s="99">
        <f>IF(AZ16="0","0",LOOKUP(AZ16,{0,66,80,100,120,140,160},{0,1,2,3,"3.5",4,5}))</f>
        <v>0</v>
      </c>
      <c r="BB16" s="105" t="s">
        <v>56</v>
      </c>
      <c r="BC16" s="107">
        <f>IF(ISBLANK(AR16)," ",IF(AR16="0","0",LOOKUP(AR16,{0,1,2,3,"3.5",4,5},{0,0,0,1,"1.5",2,3})))</f>
        <v>0</v>
      </c>
      <c r="BD16" s="133">
        <f t="shared" si="18"/>
        <v>0</v>
      </c>
      <c r="BE16" s="107" t="str">
        <f t="shared" si="12"/>
        <v>F</v>
      </c>
      <c r="BF16" s="107" t="str">
        <f t="shared" si="13"/>
        <v>Fail</v>
      </c>
      <c r="BG16" s="70"/>
      <c r="BH16" s="48" t="str">
        <f>IF(H16="0","0",LOOKUP(H16,{0,1,2,3,"3.5",4,5},{"F","D","C","B","A-","A","A+"}))</f>
        <v>B</v>
      </c>
      <c r="BI16" s="48" t="str">
        <f>IF(L16="0","0",LOOKUP(L16,{0,1,2,3,"3.5",4,5},{"F","D","C","B","A-","A","A+"}))</f>
        <v>A-</v>
      </c>
      <c r="BJ16" s="48" t="str">
        <f>IF(Q16="0","0",LOOKUP(Q16,{0,1,2,3,"3.5",4,5},{"F","D","C","B","A-","A","A+"}))</f>
        <v>F</v>
      </c>
      <c r="BK16" s="48" t="str">
        <f>IF(Z16="0","0",LOOKUP(Z16,{0,1,2,3,"3.5",4,5},{"F","D","C","B","A-","A","A+"}))</f>
        <v>F</v>
      </c>
      <c r="BL16" s="48" t="str">
        <f>IF(AI16="0","0",LOOKUP(AI16,{0,1,2,3,"3.5",4,5},{"F","D","C","B","A-","A","A+"}))</f>
        <v>F</v>
      </c>
      <c r="BM16" s="48" t="str">
        <f>IF(AR16="0","0",LOOKUP(AR16,{0,1,2,3,"3.5",4,5},{"F","D","C","B","A-","A","A+"}))</f>
        <v>F</v>
      </c>
      <c r="BN16" s="48" t="str">
        <f>IF(BA16="0","0",LOOKUP(BA16,{0,1,2,3,"3.5",4,5},{"F","D","C","B","A-","A","A+"}))</f>
        <v>F</v>
      </c>
      <c r="BO16" s="50">
        <f t="shared" si="19"/>
        <v>234</v>
      </c>
    </row>
    <row r="17" spans="1:67" ht="15.75" customHeight="1">
      <c r="A17" s="37">
        <v>1013</v>
      </c>
      <c r="B17" s="38" t="s">
        <v>69</v>
      </c>
      <c r="C17" s="84">
        <v>39</v>
      </c>
      <c r="D17" s="80">
        <v>70</v>
      </c>
      <c r="E17" s="81">
        <f t="shared" si="0"/>
        <v>109</v>
      </c>
      <c r="F17" s="80">
        <v>22</v>
      </c>
      <c r="G17" s="81">
        <f t="shared" si="1"/>
        <v>131</v>
      </c>
      <c r="H17" s="81" t="str">
        <f>IF(G17="0","0",LOOKUP(G17,{0,66,80,100,120,140,160},{0,1,2,3,"3.5",4,5}))</f>
        <v>3.5</v>
      </c>
      <c r="I17" s="80">
        <v>44</v>
      </c>
      <c r="J17" s="80">
        <v>64</v>
      </c>
      <c r="K17" s="83">
        <f t="shared" si="14"/>
        <v>108</v>
      </c>
      <c r="L17" s="81">
        <f>IF(K17="0","0",LOOKUP(K17,{0,66,80,100,120,140,160},{0,1,2,3,"3.5",4,5}))</f>
        <v>3</v>
      </c>
      <c r="M17" s="88">
        <v>21</v>
      </c>
      <c r="N17" s="88">
        <v>16</v>
      </c>
      <c r="O17" s="88">
        <v>17</v>
      </c>
      <c r="P17" s="81">
        <f t="shared" si="2"/>
        <v>54</v>
      </c>
      <c r="Q17" s="81">
        <f>IF(P17="0","0",LOOKUP(P17,{0,33,40,50,60,70,80},{0,1,2,3,"3.5",4,5}))</f>
        <v>3</v>
      </c>
      <c r="R17" s="84">
        <v>12</v>
      </c>
      <c r="S17" s="85">
        <v>25</v>
      </c>
      <c r="T17" s="83">
        <f t="shared" si="3"/>
        <v>37</v>
      </c>
      <c r="U17" s="84">
        <v>6</v>
      </c>
      <c r="V17" s="86">
        <v>8</v>
      </c>
      <c r="W17" s="83">
        <f t="shared" si="4"/>
        <v>14</v>
      </c>
      <c r="X17" s="84">
        <v>44</v>
      </c>
      <c r="Y17" s="99">
        <f t="shared" si="5"/>
        <v>0</v>
      </c>
      <c r="Z17" s="99">
        <f>IF(Y17="0","0",LOOKUP(Y17,{0,66,80,100,120,140,160},{0,1,2,3,"3.5",4,5}))</f>
        <v>0</v>
      </c>
      <c r="AA17" s="109">
        <v>10</v>
      </c>
      <c r="AB17" s="103">
        <v>5</v>
      </c>
      <c r="AC17" s="99">
        <f t="shared" si="6"/>
        <v>15</v>
      </c>
      <c r="AD17" s="109">
        <v>14</v>
      </c>
      <c r="AE17" s="103">
        <v>5</v>
      </c>
      <c r="AF17" s="102">
        <f t="shared" si="7"/>
        <v>19</v>
      </c>
      <c r="AG17" s="103">
        <v>26</v>
      </c>
      <c r="AH17" s="101">
        <f t="shared" si="8"/>
        <v>0</v>
      </c>
      <c r="AI17" s="99">
        <f>IF(AH17="0","0",LOOKUP(AH17,{0,66,80,100,120,140,160},{0,1,2,3,"3.5",4,5}))</f>
        <v>0</v>
      </c>
      <c r="AJ17" s="107">
        <v>18</v>
      </c>
      <c r="AK17" s="103">
        <v>5</v>
      </c>
      <c r="AL17" s="99">
        <f t="shared" si="15"/>
        <v>23</v>
      </c>
      <c r="AM17" s="103">
        <v>9</v>
      </c>
      <c r="AN17" s="103">
        <v>6</v>
      </c>
      <c r="AO17" s="101">
        <f t="shared" si="16"/>
        <v>15</v>
      </c>
      <c r="AP17" s="105">
        <v>32</v>
      </c>
      <c r="AQ17" s="101">
        <f t="shared" si="17"/>
        <v>0</v>
      </c>
      <c r="AR17" s="99">
        <f>IF(AQ17="0","0",LOOKUP(AQ17,{0,66,80,100,120,140,160},{0,1,2,3,"3.5",4,5}))</f>
        <v>0</v>
      </c>
      <c r="AS17" s="111">
        <v>17</v>
      </c>
      <c r="AT17" s="111">
        <v>11</v>
      </c>
      <c r="AU17" s="101">
        <f t="shared" si="9"/>
        <v>28</v>
      </c>
      <c r="AV17" s="111">
        <v>15</v>
      </c>
      <c r="AW17" s="109">
        <v>17</v>
      </c>
      <c r="AX17" s="101">
        <f t="shared" si="10"/>
        <v>32</v>
      </c>
      <c r="AY17" s="109">
        <v>36</v>
      </c>
      <c r="AZ17" s="101">
        <f t="shared" si="11"/>
        <v>96</v>
      </c>
      <c r="BA17" s="99">
        <f>IF(AZ17="0","0",LOOKUP(AZ17,{0,66,80,100,120,140,160},{0,1,2,3,"3.5",4,5}))</f>
        <v>2</v>
      </c>
      <c r="BB17" s="105" t="s">
        <v>56</v>
      </c>
      <c r="BC17" s="107">
        <f>IF(ISBLANK(AR17)," ",IF(AR17="0","0",LOOKUP(AR17,{0,1,2,3,"3.5",4,5},{0,0,0,1,"1.5",2,3})))</f>
        <v>0</v>
      </c>
      <c r="BD17" s="133">
        <f t="shared" si="18"/>
        <v>0</v>
      </c>
      <c r="BE17" s="107" t="str">
        <f t="shared" si="12"/>
        <v>F</v>
      </c>
      <c r="BF17" s="107" t="str">
        <f t="shared" si="13"/>
        <v>Fail</v>
      </c>
      <c r="BG17" s="70"/>
      <c r="BH17" s="48" t="str">
        <f>IF(H17="0","0",LOOKUP(H17,{0,1,2,3,"3.5",4,5},{"F","D","C","B","A-","A","A+"}))</f>
        <v>A-</v>
      </c>
      <c r="BI17" s="48" t="str">
        <f>IF(L17="0","0",LOOKUP(L17,{0,1,2,3,"3.5",4,5},{"F","D","C","B","A-","A","A+"}))</f>
        <v>B</v>
      </c>
      <c r="BJ17" s="48" t="str">
        <f>IF(Q17="0","0",LOOKUP(Q17,{0,1,2,3,"3.5",4,5},{"F","D","C","B","A-","A","A+"}))</f>
        <v>B</v>
      </c>
      <c r="BK17" s="48" t="str">
        <f>IF(Z17="0","0",LOOKUP(Z17,{0,1,2,3,"3.5",4,5},{"F","D","C","B","A-","A","A+"}))</f>
        <v>F</v>
      </c>
      <c r="BL17" s="48" t="str">
        <f>IF(AI17="0","0",LOOKUP(AI17,{0,1,2,3,"3.5",4,5},{"F","D","C","B","A-","A","A+"}))</f>
        <v>F</v>
      </c>
      <c r="BM17" s="48" t="str">
        <f>IF(AR17="0","0",LOOKUP(AR17,{0,1,2,3,"3.5",4,5},{"F","D","C","B","A-","A","A+"}))</f>
        <v>F</v>
      </c>
      <c r="BN17" s="48" t="str">
        <f>IF(BA17="0","0",LOOKUP(BA17,{0,1,2,3,"3.5",4,5},{"F","D","C","B","A-","A","A+"}))</f>
        <v>C</v>
      </c>
      <c r="BO17" s="50">
        <f t="shared" si="19"/>
        <v>389</v>
      </c>
    </row>
    <row r="18" spans="1:67" ht="15.75" customHeight="1">
      <c r="A18" s="37">
        <v>1014</v>
      </c>
      <c r="B18" s="38" t="s">
        <v>70</v>
      </c>
      <c r="C18" s="79">
        <v>49</v>
      </c>
      <c r="D18" s="80">
        <v>70</v>
      </c>
      <c r="E18" s="81">
        <f t="shared" si="0"/>
        <v>119</v>
      </c>
      <c r="F18" s="80">
        <v>26</v>
      </c>
      <c r="G18" s="81">
        <f t="shared" si="1"/>
        <v>145</v>
      </c>
      <c r="H18" s="81">
        <f>IF(G18="0","0",LOOKUP(G18,{0,66,80,100,120,140,160},{0,1,2,3,"3.5",4,5}))</f>
        <v>4</v>
      </c>
      <c r="I18" s="82">
        <v>61</v>
      </c>
      <c r="J18" s="82">
        <v>76</v>
      </c>
      <c r="K18" s="83">
        <f t="shared" si="14"/>
        <v>137</v>
      </c>
      <c r="L18" s="81" t="str">
        <f>IF(K18="0","0",LOOKUP(K18,{0,66,80,100,120,140,160},{0,1,2,3,"3.5",4,5}))</f>
        <v>3.5</v>
      </c>
      <c r="M18" s="81">
        <v>29</v>
      </c>
      <c r="N18" s="81">
        <v>18</v>
      </c>
      <c r="O18" s="81">
        <v>20</v>
      </c>
      <c r="P18" s="81">
        <f t="shared" si="2"/>
        <v>67</v>
      </c>
      <c r="Q18" s="81" t="str">
        <f>IF(P18="0","0",LOOKUP(P18,{0,33,40,50,60,70,80},{0,1,2,3,"3.5",4,5}))</f>
        <v>3.5</v>
      </c>
      <c r="R18" s="84">
        <v>35</v>
      </c>
      <c r="S18" s="85">
        <v>27</v>
      </c>
      <c r="T18" s="83">
        <f t="shared" si="3"/>
        <v>62</v>
      </c>
      <c r="U18" s="84">
        <v>18</v>
      </c>
      <c r="V18" s="86">
        <v>13</v>
      </c>
      <c r="W18" s="83">
        <f t="shared" si="4"/>
        <v>31</v>
      </c>
      <c r="X18" s="86">
        <v>40</v>
      </c>
      <c r="Y18" s="99">
        <f t="shared" si="5"/>
        <v>133</v>
      </c>
      <c r="Z18" s="99" t="str">
        <f>IF(Y18="0","0",LOOKUP(Y18,{0,66,80,100,120,140,160},{0,1,2,3,"3.5",4,5}))</f>
        <v>3.5</v>
      </c>
      <c r="AA18" s="109">
        <v>28</v>
      </c>
      <c r="AB18" s="112">
        <v>28</v>
      </c>
      <c r="AC18" s="99">
        <f t="shared" si="6"/>
        <v>56</v>
      </c>
      <c r="AD18" s="109">
        <v>17</v>
      </c>
      <c r="AE18" s="112">
        <v>18</v>
      </c>
      <c r="AF18" s="102">
        <f t="shared" si="7"/>
        <v>35</v>
      </c>
      <c r="AG18" s="112">
        <v>42</v>
      </c>
      <c r="AH18" s="101">
        <f t="shared" si="8"/>
        <v>133</v>
      </c>
      <c r="AI18" s="99" t="str">
        <f>IF(AH18="0","0",LOOKUP(AH18,{0,66,80,100,120,140,160},{0,1,2,3,"3.5",4,5}))</f>
        <v>3.5</v>
      </c>
      <c r="AJ18" s="99">
        <v>30</v>
      </c>
      <c r="AK18" s="103">
        <v>28</v>
      </c>
      <c r="AL18" s="99">
        <f t="shared" si="15"/>
        <v>58</v>
      </c>
      <c r="AM18" s="103">
        <v>14</v>
      </c>
      <c r="AN18" s="109">
        <v>14</v>
      </c>
      <c r="AO18" s="101">
        <f t="shared" si="16"/>
        <v>28</v>
      </c>
      <c r="AP18" s="105">
        <v>34</v>
      </c>
      <c r="AQ18" s="101">
        <f t="shared" si="17"/>
        <v>120</v>
      </c>
      <c r="AR18" s="99" t="str">
        <f>IF(AQ18="0","0",LOOKUP(AQ18,{0,66,80,100,120,140,160},{0,1,2,3,"3.5",4,5}))</f>
        <v>3.5</v>
      </c>
      <c r="AS18" s="111">
        <v>40</v>
      </c>
      <c r="AT18" s="111">
        <v>26</v>
      </c>
      <c r="AU18" s="101">
        <f t="shared" si="9"/>
        <v>66</v>
      </c>
      <c r="AV18" s="111">
        <v>19</v>
      </c>
      <c r="AW18" s="109">
        <v>21</v>
      </c>
      <c r="AX18" s="101">
        <f t="shared" si="10"/>
        <v>40</v>
      </c>
      <c r="AY18" s="111">
        <v>36</v>
      </c>
      <c r="AZ18" s="101">
        <f t="shared" si="11"/>
        <v>142</v>
      </c>
      <c r="BA18" s="99">
        <f>IF(AZ18="0","0",LOOKUP(AZ18,{0,66,80,100,120,140,160},{0,1,2,3,"3.5",4,5}))</f>
        <v>4</v>
      </c>
      <c r="BB18" s="105" t="s">
        <v>56</v>
      </c>
      <c r="BC18" s="107" t="str">
        <f>IF(ISBLANK(AR18)," ",IF(AR18="0","0",LOOKUP(AR18,{0,1,2,3,"3.5",4,5},{0,0,0,1,"1.5",2,3})))</f>
        <v>1.5</v>
      </c>
      <c r="BD18" s="133">
        <f t="shared" si="18"/>
        <v>3.9166666666666665</v>
      </c>
      <c r="BE18" s="107" t="str">
        <f t="shared" si="12"/>
        <v>A-</v>
      </c>
      <c r="BF18" s="107" t="str">
        <f t="shared" si="13"/>
        <v>Good Result</v>
      </c>
      <c r="BG18" s="70"/>
      <c r="BH18" s="48" t="str">
        <f>IF(H18="0","0",LOOKUP(H18,{0,1,2,3,"3.5",4,5},{"F","D","C","B","A-","A","A+"}))</f>
        <v>A</v>
      </c>
      <c r="BI18" s="48" t="str">
        <f>IF(L18="0","0",LOOKUP(L18,{0,1,2,3,"3.5",4,5},{"F","D","C","B","A-","A","A+"}))</f>
        <v>A-</v>
      </c>
      <c r="BJ18" s="48" t="str">
        <f>IF(Q18="0","0",LOOKUP(Q18,{0,1,2,3,"3.5",4,5},{"F","D","C","B","A-","A","A+"}))</f>
        <v>A-</v>
      </c>
      <c r="BK18" s="48" t="str">
        <f>IF(Z18="0","0",LOOKUP(Z18,{0,1,2,3,"3.5",4,5},{"F","D","C","B","A-","A","A+"}))</f>
        <v>A-</v>
      </c>
      <c r="BL18" s="48" t="str">
        <f>IF(AI18="0","0",LOOKUP(AI18,{0,1,2,3,"3.5",4,5},{"F","D","C","B","A-","A","A+"}))</f>
        <v>A-</v>
      </c>
      <c r="BM18" s="48" t="str">
        <f>IF(AR18="0","0",LOOKUP(AR18,{0,1,2,3,"3.5",4,5},{"F","D","C","B","A-","A","A+"}))</f>
        <v>A-</v>
      </c>
      <c r="BN18" s="48" t="str">
        <f>IF(BA18="0","0",LOOKUP(BA18,{0,1,2,3,"3.5",4,5},{"F","D","C","B","A-","A","A+"}))</f>
        <v>A</v>
      </c>
      <c r="BO18" s="50">
        <f t="shared" si="19"/>
        <v>877</v>
      </c>
    </row>
    <row r="19" spans="1:67" ht="15.75" customHeight="1">
      <c r="A19" s="37">
        <v>1015</v>
      </c>
      <c r="B19" s="38" t="s">
        <v>71</v>
      </c>
      <c r="C19" s="79">
        <v>32</v>
      </c>
      <c r="D19" s="80">
        <v>60</v>
      </c>
      <c r="E19" s="81">
        <f t="shared" si="0"/>
        <v>92</v>
      </c>
      <c r="F19" s="80">
        <v>18</v>
      </c>
      <c r="G19" s="81">
        <f t="shared" si="1"/>
        <v>110</v>
      </c>
      <c r="H19" s="81">
        <f>IF(G19="0","0",LOOKUP(G19,{0,66,80,100,120,140,160},{0,1,2,3,"3.5",4,5}))</f>
        <v>3</v>
      </c>
      <c r="I19" s="82">
        <v>56</v>
      </c>
      <c r="J19" s="82">
        <v>62</v>
      </c>
      <c r="K19" s="83">
        <f t="shared" si="14"/>
        <v>118</v>
      </c>
      <c r="L19" s="81">
        <f>IF(K19="0","0",LOOKUP(K19,{0,66,80,100,120,140,160},{0,1,2,3,"3.5",4,5}))</f>
        <v>3</v>
      </c>
      <c r="M19" s="81">
        <v>20</v>
      </c>
      <c r="N19" s="81">
        <v>17</v>
      </c>
      <c r="O19" s="81"/>
      <c r="P19" s="81">
        <f t="shared" si="2"/>
        <v>0</v>
      </c>
      <c r="Q19" s="81">
        <f>IF(P19="0","0",LOOKUP(P19,{0,33,40,50,60,70,80},{0,1,2,3,"3.5",4,5}))</f>
        <v>0</v>
      </c>
      <c r="R19" s="84"/>
      <c r="S19" s="85"/>
      <c r="T19" s="83">
        <f t="shared" si="3"/>
        <v>0</v>
      </c>
      <c r="U19" s="84"/>
      <c r="V19" s="86"/>
      <c r="W19" s="83">
        <f t="shared" si="4"/>
        <v>0</v>
      </c>
      <c r="X19" s="86"/>
      <c r="Y19" s="99">
        <f t="shared" si="5"/>
        <v>0</v>
      </c>
      <c r="Z19" s="99">
        <f>IF(Y19="0","0",LOOKUP(Y19,{0,66,80,100,120,140,160},{0,1,2,3,"3.5",4,5}))</f>
        <v>0</v>
      </c>
      <c r="AA19" s="109"/>
      <c r="AB19" s="112"/>
      <c r="AC19" s="99">
        <f t="shared" si="6"/>
        <v>0</v>
      </c>
      <c r="AD19" s="109"/>
      <c r="AE19" s="112"/>
      <c r="AF19" s="102">
        <f t="shared" si="7"/>
        <v>0</v>
      </c>
      <c r="AG19" s="112"/>
      <c r="AH19" s="101">
        <f t="shared" si="8"/>
        <v>0</v>
      </c>
      <c r="AI19" s="99">
        <f>IF(AH19="0","0",LOOKUP(AH19,{0,66,80,100,120,140,160},{0,1,2,3,"3.5",4,5}))</f>
        <v>0</v>
      </c>
      <c r="AJ19" s="99"/>
      <c r="AK19" s="103"/>
      <c r="AL19" s="99">
        <f t="shared" si="15"/>
        <v>0</v>
      </c>
      <c r="AM19" s="103"/>
      <c r="AN19" s="109"/>
      <c r="AO19" s="101">
        <f t="shared" si="16"/>
        <v>0</v>
      </c>
      <c r="AP19" s="105"/>
      <c r="AQ19" s="101">
        <f t="shared" si="17"/>
        <v>0</v>
      </c>
      <c r="AR19" s="99">
        <f>IF(AQ19="0","0",LOOKUP(AQ19,{0,66,80,100,120,140,160},{0,1,2,3,"3.5",4,5}))</f>
        <v>0</v>
      </c>
      <c r="AS19" s="111"/>
      <c r="AT19" s="113"/>
      <c r="AU19" s="101">
        <f t="shared" si="9"/>
        <v>0</v>
      </c>
      <c r="AV19" s="111"/>
      <c r="AW19" s="109"/>
      <c r="AX19" s="101">
        <f t="shared" si="10"/>
        <v>0</v>
      </c>
      <c r="AY19" s="109"/>
      <c r="AZ19" s="101">
        <f t="shared" si="11"/>
        <v>0</v>
      </c>
      <c r="BA19" s="99">
        <f>IF(AZ19="0","0",LOOKUP(AZ19,{0,66,80,100,120,140,160},{0,1,2,3,"3.5",4,5}))</f>
        <v>0</v>
      </c>
      <c r="BB19" s="105" t="s">
        <v>60</v>
      </c>
      <c r="BC19" s="107">
        <f>IF(ISBLANK(BA19)," ",IF(BA19="0","0",LOOKUP(BA19,{0,1,2,3,"3.5",4,5},{0,0,0,1,"1.5",2,3})))</f>
        <v>0</v>
      </c>
      <c r="BD19" s="133">
        <f t="shared" si="18"/>
        <v>0</v>
      </c>
      <c r="BE19" s="107" t="str">
        <f t="shared" si="12"/>
        <v>F</v>
      </c>
      <c r="BF19" s="107" t="str">
        <f t="shared" si="13"/>
        <v>Fail</v>
      </c>
      <c r="BG19" s="70"/>
      <c r="BH19" s="48" t="str">
        <f>IF(H19="0","0",LOOKUP(H19,{0,1,2,3,"3.5",4,5},{"F","D","C","B","A-","A","A+"}))</f>
        <v>B</v>
      </c>
      <c r="BI19" s="48" t="str">
        <f>IF(L19="0","0",LOOKUP(L19,{0,1,2,3,"3.5",4,5},{"F","D","C","B","A-","A","A+"}))</f>
        <v>B</v>
      </c>
      <c r="BJ19" s="48" t="str">
        <f>IF(Q19="0","0",LOOKUP(Q19,{0,1,2,3,"3.5",4,5},{"F","D","C","B","A-","A","A+"}))</f>
        <v>F</v>
      </c>
      <c r="BK19" s="48" t="str">
        <f>IF(Z19="0","0",LOOKUP(Z19,{0,1,2,3,"3.5",4,5},{"F","D","C","B","A-","A","A+"}))</f>
        <v>F</v>
      </c>
      <c r="BL19" s="48" t="str">
        <f>IF(AI19="0","0",LOOKUP(AI19,{0,1,2,3,"3.5",4,5},{"F","D","C","B","A-","A","A+"}))</f>
        <v>F</v>
      </c>
      <c r="BM19" s="48" t="str">
        <f>IF(AR19="0","0",LOOKUP(AR19,{0,1,2,3,"3.5",4,5},{"F","D","C","B","A-","A","A+"}))</f>
        <v>F</v>
      </c>
      <c r="BN19" s="48" t="str">
        <f>IF(BA19="0","0",LOOKUP(BA19,{0,1,2,3,"3.5",4,5},{"F","D","C","B","A-","A","A+"}))</f>
        <v>F</v>
      </c>
      <c r="BO19" s="50">
        <f t="shared" si="19"/>
        <v>228</v>
      </c>
    </row>
    <row r="20" spans="1:67" ht="15.75" customHeight="1">
      <c r="A20" s="37">
        <v>1016</v>
      </c>
      <c r="B20" s="38" t="s">
        <v>72</v>
      </c>
      <c r="C20" s="79">
        <v>46</v>
      </c>
      <c r="D20" s="80">
        <v>75</v>
      </c>
      <c r="E20" s="81">
        <f t="shared" si="0"/>
        <v>121</v>
      </c>
      <c r="F20" s="80">
        <v>25</v>
      </c>
      <c r="G20" s="81">
        <f t="shared" si="1"/>
        <v>146</v>
      </c>
      <c r="H20" s="81">
        <f>IF(G20="0","0",LOOKUP(G20,{0,66,80,100,120,140,160},{0,1,2,3,"3.5",4,5}))</f>
        <v>4</v>
      </c>
      <c r="I20" s="82">
        <v>68</v>
      </c>
      <c r="J20" s="82">
        <v>73</v>
      </c>
      <c r="K20" s="83">
        <f t="shared" si="14"/>
        <v>141</v>
      </c>
      <c r="L20" s="81">
        <f>IF(K20="0","0",LOOKUP(K20,{0,66,80,100,120,140,160},{0,1,2,3,"3.5",4,5}))</f>
        <v>4</v>
      </c>
      <c r="M20" s="81">
        <v>23</v>
      </c>
      <c r="N20" s="81">
        <v>14</v>
      </c>
      <c r="O20" s="81">
        <v>20</v>
      </c>
      <c r="P20" s="81">
        <f t="shared" si="2"/>
        <v>57</v>
      </c>
      <c r="Q20" s="81">
        <f>IF(P20="0","0",LOOKUP(P20,{0,33,40,50,60,70,80},{0,1,2,3,"3.5",4,5}))</f>
        <v>3</v>
      </c>
      <c r="R20" s="84">
        <v>26</v>
      </c>
      <c r="S20" s="85">
        <v>26</v>
      </c>
      <c r="T20" s="83">
        <f t="shared" si="3"/>
        <v>52</v>
      </c>
      <c r="U20" s="84">
        <v>18</v>
      </c>
      <c r="V20" s="86">
        <v>12</v>
      </c>
      <c r="W20" s="83">
        <f t="shared" si="4"/>
        <v>30</v>
      </c>
      <c r="X20" s="86">
        <v>40</v>
      </c>
      <c r="Y20" s="99">
        <f t="shared" si="5"/>
        <v>122</v>
      </c>
      <c r="Z20" s="99" t="str">
        <f>IF(Y20="0","0",LOOKUP(Y20,{0,66,80,100,120,140,160},{0,1,2,3,"3.5",4,5}))</f>
        <v>3.5</v>
      </c>
      <c r="AA20" s="109">
        <v>31</v>
      </c>
      <c r="AB20" s="112">
        <v>7</v>
      </c>
      <c r="AC20" s="99">
        <f t="shared" si="6"/>
        <v>38</v>
      </c>
      <c r="AD20" s="109">
        <v>17</v>
      </c>
      <c r="AE20" s="112">
        <v>12</v>
      </c>
      <c r="AF20" s="102">
        <f t="shared" si="7"/>
        <v>29</v>
      </c>
      <c r="AG20" s="112">
        <v>24</v>
      </c>
      <c r="AH20" s="101">
        <f t="shared" si="8"/>
        <v>91</v>
      </c>
      <c r="AI20" s="99">
        <f>IF(AH20="0","0",LOOKUP(AH20,{0,66,80,100,120,140,160},{0,1,2,3,"3.5",4,5}))</f>
        <v>2</v>
      </c>
      <c r="AJ20" s="99">
        <v>36</v>
      </c>
      <c r="AK20" s="103">
        <v>31</v>
      </c>
      <c r="AL20" s="99">
        <f t="shared" si="15"/>
        <v>67</v>
      </c>
      <c r="AM20" s="103">
        <v>18</v>
      </c>
      <c r="AN20" s="109">
        <v>17</v>
      </c>
      <c r="AO20" s="101">
        <f t="shared" si="16"/>
        <v>35</v>
      </c>
      <c r="AP20" s="105">
        <v>42</v>
      </c>
      <c r="AQ20" s="101">
        <f t="shared" si="17"/>
        <v>144</v>
      </c>
      <c r="AR20" s="99">
        <f>IF(AQ20="0","0",LOOKUP(AQ20,{0,66,80,100,120,140,160},{0,1,2,3,"3.5",4,5}))</f>
        <v>4</v>
      </c>
      <c r="AS20" s="111">
        <v>38</v>
      </c>
      <c r="AT20" s="111">
        <v>33</v>
      </c>
      <c r="AU20" s="101">
        <f t="shared" si="9"/>
        <v>71</v>
      </c>
      <c r="AV20" s="111">
        <v>19</v>
      </c>
      <c r="AW20" s="109">
        <v>23</v>
      </c>
      <c r="AX20" s="101">
        <f t="shared" si="10"/>
        <v>42</v>
      </c>
      <c r="AY20" s="109">
        <v>40</v>
      </c>
      <c r="AZ20" s="101">
        <f t="shared" si="11"/>
        <v>153</v>
      </c>
      <c r="BA20" s="99">
        <f>IF(AZ20="0","0",LOOKUP(AZ20,{0,66,80,100,120,140,160},{0,1,2,3,"3.5",4,5}))</f>
        <v>4</v>
      </c>
      <c r="BB20" s="105" t="s">
        <v>56</v>
      </c>
      <c r="BC20" s="107">
        <f>IF(ISBLANK(AR20)," ",IF(AR20="0","0",LOOKUP(AR20,{0,1,2,3,"3.5",4,5},{0,0,0,1,"1.5",2,3})))</f>
        <v>2</v>
      </c>
      <c r="BD20" s="133">
        <f t="shared" si="18"/>
        <v>3.75</v>
      </c>
      <c r="BE20" s="107" t="str">
        <f t="shared" si="12"/>
        <v>A-</v>
      </c>
      <c r="BF20" s="107" t="str">
        <f t="shared" si="13"/>
        <v>Good Result</v>
      </c>
      <c r="BG20" s="70"/>
      <c r="BH20" s="48" t="str">
        <f>IF(H20="0","0",LOOKUP(H20,{0,1,2,3,"3.5",4,5},{"F","D","C","B","A-","A","A+"}))</f>
        <v>A</v>
      </c>
      <c r="BI20" s="48" t="str">
        <f>IF(L20="0","0",LOOKUP(L20,{0,1,2,3,"3.5",4,5},{"F","D","C","B","A-","A","A+"}))</f>
        <v>A</v>
      </c>
      <c r="BJ20" s="48" t="str">
        <f>IF(Q20="0","0",LOOKUP(Q20,{0,1,2,3,"3.5",4,5},{"F","D","C","B","A-","A","A+"}))</f>
        <v>B</v>
      </c>
      <c r="BK20" s="48" t="str">
        <f>IF(Z20="0","0",LOOKUP(Z20,{0,1,2,3,"3.5",4,5},{"F","D","C","B","A-","A","A+"}))</f>
        <v>A-</v>
      </c>
      <c r="BL20" s="48" t="str">
        <f>IF(AI20="0","0",LOOKUP(AI20,{0,1,2,3,"3.5",4,5},{"F","D","C","B","A-","A","A+"}))</f>
        <v>C</v>
      </c>
      <c r="BM20" s="48" t="str">
        <f>IF(AR20="0","0",LOOKUP(AR20,{0,1,2,3,"3.5",4,5},{"F","D","C","B","A-","A","A+"}))</f>
        <v>A</v>
      </c>
      <c r="BN20" s="48" t="str">
        <f>IF(BA20="0","0",LOOKUP(BA20,{0,1,2,3,"3.5",4,5},{"F","D","C","B","A-","A","A+"}))</f>
        <v>A</v>
      </c>
      <c r="BO20" s="50">
        <f t="shared" si="19"/>
        <v>854</v>
      </c>
    </row>
    <row r="21" spans="1:67" ht="15.75" customHeight="1">
      <c r="A21" s="37">
        <v>1017</v>
      </c>
      <c r="B21" s="38"/>
      <c r="C21" s="79"/>
      <c r="D21" s="80"/>
      <c r="E21" s="81">
        <f t="shared" si="0"/>
        <v>0</v>
      </c>
      <c r="F21" s="80"/>
      <c r="G21" s="81">
        <f t="shared" si="1"/>
        <v>0</v>
      </c>
      <c r="H21" s="81">
        <f>IF(G21="0","0",LOOKUP(G21,{0,66,80,100,120,140,160},{0,1,2,3,"3.5",4,5}))</f>
        <v>0</v>
      </c>
      <c r="I21" s="82"/>
      <c r="J21" s="82"/>
      <c r="K21" s="83">
        <f t="shared" si="14"/>
        <v>0</v>
      </c>
      <c r="L21" s="81">
        <f>IF(K21="0","0",LOOKUP(K21,{0,66,80,100,120,140,160},{0,1,2,3,"3.5",4,5}))</f>
        <v>0</v>
      </c>
      <c r="M21" s="81"/>
      <c r="N21" s="81"/>
      <c r="O21" s="81"/>
      <c r="P21" s="81">
        <f t="shared" si="2"/>
        <v>0</v>
      </c>
      <c r="Q21" s="81">
        <f>IF(P21="0","0",LOOKUP(P21,{0,33,40,50,60,70,80},{0,1,2,3,"3.5",4,5}))</f>
        <v>0</v>
      </c>
      <c r="R21" s="84"/>
      <c r="S21" s="85"/>
      <c r="T21" s="83">
        <f t="shared" si="3"/>
        <v>0</v>
      </c>
      <c r="U21" s="84"/>
      <c r="V21" s="86"/>
      <c r="W21" s="83">
        <f t="shared" si="4"/>
        <v>0</v>
      </c>
      <c r="X21" s="86"/>
      <c r="Y21" s="99">
        <f t="shared" si="5"/>
        <v>0</v>
      </c>
      <c r="Z21" s="99">
        <f>IF(Y21="0","0",LOOKUP(Y21,{0,66,80,100,120,140,160},{0,1,2,3,"3.5",4,5}))</f>
        <v>0</v>
      </c>
      <c r="AA21" s="109"/>
      <c r="AB21" s="112"/>
      <c r="AC21" s="99">
        <f t="shared" si="6"/>
        <v>0</v>
      </c>
      <c r="AD21" s="109"/>
      <c r="AE21" s="112"/>
      <c r="AF21" s="102">
        <f t="shared" si="7"/>
        <v>0</v>
      </c>
      <c r="AG21" s="112"/>
      <c r="AH21" s="101">
        <f t="shared" si="8"/>
        <v>0</v>
      </c>
      <c r="AI21" s="99">
        <f>IF(AH21="0","0",LOOKUP(AH21,{0,66,80,100,120,140,160},{0,1,2,3,"3.5",4,5}))</f>
        <v>0</v>
      </c>
      <c r="AJ21" s="99"/>
      <c r="AK21" s="103"/>
      <c r="AL21" s="99">
        <f t="shared" si="15"/>
        <v>0</v>
      </c>
      <c r="AM21" s="103"/>
      <c r="AN21" s="109"/>
      <c r="AO21" s="101">
        <f t="shared" si="16"/>
        <v>0</v>
      </c>
      <c r="AP21" s="105"/>
      <c r="AQ21" s="101">
        <f t="shared" si="17"/>
        <v>0</v>
      </c>
      <c r="AR21" s="99">
        <f>IF(AQ21="0","0",LOOKUP(AQ21,{0,66,80,100,120,140,160},{0,1,2,3,"3.5",4,5}))</f>
        <v>0</v>
      </c>
      <c r="AS21" s="111"/>
      <c r="AT21" s="111"/>
      <c r="AU21" s="101">
        <f t="shared" si="9"/>
        <v>0</v>
      </c>
      <c r="AV21" s="111"/>
      <c r="AW21" s="109"/>
      <c r="AX21" s="101">
        <f t="shared" si="10"/>
        <v>0</v>
      </c>
      <c r="AY21" s="109"/>
      <c r="AZ21" s="101">
        <f t="shared" si="11"/>
        <v>0</v>
      </c>
      <c r="BA21" s="99">
        <f>IF(AZ21="0","0",LOOKUP(AZ21,{0,66,80,100,120,140,160},{0,1,2,3,"3.5",4,5}))</f>
        <v>0</v>
      </c>
      <c r="BB21" s="105"/>
      <c r="BC21" s="107">
        <f>IF(ISBLANK(AR21)," ",IF(AR21="0","0",LOOKUP(AR21,{0,1,2,3,"3.5",4,5},{0,0,0,1,"1.5",2,3})))</f>
        <v>0</v>
      </c>
      <c r="BD21" s="133">
        <f t="shared" si="18"/>
        <v>0</v>
      </c>
      <c r="BE21" s="107" t="str">
        <f t="shared" si="12"/>
        <v>F</v>
      </c>
      <c r="BF21" s="107" t="str">
        <f t="shared" si="13"/>
        <v>Fail</v>
      </c>
      <c r="BG21" s="70"/>
      <c r="BH21" s="48" t="str">
        <f>IF(H21="0","0",LOOKUP(H21,{0,1,2,3,"3.5",4,5},{"F","D","C","B","A-","A","A+"}))</f>
        <v>F</v>
      </c>
      <c r="BI21" s="48" t="str">
        <f>IF(L21="0","0",LOOKUP(L21,{0,1,2,3,"3.5",4,5},{"F","D","C","B","A-","A","A+"}))</f>
        <v>F</v>
      </c>
      <c r="BJ21" s="48" t="str">
        <f>IF(Q21="0","0",LOOKUP(Q21,{0,1,2,3,"3.5",4,5},{"F","D","C","B","A-","A","A+"}))</f>
        <v>F</v>
      </c>
      <c r="BK21" s="48" t="str">
        <f>IF(Z21="0","0",LOOKUP(Z21,{0,1,2,3,"3.5",4,5},{"F","D","C","B","A-","A","A+"}))</f>
        <v>F</v>
      </c>
      <c r="BL21" s="48" t="str">
        <f>IF(AI21="0","0",LOOKUP(AI21,{0,1,2,3,"3.5",4,5},{"F","D","C","B","A-","A","A+"}))</f>
        <v>F</v>
      </c>
      <c r="BM21" s="48" t="str">
        <f>IF(AR21="0","0",LOOKUP(AR21,{0,1,2,3,"3.5",4,5},{"F","D","C","B","A-","A","A+"}))</f>
        <v>F</v>
      </c>
      <c r="BN21" s="48" t="str">
        <f>IF(BA21="0","0",LOOKUP(BA21,{0,1,2,3,"3.5",4,5},{"F","D","C","B","A-","A","A+"}))</f>
        <v>F</v>
      </c>
      <c r="BO21" s="50">
        <f t="shared" si="19"/>
        <v>0</v>
      </c>
    </row>
    <row r="22" spans="1:67" ht="15.75" customHeight="1">
      <c r="A22" s="37">
        <v>1018</v>
      </c>
      <c r="B22" s="38" t="s">
        <v>73</v>
      </c>
      <c r="C22" s="79">
        <v>42</v>
      </c>
      <c r="D22" s="80">
        <v>76</v>
      </c>
      <c r="E22" s="81">
        <f t="shared" si="0"/>
        <v>118</v>
      </c>
      <c r="F22" s="80">
        <v>26</v>
      </c>
      <c r="G22" s="81">
        <f t="shared" si="1"/>
        <v>144</v>
      </c>
      <c r="H22" s="81">
        <f>IF(G22="0","0",LOOKUP(G22,{0,66,80,100,120,140,160},{0,1,2,3,"3.5",4,5}))</f>
        <v>4</v>
      </c>
      <c r="I22" s="82">
        <v>70</v>
      </c>
      <c r="J22" s="82">
        <v>65</v>
      </c>
      <c r="K22" s="83">
        <f t="shared" si="14"/>
        <v>135</v>
      </c>
      <c r="L22" s="81" t="str">
        <f>IF(K22="0","0",LOOKUP(K22,{0,66,80,100,120,140,160},{0,1,2,3,"3.5",4,5}))</f>
        <v>3.5</v>
      </c>
      <c r="M22" s="81">
        <v>27</v>
      </c>
      <c r="N22" s="81">
        <v>16</v>
      </c>
      <c r="O22" s="81">
        <v>22</v>
      </c>
      <c r="P22" s="81">
        <f t="shared" si="2"/>
        <v>65</v>
      </c>
      <c r="Q22" s="81" t="str">
        <f>IF(P22="0","0",LOOKUP(P22,{0,33,40,50,60,70,80},{0,1,2,3,"3.5",4,5}))</f>
        <v>3.5</v>
      </c>
      <c r="R22" s="84">
        <v>38</v>
      </c>
      <c r="S22" s="85">
        <v>35</v>
      </c>
      <c r="T22" s="83">
        <f t="shared" si="3"/>
        <v>73</v>
      </c>
      <c r="U22" s="84">
        <v>19</v>
      </c>
      <c r="V22" s="86">
        <v>16</v>
      </c>
      <c r="W22" s="83">
        <f t="shared" si="4"/>
        <v>35</v>
      </c>
      <c r="X22" s="86">
        <v>40</v>
      </c>
      <c r="Y22" s="99">
        <f t="shared" si="5"/>
        <v>148</v>
      </c>
      <c r="Z22" s="99">
        <f>IF(Y22="0","0",LOOKUP(Y22,{0,66,80,100,120,140,160},{0,1,2,3,"3.5",4,5}))</f>
        <v>4</v>
      </c>
      <c r="AA22" s="109">
        <v>34</v>
      </c>
      <c r="AB22" s="112">
        <v>37</v>
      </c>
      <c r="AC22" s="99">
        <f t="shared" si="6"/>
        <v>71</v>
      </c>
      <c r="AD22" s="109">
        <v>17</v>
      </c>
      <c r="AE22" s="112">
        <v>12</v>
      </c>
      <c r="AF22" s="102">
        <f t="shared" si="7"/>
        <v>29</v>
      </c>
      <c r="AG22" s="112">
        <v>24</v>
      </c>
      <c r="AH22" s="101">
        <f t="shared" si="8"/>
        <v>124</v>
      </c>
      <c r="AI22" s="99" t="str">
        <f>IF(AH22="0","0",LOOKUP(AH22,{0,66,80,100,120,140,160},{0,1,2,3,"3.5",4,5}))</f>
        <v>3.5</v>
      </c>
      <c r="AJ22" s="99">
        <v>48</v>
      </c>
      <c r="AK22" s="103">
        <v>40</v>
      </c>
      <c r="AL22" s="99">
        <f t="shared" si="15"/>
        <v>88</v>
      </c>
      <c r="AM22" s="103">
        <v>18</v>
      </c>
      <c r="AN22" s="109">
        <v>20</v>
      </c>
      <c r="AO22" s="101">
        <f t="shared" si="16"/>
        <v>38</v>
      </c>
      <c r="AP22" s="105"/>
      <c r="AQ22" s="101">
        <f t="shared" si="17"/>
        <v>0</v>
      </c>
      <c r="AR22" s="99">
        <f>IF(AQ22="0","0",LOOKUP(AQ22,{0,66,80,100,120,140,160},{0,1,2,3,"3.5",4,5}))</f>
        <v>0</v>
      </c>
      <c r="AS22" s="111">
        <v>31</v>
      </c>
      <c r="AT22" s="111">
        <v>22</v>
      </c>
      <c r="AU22" s="101">
        <f t="shared" si="9"/>
        <v>53</v>
      </c>
      <c r="AV22" s="111">
        <v>17</v>
      </c>
      <c r="AW22" s="109">
        <v>18</v>
      </c>
      <c r="AX22" s="101">
        <f t="shared" si="10"/>
        <v>35</v>
      </c>
      <c r="AY22" s="109">
        <v>36</v>
      </c>
      <c r="AZ22" s="101">
        <f t="shared" si="11"/>
        <v>124</v>
      </c>
      <c r="BA22" s="99" t="str">
        <f>IF(AZ22="0","0",LOOKUP(AZ22,{0,66,80,100,120,140,160},{0,1,2,3,"3.5",4,5}))</f>
        <v>3.5</v>
      </c>
      <c r="BB22" s="105" t="s">
        <v>60</v>
      </c>
      <c r="BC22" s="107" t="str">
        <f>IF(ISBLANK(BA22)," ",IF(BA22="0","0",LOOKUP(BA22,{0,1,2,3,"3.5",4,5},{0,0,0,1,"1.5",2,3})))</f>
        <v>1.5</v>
      </c>
      <c r="BD22" s="133">
        <f t="shared" si="18"/>
        <v>3.9166666666666665</v>
      </c>
      <c r="BE22" s="107" t="str">
        <f t="shared" si="12"/>
        <v>A-</v>
      </c>
      <c r="BF22" s="107" t="str">
        <f t="shared" si="13"/>
        <v>Good Result</v>
      </c>
      <c r="BG22" s="70"/>
      <c r="BH22" s="48" t="str">
        <f>IF(H22="0","0",LOOKUP(H22,{0,1,2,3,"3.5",4,5},{"F","D","C","B","A-","A","A+"}))</f>
        <v>A</v>
      </c>
      <c r="BI22" s="48" t="str">
        <f>IF(L22="0","0",LOOKUP(L22,{0,1,2,3,"3.5",4,5},{"F","D","C","B","A-","A","A+"}))</f>
        <v>A-</v>
      </c>
      <c r="BJ22" s="48" t="str">
        <f>IF(Q22="0","0",LOOKUP(Q22,{0,1,2,3,"3.5",4,5},{"F","D","C","B","A-","A","A+"}))</f>
        <v>A-</v>
      </c>
      <c r="BK22" s="48" t="str">
        <f>IF(Z22="0","0",LOOKUP(Z22,{0,1,2,3,"3.5",4,5},{"F","D","C","B","A-","A","A+"}))</f>
        <v>A</v>
      </c>
      <c r="BL22" s="48" t="str">
        <f>IF(AI22="0","0",LOOKUP(AI22,{0,1,2,3,"3.5",4,5},{"F","D","C","B","A-","A","A+"}))</f>
        <v>A-</v>
      </c>
      <c r="BM22" s="48" t="str">
        <f>IF(AR22="0","0",LOOKUP(AR22,{0,1,2,3,"3.5",4,5},{"F","D","C","B","A-","A","A+"}))</f>
        <v>F</v>
      </c>
      <c r="BN22" s="48" t="str">
        <f>IF(BA22="0","0",LOOKUP(BA22,{0,1,2,3,"3.5",4,5},{"F","D","C","B","A-","A","A+"}))</f>
        <v>A-</v>
      </c>
      <c r="BO22" s="50">
        <f t="shared" si="19"/>
        <v>740</v>
      </c>
    </row>
    <row r="23" spans="1:67" ht="15.75" customHeight="1">
      <c r="A23" s="37">
        <v>1019</v>
      </c>
      <c r="B23" s="38" t="s">
        <v>74</v>
      </c>
      <c r="C23" s="79">
        <v>48</v>
      </c>
      <c r="D23" s="80">
        <v>75</v>
      </c>
      <c r="E23" s="81">
        <f t="shared" si="0"/>
        <v>123</v>
      </c>
      <c r="F23" s="80">
        <v>26</v>
      </c>
      <c r="G23" s="81">
        <f t="shared" si="1"/>
        <v>149</v>
      </c>
      <c r="H23" s="81">
        <f>IF(G23="0","0",LOOKUP(G23,{0,66,80,100,120,140,160},{0,1,2,3,"3.5",4,5}))</f>
        <v>4</v>
      </c>
      <c r="I23" s="82">
        <v>70</v>
      </c>
      <c r="J23" s="82">
        <v>66</v>
      </c>
      <c r="K23" s="83">
        <f t="shared" si="14"/>
        <v>136</v>
      </c>
      <c r="L23" s="81" t="str">
        <f>IF(K23="0","0",LOOKUP(K23,{0,66,80,100,120,140,160},{0,1,2,3,"3.5",4,5}))</f>
        <v>3.5</v>
      </c>
      <c r="M23" s="81">
        <v>17</v>
      </c>
      <c r="N23" s="81">
        <v>17</v>
      </c>
      <c r="O23" s="81">
        <v>17</v>
      </c>
      <c r="P23" s="81">
        <f t="shared" si="2"/>
        <v>51</v>
      </c>
      <c r="Q23" s="81">
        <f>IF(P23="0","0",LOOKUP(P23,{0,33,40,50,60,70,80},{0,1,2,3,"3.5",4,5}))</f>
        <v>3</v>
      </c>
      <c r="R23" s="84">
        <v>45</v>
      </c>
      <c r="S23" s="85">
        <v>32</v>
      </c>
      <c r="T23" s="83">
        <f t="shared" si="3"/>
        <v>77</v>
      </c>
      <c r="U23" s="84">
        <v>19</v>
      </c>
      <c r="V23" s="86">
        <v>15</v>
      </c>
      <c r="W23" s="83">
        <f t="shared" si="4"/>
        <v>34</v>
      </c>
      <c r="X23" s="86">
        <v>42</v>
      </c>
      <c r="Y23" s="99">
        <f t="shared" si="5"/>
        <v>153</v>
      </c>
      <c r="Z23" s="99">
        <f>IF(Y23="0","0",LOOKUP(Y23,{0,66,80,100,120,140,160},{0,1,2,3,"3.5",4,5}))</f>
        <v>4</v>
      </c>
      <c r="AA23" s="109">
        <v>36</v>
      </c>
      <c r="AB23" s="112">
        <v>31</v>
      </c>
      <c r="AC23" s="99">
        <f t="shared" si="6"/>
        <v>67</v>
      </c>
      <c r="AD23" s="109">
        <v>17</v>
      </c>
      <c r="AE23" s="112">
        <v>14</v>
      </c>
      <c r="AF23" s="102">
        <f t="shared" si="7"/>
        <v>31</v>
      </c>
      <c r="AG23" s="112">
        <v>24</v>
      </c>
      <c r="AH23" s="101">
        <f t="shared" si="8"/>
        <v>122</v>
      </c>
      <c r="AI23" s="99" t="str">
        <f>IF(AH23="0","0",LOOKUP(AH23,{0,66,80,100,120,140,160},{0,1,2,3,"3.5",4,5}))</f>
        <v>3.5</v>
      </c>
      <c r="AJ23" s="99">
        <v>48</v>
      </c>
      <c r="AK23" s="103">
        <v>41</v>
      </c>
      <c r="AL23" s="99">
        <f t="shared" si="15"/>
        <v>89</v>
      </c>
      <c r="AM23" s="103">
        <v>20</v>
      </c>
      <c r="AN23" s="109">
        <v>18</v>
      </c>
      <c r="AO23" s="101">
        <f t="shared" si="16"/>
        <v>38</v>
      </c>
      <c r="AP23" s="105">
        <v>48</v>
      </c>
      <c r="AQ23" s="101">
        <f t="shared" si="17"/>
        <v>175</v>
      </c>
      <c r="AR23" s="99">
        <f>IF(AQ23="0","0",LOOKUP(AQ23,{0,66,80,100,120,140,160},{0,1,2,3,"3.5",4,5}))</f>
        <v>5</v>
      </c>
      <c r="AS23" s="111">
        <v>25</v>
      </c>
      <c r="AT23" s="111">
        <v>18</v>
      </c>
      <c r="AU23" s="101">
        <f t="shared" si="9"/>
        <v>43</v>
      </c>
      <c r="AV23" s="111">
        <v>18</v>
      </c>
      <c r="AW23" s="109">
        <v>17</v>
      </c>
      <c r="AX23" s="101">
        <f t="shared" si="10"/>
        <v>35</v>
      </c>
      <c r="AY23" s="109">
        <v>40</v>
      </c>
      <c r="AZ23" s="101">
        <f t="shared" si="11"/>
        <v>118</v>
      </c>
      <c r="BA23" s="99">
        <f>IF(AZ23="0","0",LOOKUP(AZ23,{0,66,80,100,120,140,160},{0,1,2,3,"3.5",4,5}))</f>
        <v>3</v>
      </c>
      <c r="BB23" s="105" t="s">
        <v>60</v>
      </c>
      <c r="BC23" s="107">
        <f>IF(ISBLANK(BA23)," ",IF(BA23="0","0",LOOKUP(BA23,{0,1,2,3,"3.5",4,5},{0,0,0,1,"1.5",2,3})))</f>
        <v>1</v>
      </c>
      <c r="BD23" s="133">
        <f t="shared" si="18"/>
        <v>3.6666666666666665</v>
      </c>
      <c r="BE23" s="107" t="str">
        <f t="shared" si="12"/>
        <v>A-</v>
      </c>
      <c r="BF23" s="107" t="str">
        <f t="shared" si="13"/>
        <v>Good Result</v>
      </c>
      <c r="BG23" s="70"/>
      <c r="BH23" s="48" t="str">
        <f>IF(H23="0","0",LOOKUP(H23,{0,1,2,3,"3.5",4,5},{"F","D","C","B","A-","A","A+"}))</f>
        <v>A</v>
      </c>
      <c r="BI23" s="48" t="str">
        <f>IF(L23="0","0",LOOKUP(L23,{0,1,2,3,"3.5",4,5},{"F","D","C","B","A-","A","A+"}))</f>
        <v>A-</v>
      </c>
      <c r="BJ23" s="48" t="str">
        <f>IF(Q23="0","0",LOOKUP(Q23,{0,1,2,3,"3.5",4,5},{"F","D","C","B","A-","A","A+"}))</f>
        <v>B</v>
      </c>
      <c r="BK23" s="48" t="str">
        <f>IF(Z23="0","0",LOOKUP(Z23,{0,1,2,3,"3.5",4,5},{"F","D","C","B","A-","A","A+"}))</f>
        <v>A</v>
      </c>
      <c r="BL23" s="48" t="str">
        <f>IF(AI23="0","0",LOOKUP(AI23,{0,1,2,3,"3.5",4,5},{"F","D","C","B","A-","A","A+"}))</f>
        <v>A-</v>
      </c>
      <c r="BM23" s="48" t="str">
        <f>IF(AR23="0","0",LOOKUP(AR23,{0,1,2,3,"3.5",4,5},{"F","D","C","B","A-","A","A+"}))</f>
        <v>A+</v>
      </c>
      <c r="BN23" s="48" t="str">
        <f>IF(BA23="0","0",LOOKUP(BA23,{0,1,2,3,"3.5",4,5},{"F","D","C","B","A-","A","A+"}))</f>
        <v>B</v>
      </c>
      <c r="BO23" s="50">
        <f t="shared" si="19"/>
        <v>904</v>
      </c>
    </row>
    <row r="24" spans="1:67" ht="15.75" customHeight="1">
      <c r="A24" s="37">
        <v>1020</v>
      </c>
      <c r="B24" s="38" t="s">
        <v>75</v>
      </c>
      <c r="C24" s="79">
        <v>49</v>
      </c>
      <c r="D24" s="80">
        <v>75</v>
      </c>
      <c r="E24" s="81">
        <f t="shared" si="0"/>
        <v>124</v>
      </c>
      <c r="F24" s="80">
        <v>24</v>
      </c>
      <c r="G24" s="81">
        <f t="shared" si="1"/>
        <v>148</v>
      </c>
      <c r="H24" s="81">
        <f>IF(G24="0","0",LOOKUP(G24,{0,66,80,100,120,140,160},{0,1,2,3,"3.5",4,5}))</f>
        <v>4</v>
      </c>
      <c r="I24" s="82">
        <v>57</v>
      </c>
      <c r="J24" s="82">
        <v>66</v>
      </c>
      <c r="K24" s="83">
        <f t="shared" si="14"/>
        <v>123</v>
      </c>
      <c r="L24" s="81" t="str">
        <f>IF(K24="0","0",LOOKUP(K24,{0,66,80,100,120,140,160},{0,1,2,3,"3.5",4,5}))</f>
        <v>3.5</v>
      </c>
      <c r="M24" s="81">
        <v>17</v>
      </c>
      <c r="N24" s="81">
        <v>16</v>
      </c>
      <c r="O24" s="81">
        <v>22</v>
      </c>
      <c r="P24" s="81">
        <f t="shared" si="2"/>
        <v>55</v>
      </c>
      <c r="Q24" s="81">
        <f>IF(P24="0","0",LOOKUP(P24,{0,33,40,50,60,70,80},{0,1,2,3,"3.5",4,5}))</f>
        <v>3</v>
      </c>
      <c r="R24" s="84">
        <v>22</v>
      </c>
      <c r="S24" s="85">
        <v>26</v>
      </c>
      <c r="T24" s="83">
        <f t="shared" si="3"/>
        <v>48</v>
      </c>
      <c r="U24" s="84">
        <v>16</v>
      </c>
      <c r="V24" s="86">
        <v>13</v>
      </c>
      <c r="W24" s="83">
        <f t="shared" si="4"/>
        <v>29</v>
      </c>
      <c r="X24" s="86">
        <v>44</v>
      </c>
      <c r="Y24" s="99">
        <f t="shared" si="5"/>
        <v>121</v>
      </c>
      <c r="Z24" s="99" t="str">
        <f>IF(Y24="0","0",LOOKUP(Y24,{0,66,80,100,120,140,160},{0,1,2,3,"3.5",4,5}))</f>
        <v>3.5</v>
      </c>
      <c r="AA24" s="109">
        <v>27</v>
      </c>
      <c r="AB24" s="112">
        <v>28</v>
      </c>
      <c r="AC24" s="99">
        <f t="shared" si="6"/>
        <v>55</v>
      </c>
      <c r="AD24" s="109">
        <v>16</v>
      </c>
      <c r="AE24" s="112">
        <v>12</v>
      </c>
      <c r="AF24" s="102">
        <f t="shared" si="7"/>
        <v>28</v>
      </c>
      <c r="AG24" s="112">
        <v>32</v>
      </c>
      <c r="AH24" s="101">
        <f t="shared" si="8"/>
        <v>115</v>
      </c>
      <c r="AI24" s="99">
        <f>IF(AH24="0","0",LOOKUP(AH24,{0,66,80,100,120,140,160},{0,1,2,3,"3.5",4,5}))</f>
        <v>3</v>
      </c>
      <c r="AJ24" s="99">
        <v>24</v>
      </c>
      <c r="AK24" s="103">
        <v>39</v>
      </c>
      <c r="AL24" s="99">
        <f t="shared" si="15"/>
        <v>63</v>
      </c>
      <c r="AM24" s="103">
        <v>16</v>
      </c>
      <c r="AN24" s="109">
        <v>16</v>
      </c>
      <c r="AO24" s="101">
        <f t="shared" si="16"/>
        <v>32</v>
      </c>
      <c r="AP24" s="105">
        <v>38</v>
      </c>
      <c r="AQ24" s="101">
        <f t="shared" si="17"/>
        <v>133</v>
      </c>
      <c r="AR24" s="99" t="str">
        <f>IF(AQ24="0","0",LOOKUP(AQ24,{0,66,80,100,120,140,160},{0,1,2,3,"3.5",4,5}))</f>
        <v>3.5</v>
      </c>
      <c r="AS24" s="111">
        <v>25</v>
      </c>
      <c r="AT24" s="111">
        <v>17</v>
      </c>
      <c r="AU24" s="101">
        <f t="shared" si="9"/>
        <v>42</v>
      </c>
      <c r="AV24" s="111">
        <v>18</v>
      </c>
      <c r="AW24" s="109">
        <v>15</v>
      </c>
      <c r="AX24" s="101">
        <f t="shared" si="10"/>
        <v>33</v>
      </c>
      <c r="AY24" s="109">
        <v>40</v>
      </c>
      <c r="AZ24" s="101">
        <f t="shared" si="11"/>
        <v>115</v>
      </c>
      <c r="BA24" s="99">
        <f>IF(AZ24="0","0",LOOKUP(AZ24,{0,66,80,100,120,140,160},{0,1,2,3,"3.5",4,5}))</f>
        <v>3</v>
      </c>
      <c r="BB24" s="105" t="s">
        <v>56</v>
      </c>
      <c r="BC24" s="107" t="str">
        <f>IF(ISBLANK(AR24)," ",IF(AR24="0","0",LOOKUP(AR24,{0,1,2,3,"3.5",4,5},{0,0,0,1,"1.5",2,3})))</f>
        <v>1.5</v>
      </c>
      <c r="BD24" s="133">
        <f t="shared" si="18"/>
        <v>3.5833333333333335</v>
      </c>
      <c r="BE24" s="107" t="str">
        <f t="shared" si="12"/>
        <v>A-</v>
      </c>
      <c r="BF24" s="107" t="str">
        <f t="shared" si="13"/>
        <v>Good Result</v>
      </c>
      <c r="BG24" s="70"/>
      <c r="BH24" s="48" t="str">
        <f>IF(H24="0","0",LOOKUP(H24,{0,1,2,3,"3.5",4,5},{"F","D","C","B","A-","A","A+"}))</f>
        <v>A</v>
      </c>
      <c r="BI24" s="48" t="str">
        <f>IF(L24="0","0",LOOKUP(L24,{0,1,2,3,"3.5",4,5},{"F","D","C","B","A-","A","A+"}))</f>
        <v>A-</v>
      </c>
      <c r="BJ24" s="48" t="str">
        <f>IF(Q24="0","0",LOOKUP(Q24,{0,1,2,3,"3.5",4,5},{"F","D","C","B","A-","A","A+"}))</f>
        <v>B</v>
      </c>
      <c r="BK24" s="48" t="str">
        <f>IF(Z24="0","0",LOOKUP(Z24,{0,1,2,3,"3.5",4,5},{"F","D","C","B","A-","A","A+"}))</f>
        <v>A-</v>
      </c>
      <c r="BL24" s="48" t="str">
        <f>IF(AI24="0","0",LOOKUP(AI24,{0,1,2,3,"3.5",4,5},{"F","D","C","B","A-","A","A+"}))</f>
        <v>B</v>
      </c>
      <c r="BM24" s="48" t="str">
        <f>IF(AR24="0","0",LOOKUP(AR24,{0,1,2,3,"3.5",4,5},{"F","D","C","B","A-","A","A+"}))</f>
        <v>A-</v>
      </c>
      <c r="BN24" s="48" t="str">
        <f>IF(BA24="0","0",LOOKUP(BA24,{0,1,2,3,"3.5",4,5},{"F","D","C","B","A-","A","A+"}))</f>
        <v>B</v>
      </c>
      <c r="BO24" s="50">
        <f t="shared" si="19"/>
        <v>810</v>
      </c>
    </row>
    <row r="25" spans="1:67" ht="15.75" customHeight="1">
      <c r="A25" s="37">
        <v>1021</v>
      </c>
      <c r="B25" s="38" t="s">
        <v>76</v>
      </c>
      <c r="C25" s="79">
        <v>37</v>
      </c>
      <c r="D25" s="80">
        <v>71</v>
      </c>
      <c r="E25" s="81">
        <f t="shared" si="0"/>
        <v>108</v>
      </c>
      <c r="F25" s="80">
        <v>25</v>
      </c>
      <c r="G25" s="81">
        <f t="shared" si="1"/>
        <v>133</v>
      </c>
      <c r="H25" s="81" t="str">
        <f>IF(G25="0","0",LOOKUP(G25,{0,66,80,100,120,140,160},{0,1,2,3,"3.5",4,5}))</f>
        <v>3.5</v>
      </c>
      <c r="I25" s="82">
        <v>75</v>
      </c>
      <c r="J25" s="82">
        <v>76</v>
      </c>
      <c r="K25" s="83">
        <f t="shared" si="14"/>
        <v>151</v>
      </c>
      <c r="L25" s="81">
        <f>IF(K25="0","0",LOOKUP(K25,{0,66,80,100,120,140,160},{0,1,2,3,"3.5",4,5}))</f>
        <v>4</v>
      </c>
      <c r="M25" s="81">
        <v>19</v>
      </c>
      <c r="N25" s="81">
        <v>18</v>
      </c>
      <c r="O25" s="81">
        <v>22</v>
      </c>
      <c r="P25" s="81">
        <f t="shared" si="2"/>
        <v>59</v>
      </c>
      <c r="Q25" s="81">
        <f>IF(P25="0","0",LOOKUP(P25,{0,33,40,50,60,70,80},{0,1,2,3,"3.5",4,5}))</f>
        <v>3</v>
      </c>
      <c r="R25" s="84">
        <v>41</v>
      </c>
      <c r="S25" s="85">
        <v>32</v>
      </c>
      <c r="T25" s="83">
        <f t="shared" si="3"/>
        <v>73</v>
      </c>
      <c r="U25" s="84">
        <v>20</v>
      </c>
      <c r="V25" s="86">
        <v>18</v>
      </c>
      <c r="W25" s="83">
        <f t="shared" si="4"/>
        <v>38</v>
      </c>
      <c r="X25" s="86">
        <v>42</v>
      </c>
      <c r="Y25" s="99">
        <f t="shared" si="5"/>
        <v>153</v>
      </c>
      <c r="Z25" s="99">
        <f>IF(Y25="0","0",LOOKUP(Y25,{0,66,80,100,120,140,160},{0,1,2,3,"3.5",4,5}))</f>
        <v>4</v>
      </c>
      <c r="AA25" s="109">
        <v>36</v>
      </c>
      <c r="AB25" s="112">
        <v>27</v>
      </c>
      <c r="AC25" s="99">
        <f t="shared" si="6"/>
        <v>63</v>
      </c>
      <c r="AD25" s="109">
        <v>16</v>
      </c>
      <c r="AE25" s="112">
        <v>17</v>
      </c>
      <c r="AF25" s="102">
        <f t="shared" si="7"/>
        <v>33</v>
      </c>
      <c r="AG25" s="112">
        <v>24</v>
      </c>
      <c r="AH25" s="101">
        <f t="shared" si="8"/>
        <v>120</v>
      </c>
      <c r="AI25" s="99" t="str">
        <f>IF(AH25="0","0",LOOKUP(AH25,{0,66,80,100,120,140,160},{0,1,2,3,"3.5",4,5}))</f>
        <v>3.5</v>
      </c>
      <c r="AJ25" s="99">
        <v>43</v>
      </c>
      <c r="AK25" s="103">
        <v>40</v>
      </c>
      <c r="AL25" s="99">
        <f t="shared" si="15"/>
        <v>83</v>
      </c>
      <c r="AM25" s="103">
        <v>18</v>
      </c>
      <c r="AN25" s="109">
        <v>17</v>
      </c>
      <c r="AO25" s="101">
        <f t="shared" si="16"/>
        <v>35</v>
      </c>
      <c r="AP25" s="105">
        <v>42</v>
      </c>
      <c r="AQ25" s="101">
        <f t="shared" si="17"/>
        <v>160</v>
      </c>
      <c r="AR25" s="99">
        <f>IF(AQ25="0","0",LOOKUP(AQ25,{0,66,80,100,120,140,160},{0,1,2,3,"3.5",4,5}))</f>
        <v>5</v>
      </c>
      <c r="AS25" s="111">
        <v>26</v>
      </c>
      <c r="AT25" s="111">
        <v>17</v>
      </c>
      <c r="AU25" s="101">
        <f t="shared" si="9"/>
        <v>43</v>
      </c>
      <c r="AV25" s="111">
        <v>17</v>
      </c>
      <c r="AW25" s="109">
        <v>18</v>
      </c>
      <c r="AX25" s="101">
        <f t="shared" si="10"/>
        <v>35</v>
      </c>
      <c r="AY25" s="111">
        <v>38</v>
      </c>
      <c r="AZ25" s="101">
        <f t="shared" si="11"/>
        <v>116</v>
      </c>
      <c r="BA25" s="99">
        <f>IF(AZ25="0","0",LOOKUP(AZ25,{0,66,80,100,120,140,160},{0,1,2,3,"3.5",4,5}))</f>
        <v>3</v>
      </c>
      <c r="BB25" s="105" t="s">
        <v>60</v>
      </c>
      <c r="BC25" s="107">
        <f>IF(ISBLANK(BA25)," ",IF(BA25="0","0",LOOKUP(BA25,{0,1,2,3,"3.5",4,5},{0,0,0,1,"1.5",2,3})))</f>
        <v>1</v>
      </c>
      <c r="BD25" s="133">
        <f t="shared" si="18"/>
        <v>3.6666666666666665</v>
      </c>
      <c r="BE25" s="107" t="str">
        <f t="shared" si="12"/>
        <v>A-</v>
      </c>
      <c r="BF25" s="107" t="str">
        <f t="shared" si="13"/>
        <v>Good Result</v>
      </c>
      <c r="BG25" s="70"/>
      <c r="BH25" s="48" t="str">
        <f>IF(H25="0","0",LOOKUP(H25,{0,1,2,3,"3.5",4,5},{"F","D","C","B","A-","A","A+"}))</f>
        <v>A-</v>
      </c>
      <c r="BI25" s="48" t="str">
        <f>IF(L25="0","0",LOOKUP(L25,{0,1,2,3,"3.5",4,5},{"F","D","C","B","A-","A","A+"}))</f>
        <v>A</v>
      </c>
      <c r="BJ25" s="48" t="str">
        <f>IF(Q25="0","0",LOOKUP(Q25,{0,1,2,3,"3.5",4,5},{"F","D","C","B","A-","A","A+"}))</f>
        <v>B</v>
      </c>
      <c r="BK25" s="48" t="str">
        <f>IF(Z25="0","0",LOOKUP(Z25,{0,1,2,3,"3.5",4,5},{"F","D","C","B","A-","A","A+"}))</f>
        <v>A</v>
      </c>
      <c r="BL25" s="48" t="str">
        <f>IF(AI25="0","0",LOOKUP(AI25,{0,1,2,3,"3.5",4,5},{"F","D","C","B","A-","A","A+"}))</f>
        <v>A-</v>
      </c>
      <c r="BM25" s="48" t="str">
        <f>IF(AR25="0","0",LOOKUP(AR25,{0,1,2,3,"3.5",4,5},{"F","D","C","B","A-","A","A+"}))</f>
        <v>A+</v>
      </c>
      <c r="BN25" s="48" t="str">
        <f>IF(BA25="0","0",LOOKUP(BA25,{0,1,2,3,"3.5",4,5},{"F","D","C","B","A-","A","A+"}))</f>
        <v>B</v>
      </c>
      <c r="BO25" s="50">
        <f t="shared" si="19"/>
        <v>892</v>
      </c>
    </row>
    <row r="26" spans="1:67" ht="15.75" customHeight="1">
      <c r="A26" s="37">
        <v>1022</v>
      </c>
      <c r="B26" s="38" t="s">
        <v>77</v>
      </c>
      <c r="C26" s="79">
        <v>46</v>
      </c>
      <c r="D26" s="80">
        <v>75</v>
      </c>
      <c r="E26" s="81">
        <f t="shared" si="0"/>
        <v>121</v>
      </c>
      <c r="F26" s="80">
        <v>27</v>
      </c>
      <c r="G26" s="81">
        <f t="shared" si="1"/>
        <v>148</v>
      </c>
      <c r="H26" s="81">
        <f>IF(G26="0","0",LOOKUP(G26,{0,66,80,100,120,140,160},{0,1,2,3,"3.5",4,5}))</f>
        <v>4</v>
      </c>
      <c r="I26" s="82">
        <v>60</v>
      </c>
      <c r="J26" s="82">
        <v>68</v>
      </c>
      <c r="K26" s="83">
        <f t="shared" si="14"/>
        <v>128</v>
      </c>
      <c r="L26" s="81" t="str">
        <f>IF(K26="0","0",LOOKUP(K26,{0,66,80,100,120,140,160},{0,1,2,3,"3.5",4,5}))</f>
        <v>3.5</v>
      </c>
      <c r="M26" s="81">
        <v>31</v>
      </c>
      <c r="N26" s="81">
        <v>18</v>
      </c>
      <c r="O26" s="81">
        <v>22</v>
      </c>
      <c r="P26" s="81">
        <f t="shared" si="2"/>
        <v>71</v>
      </c>
      <c r="Q26" s="81">
        <f>IF(P26="0","0",LOOKUP(P26,{0,33,40,50,60,70,80},{0,1,2,3,"3.5",4,5}))</f>
        <v>4</v>
      </c>
      <c r="R26" s="84">
        <v>37</v>
      </c>
      <c r="S26" s="85">
        <v>32</v>
      </c>
      <c r="T26" s="83">
        <f t="shared" si="3"/>
        <v>69</v>
      </c>
      <c r="U26" s="84">
        <v>20</v>
      </c>
      <c r="V26" s="86">
        <v>17</v>
      </c>
      <c r="W26" s="83">
        <f t="shared" si="4"/>
        <v>37</v>
      </c>
      <c r="X26" s="86">
        <v>46</v>
      </c>
      <c r="Y26" s="99">
        <f t="shared" si="5"/>
        <v>152</v>
      </c>
      <c r="Z26" s="99">
        <f>IF(Y26="0","0",LOOKUP(Y26,{0,66,80,100,120,140,160},{0,1,2,3,"3.5",4,5}))</f>
        <v>4</v>
      </c>
      <c r="AA26" s="109">
        <v>40</v>
      </c>
      <c r="AB26" s="112">
        <v>27</v>
      </c>
      <c r="AC26" s="99">
        <f t="shared" si="6"/>
        <v>67</v>
      </c>
      <c r="AD26" s="109">
        <v>19</v>
      </c>
      <c r="AE26" s="112">
        <v>17</v>
      </c>
      <c r="AF26" s="102">
        <f t="shared" si="7"/>
        <v>36</v>
      </c>
      <c r="AG26" s="112">
        <v>24</v>
      </c>
      <c r="AH26" s="101">
        <f t="shared" si="8"/>
        <v>127</v>
      </c>
      <c r="AI26" s="99" t="str">
        <f>IF(AH26="0","0",LOOKUP(AH26,{0,66,80,100,120,140,160},{0,1,2,3,"3.5",4,5}))</f>
        <v>3.5</v>
      </c>
      <c r="AJ26" s="99">
        <v>50</v>
      </c>
      <c r="AK26" s="103">
        <v>46</v>
      </c>
      <c r="AL26" s="99">
        <f t="shared" si="15"/>
        <v>96</v>
      </c>
      <c r="AM26" s="103">
        <v>21</v>
      </c>
      <c r="AN26" s="109">
        <v>18</v>
      </c>
      <c r="AO26" s="101">
        <f t="shared" si="16"/>
        <v>39</v>
      </c>
      <c r="AP26" s="105">
        <v>48</v>
      </c>
      <c r="AQ26" s="101">
        <f t="shared" si="17"/>
        <v>183</v>
      </c>
      <c r="AR26" s="99">
        <f>IF(AQ26="0","0",LOOKUP(AQ26,{0,66,80,100,120,140,160},{0,1,2,3,"3.5",4,5}))</f>
        <v>5</v>
      </c>
      <c r="AS26" s="111">
        <v>41</v>
      </c>
      <c r="AT26" s="111">
        <v>32</v>
      </c>
      <c r="AU26" s="101">
        <f t="shared" si="9"/>
        <v>73</v>
      </c>
      <c r="AV26" s="111">
        <v>18</v>
      </c>
      <c r="AW26" s="109">
        <v>17</v>
      </c>
      <c r="AX26" s="101">
        <f t="shared" si="10"/>
        <v>35</v>
      </c>
      <c r="AY26" s="111">
        <v>36</v>
      </c>
      <c r="AZ26" s="101">
        <f t="shared" si="11"/>
        <v>144</v>
      </c>
      <c r="BA26" s="99">
        <f>IF(AZ26="0","0",LOOKUP(AZ26,{0,66,80,100,120,140,160},{0,1,2,3,"3.5",4,5}))</f>
        <v>4</v>
      </c>
      <c r="BB26" s="105" t="s">
        <v>56</v>
      </c>
      <c r="BC26" s="107">
        <f>IF(ISBLANK(AR26)," ",IF(AR26="0","0",LOOKUP(AR26,{0,1,2,3,"3.5",4,5},{0,0,0,1,"1.5",2,3})))</f>
        <v>3</v>
      </c>
      <c r="BD26" s="133">
        <f t="shared" si="18"/>
        <v>4.333333333333333</v>
      </c>
      <c r="BE26" s="107" t="str">
        <f t="shared" si="12"/>
        <v>A</v>
      </c>
      <c r="BF26" s="107" t="str">
        <f t="shared" si="13"/>
        <v>Very Good Result</v>
      </c>
      <c r="BG26" s="70"/>
      <c r="BH26" s="48" t="str">
        <f>IF(H26="0","0",LOOKUP(H26,{0,1,2,3,"3.5",4,5},{"F","D","C","B","A-","A","A+"}))</f>
        <v>A</v>
      </c>
      <c r="BI26" s="48" t="str">
        <f>IF(L26="0","0",LOOKUP(L26,{0,1,2,3,"3.5",4,5},{"F","D","C","B","A-","A","A+"}))</f>
        <v>A-</v>
      </c>
      <c r="BJ26" s="48" t="str">
        <f>IF(Q26="0","0",LOOKUP(Q26,{0,1,2,3,"3.5",4,5},{"F","D","C","B","A-","A","A+"}))</f>
        <v>A</v>
      </c>
      <c r="BK26" s="48" t="str">
        <f>IF(Z26="0","0",LOOKUP(Z26,{0,1,2,3,"3.5",4,5},{"F","D","C","B","A-","A","A+"}))</f>
        <v>A</v>
      </c>
      <c r="BL26" s="48" t="str">
        <f>IF(AI26="0","0",LOOKUP(AI26,{0,1,2,3,"3.5",4,5},{"F","D","C","B","A-","A","A+"}))</f>
        <v>A-</v>
      </c>
      <c r="BM26" s="48" t="str">
        <f>IF(AR26="0","0",LOOKUP(AR26,{0,1,2,3,"3.5",4,5},{"F","D","C","B","A-","A","A+"}))</f>
        <v>A+</v>
      </c>
      <c r="BN26" s="48" t="str">
        <f>IF(BA26="0","0",LOOKUP(BA26,{0,1,2,3,"3.5",4,5},{"F","D","C","B","A-","A","A+"}))</f>
        <v>A</v>
      </c>
      <c r="BO26" s="50">
        <f t="shared" si="19"/>
        <v>953</v>
      </c>
    </row>
    <row r="27" spans="1:67" ht="15.75" customHeight="1">
      <c r="A27" s="37">
        <v>1023</v>
      </c>
      <c r="B27" s="38" t="s">
        <v>78</v>
      </c>
      <c r="C27" s="79">
        <v>49</v>
      </c>
      <c r="D27" s="80">
        <v>75</v>
      </c>
      <c r="E27" s="81">
        <f t="shared" si="0"/>
        <v>124</v>
      </c>
      <c r="F27" s="80">
        <v>22</v>
      </c>
      <c r="G27" s="81">
        <f t="shared" si="1"/>
        <v>146</v>
      </c>
      <c r="H27" s="81">
        <f>IF(G27="0","0",LOOKUP(G27,{0,66,80,100,120,140,160},{0,1,2,3,"3.5",4,5}))</f>
        <v>4</v>
      </c>
      <c r="I27" s="82">
        <v>65</v>
      </c>
      <c r="J27" s="82">
        <v>67</v>
      </c>
      <c r="K27" s="83">
        <f t="shared" si="14"/>
        <v>132</v>
      </c>
      <c r="L27" s="81" t="str">
        <f>IF(K27="0","0",LOOKUP(K27,{0,66,80,100,120,140,160},{0,1,2,3,"3.5",4,5}))</f>
        <v>3.5</v>
      </c>
      <c r="M27" s="81">
        <v>25</v>
      </c>
      <c r="N27" s="81">
        <v>15</v>
      </c>
      <c r="O27" s="81">
        <v>17</v>
      </c>
      <c r="P27" s="81">
        <f t="shared" si="2"/>
        <v>57</v>
      </c>
      <c r="Q27" s="81">
        <f>IF(P27="0","0",LOOKUP(P27,{0,33,40,50,60,70,80},{0,1,2,3,"3.5",4,5}))</f>
        <v>3</v>
      </c>
      <c r="R27" s="84">
        <v>30</v>
      </c>
      <c r="S27" s="85">
        <v>26</v>
      </c>
      <c r="T27" s="83">
        <f t="shared" si="3"/>
        <v>56</v>
      </c>
      <c r="U27" s="84">
        <v>15</v>
      </c>
      <c r="V27" s="86">
        <v>14</v>
      </c>
      <c r="W27" s="83">
        <f t="shared" si="4"/>
        <v>29</v>
      </c>
      <c r="X27" s="86">
        <v>42</v>
      </c>
      <c r="Y27" s="99">
        <f t="shared" si="5"/>
        <v>127</v>
      </c>
      <c r="Z27" s="99" t="str">
        <f>IF(Y27="0","0",LOOKUP(Y27,{0,66,80,100,120,140,160},{0,1,2,3,"3.5",4,5}))</f>
        <v>3.5</v>
      </c>
      <c r="AA27" s="109">
        <v>26</v>
      </c>
      <c r="AB27" s="112">
        <v>33</v>
      </c>
      <c r="AC27" s="99">
        <f t="shared" si="6"/>
        <v>59</v>
      </c>
      <c r="AD27" s="109">
        <v>15</v>
      </c>
      <c r="AE27" s="112">
        <v>10</v>
      </c>
      <c r="AF27" s="102">
        <f t="shared" si="7"/>
        <v>25</v>
      </c>
      <c r="AG27" s="112">
        <v>28</v>
      </c>
      <c r="AH27" s="101">
        <f t="shared" si="8"/>
        <v>112</v>
      </c>
      <c r="AI27" s="99">
        <f>IF(AH27="0","0",LOOKUP(AH27,{0,66,80,100,120,140,160},{0,1,2,3,"3.5",4,5}))</f>
        <v>3</v>
      </c>
      <c r="AJ27" s="99">
        <v>25</v>
      </c>
      <c r="AK27" s="103">
        <v>37</v>
      </c>
      <c r="AL27" s="99">
        <f t="shared" si="15"/>
        <v>62</v>
      </c>
      <c r="AM27" s="103">
        <v>14</v>
      </c>
      <c r="AN27" s="109">
        <v>16</v>
      </c>
      <c r="AO27" s="101">
        <f t="shared" si="16"/>
        <v>30</v>
      </c>
      <c r="AP27" s="105">
        <v>34</v>
      </c>
      <c r="AQ27" s="101">
        <f t="shared" si="17"/>
        <v>126</v>
      </c>
      <c r="AR27" s="99" t="str">
        <f>IF(AQ27="0","0",LOOKUP(AQ27,{0,66,80,100,120,140,160},{0,1,2,3,"3.5",4,5}))</f>
        <v>3.5</v>
      </c>
      <c r="AS27" s="111">
        <v>33</v>
      </c>
      <c r="AT27" s="111">
        <v>23</v>
      </c>
      <c r="AU27" s="101">
        <f t="shared" si="9"/>
        <v>56</v>
      </c>
      <c r="AV27" s="111">
        <v>19</v>
      </c>
      <c r="AW27" s="109">
        <v>14</v>
      </c>
      <c r="AX27" s="101">
        <f t="shared" si="10"/>
        <v>33</v>
      </c>
      <c r="AY27" s="109">
        <v>36</v>
      </c>
      <c r="AZ27" s="101">
        <f t="shared" si="11"/>
        <v>125</v>
      </c>
      <c r="BA27" s="99" t="str">
        <f>IF(AZ27="0","0",LOOKUP(AZ27,{0,66,80,100,120,140,160},{0,1,2,3,"3.5",4,5}))</f>
        <v>3.5</v>
      </c>
      <c r="BB27" s="105" t="s">
        <v>56</v>
      </c>
      <c r="BC27" s="107" t="str">
        <f>IF(ISBLANK(AR27)," ",IF(AR27="0","0",LOOKUP(AR27,{0,1,2,3,"3.5",4,5},{0,0,0,1,"1.5",2,3})))</f>
        <v>1.5</v>
      </c>
      <c r="BD27" s="133">
        <f t="shared" si="18"/>
        <v>3.6666666666666665</v>
      </c>
      <c r="BE27" s="107" t="str">
        <f t="shared" si="12"/>
        <v>A-</v>
      </c>
      <c r="BF27" s="107" t="str">
        <f t="shared" si="13"/>
        <v>Good Result</v>
      </c>
      <c r="BG27" s="70"/>
      <c r="BH27" s="48" t="str">
        <f>IF(H27="0","0",LOOKUP(H27,{0,1,2,3,"3.5",4,5},{"F","D","C","B","A-","A","A+"}))</f>
        <v>A</v>
      </c>
      <c r="BI27" s="48" t="str">
        <f>IF(L27="0","0",LOOKUP(L27,{0,1,2,3,"3.5",4,5},{"F","D","C","B","A-","A","A+"}))</f>
        <v>A-</v>
      </c>
      <c r="BJ27" s="48" t="str">
        <f>IF(Q27="0","0",LOOKUP(Q27,{0,1,2,3,"3.5",4,5},{"F","D","C","B","A-","A","A+"}))</f>
        <v>B</v>
      </c>
      <c r="BK27" s="48" t="str">
        <f>IF(Z27="0","0",LOOKUP(Z27,{0,1,2,3,"3.5",4,5},{"F","D","C","B","A-","A","A+"}))</f>
        <v>A-</v>
      </c>
      <c r="BL27" s="48" t="str">
        <f>IF(AI27="0","0",LOOKUP(AI27,{0,1,2,3,"3.5",4,5},{"F","D","C","B","A-","A","A+"}))</f>
        <v>B</v>
      </c>
      <c r="BM27" s="48" t="str">
        <f>IF(AR27="0","0",LOOKUP(AR27,{0,1,2,3,"3.5",4,5},{"F","D","C","B","A-","A","A+"}))</f>
        <v>A-</v>
      </c>
      <c r="BN27" s="48" t="str">
        <f>IF(BA27="0","0",LOOKUP(BA27,{0,1,2,3,"3.5",4,5},{"F","D","C","B","A-","A","A+"}))</f>
        <v>A-</v>
      </c>
      <c r="BO27" s="50">
        <f t="shared" si="19"/>
        <v>825</v>
      </c>
    </row>
    <row r="28" spans="1:67" ht="15.75" customHeight="1">
      <c r="A28" s="37">
        <v>1024</v>
      </c>
      <c r="B28" s="38" t="s">
        <v>79</v>
      </c>
      <c r="C28" s="79">
        <v>52</v>
      </c>
      <c r="D28" s="80">
        <v>71</v>
      </c>
      <c r="E28" s="81">
        <f t="shared" si="0"/>
        <v>123</v>
      </c>
      <c r="F28" s="80">
        <v>21</v>
      </c>
      <c r="G28" s="81">
        <f t="shared" si="1"/>
        <v>144</v>
      </c>
      <c r="H28" s="81">
        <f>IF(G28="0","0",LOOKUP(G28,{0,66,80,100,120,140,160},{0,1,2,3,"3.5",4,5}))</f>
        <v>4</v>
      </c>
      <c r="I28" s="82">
        <v>64</v>
      </c>
      <c r="J28" s="82">
        <v>67</v>
      </c>
      <c r="K28" s="83">
        <f t="shared" si="14"/>
        <v>131</v>
      </c>
      <c r="L28" s="81" t="str">
        <f>IF(K28="0","0",LOOKUP(K28,{0,66,80,100,120,140,160},{0,1,2,3,"3.5",4,5}))</f>
        <v>3.5</v>
      </c>
      <c r="M28" s="81">
        <v>24</v>
      </c>
      <c r="N28" s="81">
        <v>17</v>
      </c>
      <c r="O28" s="81">
        <v>15</v>
      </c>
      <c r="P28" s="81">
        <f t="shared" si="2"/>
        <v>56</v>
      </c>
      <c r="Q28" s="81">
        <f>IF(P28="0","0",LOOKUP(P28,{0,33,40,50,60,70,80},{0,1,2,3,"3.5",4,5}))</f>
        <v>3</v>
      </c>
      <c r="R28" s="84">
        <v>31</v>
      </c>
      <c r="S28" s="85">
        <v>30</v>
      </c>
      <c r="T28" s="83">
        <f t="shared" si="3"/>
        <v>61</v>
      </c>
      <c r="U28" s="84">
        <v>14</v>
      </c>
      <c r="V28" s="86">
        <v>14</v>
      </c>
      <c r="W28" s="83">
        <f t="shared" si="4"/>
        <v>28</v>
      </c>
      <c r="X28" s="86">
        <v>40</v>
      </c>
      <c r="Y28" s="99">
        <f t="shared" si="5"/>
        <v>129</v>
      </c>
      <c r="Z28" s="99" t="str">
        <f>IF(Y28="0","0",LOOKUP(Y28,{0,66,80,100,120,140,160},{0,1,2,3,"3.5",4,5}))</f>
        <v>3.5</v>
      </c>
      <c r="AA28" s="109">
        <v>28</v>
      </c>
      <c r="AB28" s="112">
        <v>32</v>
      </c>
      <c r="AC28" s="99">
        <f t="shared" si="6"/>
        <v>60</v>
      </c>
      <c r="AD28" s="109">
        <v>15</v>
      </c>
      <c r="AE28" s="112">
        <v>11</v>
      </c>
      <c r="AF28" s="102">
        <f t="shared" si="7"/>
        <v>26</v>
      </c>
      <c r="AG28" s="112">
        <v>28</v>
      </c>
      <c r="AH28" s="101">
        <f t="shared" si="8"/>
        <v>114</v>
      </c>
      <c r="AI28" s="99">
        <f>IF(AH28="0","0",LOOKUP(AH28,{0,66,80,100,120,140,160},{0,1,2,3,"3.5",4,5}))</f>
        <v>3</v>
      </c>
      <c r="AJ28" s="99">
        <v>27</v>
      </c>
      <c r="AK28" s="103">
        <v>37</v>
      </c>
      <c r="AL28" s="99">
        <f t="shared" si="15"/>
        <v>64</v>
      </c>
      <c r="AM28" s="103">
        <v>16</v>
      </c>
      <c r="AN28" s="109">
        <v>14</v>
      </c>
      <c r="AO28" s="101">
        <f t="shared" si="16"/>
        <v>30</v>
      </c>
      <c r="AP28" s="105">
        <v>32</v>
      </c>
      <c r="AQ28" s="101">
        <f t="shared" si="17"/>
        <v>126</v>
      </c>
      <c r="AR28" s="99" t="str">
        <f>IF(AQ28="0","0",LOOKUP(AQ28,{0,66,80,100,120,140,160},{0,1,2,3,"3.5",4,5}))</f>
        <v>3.5</v>
      </c>
      <c r="AS28" s="111">
        <v>33</v>
      </c>
      <c r="AT28" s="111">
        <v>24</v>
      </c>
      <c r="AU28" s="101">
        <f t="shared" si="9"/>
        <v>57</v>
      </c>
      <c r="AV28" s="111">
        <v>20</v>
      </c>
      <c r="AW28" s="109">
        <v>15</v>
      </c>
      <c r="AX28" s="101">
        <f t="shared" si="10"/>
        <v>35</v>
      </c>
      <c r="AY28" s="109">
        <v>40</v>
      </c>
      <c r="AZ28" s="101">
        <f t="shared" si="11"/>
        <v>132</v>
      </c>
      <c r="BA28" s="99" t="str">
        <f>IF(AZ28="0","0",LOOKUP(AZ28,{0,66,80,100,120,140,160},{0,1,2,3,"3.5",4,5}))</f>
        <v>3.5</v>
      </c>
      <c r="BB28" s="105" t="s">
        <v>56</v>
      </c>
      <c r="BC28" s="107" t="str">
        <f>IF(ISBLANK(AR28)," ",IF(AR28="0","0",LOOKUP(AR28,{0,1,2,3,"3.5",4,5},{0,0,0,1,"1.5",2,3})))</f>
        <v>1.5</v>
      </c>
      <c r="BD28" s="133">
        <f t="shared" si="18"/>
        <v>3.6666666666666665</v>
      </c>
      <c r="BE28" s="107" t="str">
        <f t="shared" si="12"/>
        <v>A-</v>
      </c>
      <c r="BF28" s="107" t="str">
        <f t="shared" si="13"/>
        <v>Good Result</v>
      </c>
      <c r="BG28" s="70"/>
      <c r="BH28" s="48" t="str">
        <f>IF(H28="0","0",LOOKUP(H28,{0,1,2,3,"3.5",4,5},{"F","D","C","B","A-","A","A+"}))</f>
        <v>A</v>
      </c>
      <c r="BI28" s="48" t="str">
        <f>IF(L28="0","0",LOOKUP(L28,{0,1,2,3,"3.5",4,5},{"F","D","C","B","A-","A","A+"}))</f>
        <v>A-</v>
      </c>
      <c r="BJ28" s="48" t="str">
        <f>IF(Q28="0","0",LOOKUP(Q28,{0,1,2,3,"3.5",4,5},{"F","D","C","B","A-","A","A+"}))</f>
        <v>B</v>
      </c>
      <c r="BK28" s="48" t="str">
        <f>IF(Z28="0","0",LOOKUP(Z28,{0,1,2,3,"3.5",4,5},{"F","D","C","B","A-","A","A+"}))</f>
        <v>A-</v>
      </c>
      <c r="BL28" s="48" t="str">
        <f>IF(AI28="0","0",LOOKUP(AI28,{0,1,2,3,"3.5",4,5},{"F","D","C","B","A-","A","A+"}))</f>
        <v>B</v>
      </c>
      <c r="BM28" s="48" t="str">
        <f>IF(AR28="0","0",LOOKUP(AR28,{0,1,2,3,"3.5",4,5},{"F","D","C","B","A-","A","A+"}))</f>
        <v>A-</v>
      </c>
      <c r="BN28" s="48" t="str">
        <f>IF(BA28="0","0",LOOKUP(BA28,{0,1,2,3,"3.5",4,5},{"F","D","C","B","A-","A","A+"}))</f>
        <v>A-</v>
      </c>
      <c r="BO28" s="50">
        <f t="shared" si="19"/>
        <v>832</v>
      </c>
    </row>
    <row r="29" spans="1:67" ht="15.75" customHeight="1">
      <c r="A29" s="37">
        <v>1025</v>
      </c>
      <c r="B29" s="38" t="s">
        <v>80</v>
      </c>
      <c r="C29" s="79"/>
      <c r="D29" s="80"/>
      <c r="E29" s="81">
        <f t="shared" si="0"/>
        <v>0</v>
      </c>
      <c r="F29" s="80"/>
      <c r="G29" s="81">
        <f t="shared" si="1"/>
        <v>0</v>
      </c>
      <c r="H29" s="81">
        <f>IF(G29="0","0",LOOKUP(G29,{0,66,80,100,120,140,160},{0,1,2,3,"3.5",4,5}))</f>
        <v>0</v>
      </c>
      <c r="I29" s="82"/>
      <c r="J29" s="82">
        <v>56</v>
      </c>
      <c r="K29" s="83">
        <f t="shared" si="14"/>
        <v>56</v>
      </c>
      <c r="L29" s="81">
        <f>IF(K29="0","0",LOOKUP(K29,{0,66,80,100,120,140,160},{0,1,2,3,"3.5",4,5}))</f>
        <v>0</v>
      </c>
      <c r="M29" s="81">
        <v>26</v>
      </c>
      <c r="N29" s="81">
        <v>14</v>
      </c>
      <c r="O29" s="81">
        <v>12</v>
      </c>
      <c r="P29" s="81">
        <f t="shared" si="2"/>
        <v>52</v>
      </c>
      <c r="Q29" s="81">
        <f>IF(P29="0","0",LOOKUP(P29,{0,33,40,50,60,70,80},{0,1,2,3,"3.5",4,5}))</f>
        <v>3</v>
      </c>
      <c r="R29" s="84">
        <v>17</v>
      </c>
      <c r="S29" s="85">
        <v>20</v>
      </c>
      <c r="T29" s="83">
        <f t="shared" si="3"/>
        <v>37</v>
      </c>
      <c r="U29" s="84">
        <v>10</v>
      </c>
      <c r="V29" s="86">
        <v>13</v>
      </c>
      <c r="W29" s="83">
        <f t="shared" si="4"/>
        <v>23</v>
      </c>
      <c r="X29" s="86">
        <v>36</v>
      </c>
      <c r="Y29" s="99">
        <f t="shared" si="5"/>
        <v>96</v>
      </c>
      <c r="Z29" s="99">
        <f>IF(Y29="0","0",LOOKUP(Y29,{0,66,80,100,120,140,160},{0,1,2,3,"3.5",4,5}))</f>
        <v>2</v>
      </c>
      <c r="AA29" s="109">
        <v>23</v>
      </c>
      <c r="AB29" s="112">
        <v>6</v>
      </c>
      <c r="AC29" s="99">
        <f t="shared" si="6"/>
        <v>29</v>
      </c>
      <c r="AD29" s="109">
        <v>15</v>
      </c>
      <c r="AE29" s="112">
        <v>10</v>
      </c>
      <c r="AF29" s="102">
        <f t="shared" si="7"/>
        <v>25</v>
      </c>
      <c r="AG29" s="112">
        <v>30</v>
      </c>
      <c r="AH29" s="101">
        <f t="shared" si="8"/>
        <v>84</v>
      </c>
      <c r="AI29" s="99">
        <f>IF(AH29="0","0",LOOKUP(AH29,{0,66,80,100,120,140,160},{0,1,2,3,"3.5",4,5}))</f>
        <v>2</v>
      </c>
      <c r="AJ29" s="99">
        <v>6</v>
      </c>
      <c r="AK29" s="103">
        <v>12</v>
      </c>
      <c r="AL29" s="99">
        <f t="shared" si="15"/>
        <v>18</v>
      </c>
      <c r="AM29" s="103">
        <v>18</v>
      </c>
      <c r="AN29" s="109">
        <v>11</v>
      </c>
      <c r="AO29" s="101">
        <f t="shared" si="16"/>
        <v>29</v>
      </c>
      <c r="AP29" s="105"/>
      <c r="AQ29" s="101">
        <f t="shared" si="17"/>
        <v>0</v>
      </c>
      <c r="AR29" s="99">
        <f>IF(AQ29="0","0",LOOKUP(AQ29,{0,66,80,100,120,140,160},{0,1,2,3,"3.5",4,5}))</f>
        <v>0</v>
      </c>
      <c r="AS29" s="111">
        <v>19</v>
      </c>
      <c r="AT29" s="111">
        <v>7</v>
      </c>
      <c r="AU29" s="101">
        <f t="shared" si="9"/>
        <v>26</v>
      </c>
      <c r="AV29" s="111">
        <v>10</v>
      </c>
      <c r="AW29" s="109">
        <v>15</v>
      </c>
      <c r="AX29" s="101">
        <f t="shared" si="10"/>
        <v>25</v>
      </c>
      <c r="AY29" s="109">
        <v>36</v>
      </c>
      <c r="AZ29" s="101">
        <f t="shared" si="11"/>
        <v>87</v>
      </c>
      <c r="BA29" s="99">
        <f>IF(AZ29="0","0",LOOKUP(AZ29,{0,66,80,100,120,140,160},{0,1,2,3,"3.5",4,5}))</f>
        <v>2</v>
      </c>
      <c r="BB29" s="105" t="s">
        <v>56</v>
      </c>
      <c r="BC29" s="107">
        <f>IF(ISBLANK(AR29)," ",IF(AR29="0","0",LOOKUP(AR29,{0,1,2,3,"3.5",4,5},{0,0,0,1,"1.5",2,3})))</f>
        <v>0</v>
      </c>
      <c r="BD29" s="133">
        <f t="shared" si="18"/>
        <v>0</v>
      </c>
      <c r="BE29" s="107" t="str">
        <f t="shared" si="12"/>
        <v>F</v>
      </c>
      <c r="BF29" s="107" t="str">
        <f t="shared" si="13"/>
        <v>Fail</v>
      </c>
      <c r="BG29" s="70"/>
      <c r="BH29" s="48" t="str">
        <f>IF(H29="0","0",LOOKUP(H29,{0,1,2,3,"3.5",4,5},{"F","D","C","B","A-","A","A+"}))</f>
        <v>F</v>
      </c>
      <c r="BI29" s="48" t="str">
        <f>IF(L29="0","0",LOOKUP(L29,{0,1,2,3,"3.5",4,5},{"F","D","C","B","A-","A","A+"}))</f>
        <v>F</v>
      </c>
      <c r="BJ29" s="48" t="str">
        <f>IF(Q29="0","0",LOOKUP(Q29,{0,1,2,3,"3.5",4,5},{"F","D","C","B","A-","A","A+"}))</f>
        <v>B</v>
      </c>
      <c r="BK29" s="48" t="str">
        <f>IF(Z29="0","0",LOOKUP(Z29,{0,1,2,3,"3.5",4,5},{"F","D","C","B","A-","A","A+"}))</f>
        <v>C</v>
      </c>
      <c r="BL29" s="48" t="str">
        <f>IF(AI29="0","0",LOOKUP(AI29,{0,1,2,3,"3.5",4,5},{"F","D","C","B","A-","A","A+"}))</f>
        <v>C</v>
      </c>
      <c r="BM29" s="48" t="str">
        <f>IF(AR29="0","0",LOOKUP(AR29,{0,1,2,3,"3.5",4,5},{"F","D","C","B","A-","A","A+"}))</f>
        <v>F</v>
      </c>
      <c r="BN29" s="48" t="str">
        <f>IF(BA29="0","0",LOOKUP(BA29,{0,1,2,3,"3.5",4,5},{"F","D","C","B","A-","A","A+"}))</f>
        <v>C</v>
      </c>
      <c r="BO29" s="50">
        <f t="shared" si="19"/>
        <v>375</v>
      </c>
    </row>
    <row r="30" spans="1:67" ht="15.75" customHeight="1">
      <c r="A30" s="37">
        <v>1026</v>
      </c>
      <c r="B30" s="38" t="s">
        <v>81</v>
      </c>
      <c r="C30" s="79">
        <v>42</v>
      </c>
      <c r="D30" s="80">
        <v>80</v>
      </c>
      <c r="E30" s="81">
        <f t="shared" si="0"/>
        <v>122</v>
      </c>
      <c r="F30" s="80">
        <v>23</v>
      </c>
      <c r="G30" s="81">
        <f t="shared" si="1"/>
        <v>145</v>
      </c>
      <c r="H30" s="81">
        <f>IF(G30="0","0",LOOKUP(G30,{0,66,80,100,120,140,160},{0,1,2,3,"3.5",4,5}))</f>
        <v>4</v>
      </c>
      <c r="I30" s="82">
        <v>65</v>
      </c>
      <c r="J30" s="82">
        <v>77</v>
      </c>
      <c r="K30" s="83">
        <f t="shared" si="14"/>
        <v>142</v>
      </c>
      <c r="L30" s="81">
        <f>IF(K30="0","0",LOOKUP(K30,{0,66,80,100,120,140,160},{0,1,2,3,"3.5",4,5}))</f>
        <v>4</v>
      </c>
      <c r="M30" s="81">
        <v>26</v>
      </c>
      <c r="N30" s="81">
        <v>18</v>
      </c>
      <c r="O30" s="81">
        <v>20</v>
      </c>
      <c r="P30" s="81">
        <f t="shared" si="2"/>
        <v>64</v>
      </c>
      <c r="Q30" s="81" t="str">
        <f>IF(P30="0","0",LOOKUP(P30,{0,33,40,50,60,70,80},{0,1,2,3,"3.5",4,5}))</f>
        <v>3.5</v>
      </c>
      <c r="R30" s="84">
        <v>24</v>
      </c>
      <c r="S30" s="85">
        <v>18</v>
      </c>
      <c r="T30" s="83">
        <f t="shared" si="3"/>
        <v>42</v>
      </c>
      <c r="U30" s="84">
        <v>16</v>
      </c>
      <c r="V30" s="86">
        <v>15</v>
      </c>
      <c r="W30" s="83">
        <f t="shared" si="4"/>
        <v>31</v>
      </c>
      <c r="X30" s="86">
        <v>44</v>
      </c>
      <c r="Y30" s="99">
        <f t="shared" si="5"/>
        <v>117</v>
      </c>
      <c r="Z30" s="99">
        <f>IF(Y30="0","0",LOOKUP(Y30,{0,66,80,100,120,140,160},{0,1,2,3,"3.5",4,5}))</f>
        <v>3</v>
      </c>
      <c r="AA30" s="109">
        <v>31</v>
      </c>
      <c r="AB30" s="112">
        <v>24</v>
      </c>
      <c r="AC30" s="99">
        <f t="shared" si="6"/>
        <v>55</v>
      </c>
      <c r="AD30" s="109">
        <v>17</v>
      </c>
      <c r="AE30" s="112">
        <v>8</v>
      </c>
      <c r="AF30" s="102">
        <f t="shared" si="7"/>
        <v>25</v>
      </c>
      <c r="AG30" s="112">
        <v>28</v>
      </c>
      <c r="AH30" s="101">
        <f t="shared" si="8"/>
        <v>108</v>
      </c>
      <c r="AI30" s="99">
        <f>IF(AH30="0","0",LOOKUP(AH30,{0,66,80,100,120,140,160},{0,1,2,3,"3.5",4,5}))</f>
        <v>3</v>
      </c>
      <c r="AJ30" s="99">
        <v>34</v>
      </c>
      <c r="AK30" s="103">
        <v>38</v>
      </c>
      <c r="AL30" s="99">
        <f t="shared" si="15"/>
        <v>72</v>
      </c>
      <c r="AM30" s="103">
        <v>19</v>
      </c>
      <c r="AN30" s="109">
        <v>19</v>
      </c>
      <c r="AO30" s="101">
        <f t="shared" si="16"/>
        <v>38</v>
      </c>
      <c r="AP30" s="105">
        <v>38</v>
      </c>
      <c r="AQ30" s="101">
        <f t="shared" si="17"/>
        <v>148</v>
      </c>
      <c r="AR30" s="99">
        <f>IF(AQ30="0","0",LOOKUP(AQ30,{0,66,80,100,120,140,160},{0,1,2,3,"3.5",4,5}))</f>
        <v>4</v>
      </c>
      <c r="AS30" s="111">
        <v>17</v>
      </c>
      <c r="AT30" s="111">
        <v>18</v>
      </c>
      <c r="AU30" s="101">
        <f t="shared" si="9"/>
        <v>35</v>
      </c>
      <c r="AV30" s="111">
        <v>14</v>
      </c>
      <c r="AW30" s="109">
        <v>12</v>
      </c>
      <c r="AX30" s="101">
        <f t="shared" si="10"/>
        <v>26</v>
      </c>
      <c r="AY30" s="109">
        <v>36</v>
      </c>
      <c r="AZ30" s="101">
        <f t="shared" si="11"/>
        <v>97</v>
      </c>
      <c r="BA30" s="99">
        <f>IF(AZ30="0","0",LOOKUP(AZ30,{0,66,80,100,120,140,160},{0,1,2,3,"3.5",4,5}))</f>
        <v>2</v>
      </c>
      <c r="BB30" s="105" t="s">
        <v>56</v>
      </c>
      <c r="BC30" s="107">
        <f>IF(ISBLANK(AR30)," ",IF(AR30="0","0",LOOKUP(AR30,{0,1,2,3,"3.5",4,5},{0,0,0,1,"1.5",2,3})))</f>
        <v>2</v>
      </c>
      <c r="BD30" s="133">
        <f t="shared" si="18"/>
        <v>3.5833333333333335</v>
      </c>
      <c r="BE30" s="107" t="str">
        <f t="shared" si="12"/>
        <v>A-</v>
      </c>
      <c r="BF30" s="107" t="str">
        <f t="shared" si="13"/>
        <v>Good Result</v>
      </c>
      <c r="BG30" s="70"/>
      <c r="BH30" s="48" t="str">
        <f>IF(H30="0","0",LOOKUP(H30,{0,1,2,3,"3.5",4,5},{"F","D","C","B","A-","A","A+"}))</f>
        <v>A</v>
      </c>
      <c r="BI30" s="48" t="str">
        <f>IF(L30="0","0",LOOKUP(L30,{0,1,2,3,"3.5",4,5},{"F","D","C","B","A-","A","A+"}))</f>
        <v>A</v>
      </c>
      <c r="BJ30" s="48" t="str">
        <f>IF(Q30="0","0",LOOKUP(Q30,{0,1,2,3,"3.5",4,5},{"F","D","C","B","A-","A","A+"}))</f>
        <v>A-</v>
      </c>
      <c r="BK30" s="48" t="str">
        <f>IF(Z30="0","0",LOOKUP(Z30,{0,1,2,3,"3.5",4,5},{"F","D","C","B","A-","A","A+"}))</f>
        <v>B</v>
      </c>
      <c r="BL30" s="48" t="str">
        <f>IF(AI30="0","0",LOOKUP(AI30,{0,1,2,3,"3.5",4,5},{"F","D","C","B","A-","A","A+"}))</f>
        <v>B</v>
      </c>
      <c r="BM30" s="48" t="str">
        <f>IF(AR30="0","0",LOOKUP(AR30,{0,1,2,3,"3.5",4,5},{"F","D","C","B","A-","A","A+"}))</f>
        <v>A</v>
      </c>
      <c r="BN30" s="48" t="str">
        <f>IF(BA30="0","0",LOOKUP(BA30,{0,1,2,3,"3.5",4,5},{"F","D","C","B","A-","A","A+"}))</f>
        <v>C</v>
      </c>
      <c r="BO30" s="50">
        <f t="shared" si="19"/>
        <v>821</v>
      </c>
    </row>
    <row r="31" spans="1:67" ht="15.75" customHeight="1">
      <c r="A31" s="37">
        <v>1027</v>
      </c>
      <c r="B31" s="38" t="s">
        <v>82</v>
      </c>
      <c r="C31" s="79">
        <v>52</v>
      </c>
      <c r="D31" s="80">
        <v>75</v>
      </c>
      <c r="E31" s="81">
        <f t="shared" si="0"/>
        <v>127</v>
      </c>
      <c r="F31" s="80">
        <v>25</v>
      </c>
      <c r="G31" s="81">
        <f t="shared" si="1"/>
        <v>152</v>
      </c>
      <c r="H31" s="81">
        <f>IF(G31="0","0",LOOKUP(G31,{0,66,80,100,120,140,160},{0,1,2,3,"3.5",4,5}))</f>
        <v>4</v>
      </c>
      <c r="I31" s="82">
        <v>68</v>
      </c>
      <c r="J31" s="82">
        <v>70</v>
      </c>
      <c r="K31" s="83">
        <f t="shared" si="14"/>
        <v>138</v>
      </c>
      <c r="L31" s="81" t="str">
        <f>IF(K31="0","0",LOOKUP(K31,{0,66,80,100,120,140,160},{0,1,2,3,"3.5",4,5}))</f>
        <v>3.5</v>
      </c>
      <c r="M31" s="81">
        <v>22</v>
      </c>
      <c r="N31" s="81">
        <v>18</v>
      </c>
      <c r="O31" s="81">
        <v>23</v>
      </c>
      <c r="P31" s="81">
        <f t="shared" si="2"/>
        <v>63</v>
      </c>
      <c r="Q31" s="81" t="str">
        <f>IF(P31="0","0",LOOKUP(P31,{0,33,40,50,60,70,80},{0,1,2,3,"3.5",4,5}))</f>
        <v>3.5</v>
      </c>
      <c r="R31" s="84">
        <v>34</v>
      </c>
      <c r="S31" s="85">
        <v>32</v>
      </c>
      <c r="T31" s="83">
        <f t="shared" si="3"/>
        <v>66</v>
      </c>
      <c r="U31" s="84">
        <v>16</v>
      </c>
      <c r="V31" s="86">
        <v>11</v>
      </c>
      <c r="W31" s="83">
        <f t="shared" si="4"/>
        <v>27</v>
      </c>
      <c r="X31" s="86">
        <v>46</v>
      </c>
      <c r="Y31" s="99">
        <f t="shared" si="5"/>
        <v>139</v>
      </c>
      <c r="Z31" s="99" t="str">
        <f>IF(Y31="0","0",LOOKUP(Y31,{0,66,80,100,120,140,160},{0,1,2,3,"3.5",4,5}))</f>
        <v>3.5</v>
      </c>
      <c r="AA31" s="109">
        <v>30</v>
      </c>
      <c r="AB31" s="112">
        <v>22</v>
      </c>
      <c r="AC31" s="99">
        <f t="shared" si="6"/>
        <v>52</v>
      </c>
      <c r="AD31" s="109">
        <v>17</v>
      </c>
      <c r="AE31" s="112">
        <v>8</v>
      </c>
      <c r="AF31" s="102">
        <f t="shared" si="7"/>
        <v>25</v>
      </c>
      <c r="AG31" s="112">
        <v>32</v>
      </c>
      <c r="AH31" s="101">
        <f t="shared" si="8"/>
        <v>109</v>
      </c>
      <c r="AI31" s="99">
        <f>IF(AH31="0","0",LOOKUP(AH31,{0,66,80,100,120,140,160},{0,1,2,3,"3.5",4,5}))</f>
        <v>3</v>
      </c>
      <c r="AJ31" s="99">
        <v>26</v>
      </c>
      <c r="AK31" s="103">
        <v>41</v>
      </c>
      <c r="AL31" s="99">
        <f t="shared" si="15"/>
        <v>67</v>
      </c>
      <c r="AM31" s="103">
        <v>17</v>
      </c>
      <c r="AN31" s="109">
        <v>16</v>
      </c>
      <c r="AO31" s="101">
        <f t="shared" si="16"/>
        <v>33</v>
      </c>
      <c r="AP31" s="105"/>
      <c r="AQ31" s="101">
        <f t="shared" si="17"/>
        <v>0</v>
      </c>
      <c r="AR31" s="99">
        <f>IF(AQ31="0","0",LOOKUP(AQ31,{0,66,80,100,120,140,160},{0,1,2,3,"3.5",4,5}))</f>
        <v>0</v>
      </c>
      <c r="AS31" s="111">
        <v>33</v>
      </c>
      <c r="AT31" s="111">
        <v>29</v>
      </c>
      <c r="AU31" s="101">
        <f t="shared" si="9"/>
        <v>62</v>
      </c>
      <c r="AV31" s="111">
        <v>18</v>
      </c>
      <c r="AW31" s="109">
        <v>18</v>
      </c>
      <c r="AX31" s="101">
        <f t="shared" si="10"/>
        <v>36</v>
      </c>
      <c r="AY31" s="109">
        <v>40</v>
      </c>
      <c r="AZ31" s="101">
        <f t="shared" si="11"/>
        <v>138</v>
      </c>
      <c r="BA31" s="99" t="str">
        <f>IF(AZ31="0","0",LOOKUP(AZ31,{0,66,80,100,120,140,160},{0,1,2,3,"3.5",4,5}))</f>
        <v>3.5</v>
      </c>
      <c r="BB31" s="105" t="s">
        <v>56</v>
      </c>
      <c r="BC31" s="107">
        <f>IF(ISBLANK(AR31)," ",IF(AR31="0","0",LOOKUP(AR31,{0,1,2,3,"3.5",4,5},{0,0,0,1,"1.5",2,3})))</f>
        <v>0</v>
      </c>
      <c r="BD31" s="133">
        <f t="shared" si="18"/>
        <v>3.5</v>
      </c>
      <c r="BE31" s="107" t="str">
        <f t="shared" si="12"/>
        <v>A-</v>
      </c>
      <c r="BF31" s="107" t="str">
        <f t="shared" si="13"/>
        <v>Good Result</v>
      </c>
      <c r="BG31" s="70"/>
      <c r="BH31" s="48" t="str">
        <f>IF(H31="0","0",LOOKUP(H31,{0,1,2,3,"3.5",4,5},{"F","D","C","B","A-","A","A+"}))</f>
        <v>A</v>
      </c>
      <c r="BI31" s="48" t="str">
        <f>IF(L31="0","0",LOOKUP(L31,{0,1,2,3,"3.5",4,5},{"F","D","C","B","A-","A","A+"}))</f>
        <v>A-</v>
      </c>
      <c r="BJ31" s="48" t="str">
        <f>IF(Q31="0","0",LOOKUP(Q31,{0,1,2,3,"3.5",4,5},{"F","D","C","B","A-","A","A+"}))</f>
        <v>A-</v>
      </c>
      <c r="BK31" s="48" t="str">
        <f>IF(Z31="0","0",LOOKUP(Z31,{0,1,2,3,"3.5",4,5},{"F","D","C","B","A-","A","A+"}))</f>
        <v>A-</v>
      </c>
      <c r="BL31" s="48" t="str">
        <f>IF(AI31="0","0",LOOKUP(AI31,{0,1,2,3,"3.5",4,5},{"F","D","C","B","A-","A","A+"}))</f>
        <v>B</v>
      </c>
      <c r="BM31" s="48" t="str">
        <f>IF(AR31="0","0",LOOKUP(AR31,{0,1,2,3,"3.5",4,5},{"F","D","C","B","A-","A","A+"}))</f>
        <v>F</v>
      </c>
      <c r="BN31" s="48" t="str">
        <f>IF(BA31="0","0",LOOKUP(BA31,{0,1,2,3,"3.5",4,5},{"F","D","C","B","A-","A","A+"}))</f>
        <v>A-</v>
      </c>
      <c r="BO31" s="50">
        <f t="shared" si="19"/>
        <v>739</v>
      </c>
    </row>
    <row r="32" spans="1:67" ht="15.75" customHeight="1">
      <c r="A32" s="37">
        <v>1028</v>
      </c>
      <c r="B32" s="38" t="s">
        <v>83</v>
      </c>
      <c r="C32" s="79">
        <v>51</v>
      </c>
      <c r="D32" s="80">
        <v>72</v>
      </c>
      <c r="E32" s="81">
        <f t="shared" si="0"/>
        <v>123</v>
      </c>
      <c r="F32" s="80">
        <v>25</v>
      </c>
      <c r="G32" s="81">
        <f t="shared" si="1"/>
        <v>148</v>
      </c>
      <c r="H32" s="81">
        <f>IF(G32="0","0",LOOKUP(G32,{0,66,80,100,120,140,160},{0,1,2,3,"3.5",4,5}))</f>
        <v>4</v>
      </c>
      <c r="I32" s="82">
        <v>61</v>
      </c>
      <c r="J32" s="82">
        <v>63</v>
      </c>
      <c r="K32" s="83">
        <f t="shared" si="14"/>
        <v>124</v>
      </c>
      <c r="L32" s="81" t="str">
        <f>IF(K32="0","0",LOOKUP(K32,{0,66,80,100,120,140,160},{0,1,2,3,"3.5",4,5}))</f>
        <v>3.5</v>
      </c>
      <c r="M32" s="81">
        <v>18</v>
      </c>
      <c r="N32" s="81">
        <v>14</v>
      </c>
      <c r="O32" s="81">
        <v>20</v>
      </c>
      <c r="P32" s="81">
        <f t="shared" si="2"/>
        <v>52</v>
      </c>
      <c r="Q32" s="81">
        <f>IF(P32="0","0",LOOKUP(P32,{0,33,40,50,60,70,80},{0,1,2,3,"3.5",4,5}))</f>
        <v>3</v>
      </c>
      <c r="R32" s="84">
        <v>28</v>
      </c>
      <c r="S32" s="85">
        <v>30</v>
      </c>
      <c r="T32" s="83">
        <f t="shared" si="3"/>
        <v>58</v>
      </c>
      <c r="U32" s="84">
        <v>14</v>
      </c>
      <c r="V32" s="86">
        <v>10</v>
      </c>
      <c r="W32" s="83">
        <f t="shared" si="4"/>
        <v>24</v>
      </c>
      <c r="X32" s="86">
        <v>42</v>
      </c>
      <c r="Y32" s="99">
        <f t="shared" si="5"/>
        <v>124</v>
      </c>
      <c r="Z32" s="99" t="str">
        <f>IF(Y32="0","0",LOOKUP(Y32,{0,66,80,100,120,140,160},{0,1,2,3,"3.5",4,5}))</f>
        <v>3.5</v>
      </c>
      <c r="AA32" s="109">
        <v>26</v>
      </c>
      <c r="AB32" s="112">
        <v>18</v>
      </c>
      <c r="AC32" s="99">
        <f t="shared" si="6"/>
        <v>44</v>
      </c>
      <c r="AD32" s="109">
        <v>14</v>
      </c>
      <c r="AE32" s="112">
        <v>12</v>
      </c>
      <c r="AF32" s="102">
        <f t="shared" si="7"/>
        <v>26</v>
      </c>
      <c r="AG32" s="112">
        <v>32</v>
      </c>
      <c r="AH32" s="101">
        <f t="shared" si="8"/>
        <v>102</v>
      </c>
      <c r="AI32" s="99">
        <f>IF(AH32="0","0",LOOKUP(AH32,{0,66,80,100,120,140,160},{0,1,2,3,"3.5",4,5}))</f>
        <v>3</v>
      </c>
      <c r="AJ32" s="99">
        <v>32</v>
      </c>
      <c r="AK32" s="103">
        <v>28</v>
      </c>
      <c r="AL32" s="99">
        <f t="shared" si="15"/>
        <v>60</v>
      </c>
      <c r="AM32" s="103">
        <v>14</v>
      </c>
      <c r="AN32" s="109">
        <v>15</v>
      </c>
      <c r="AO32" s="101">
        <f t="shared" si="16"/>
        <v>29</v>
      </c>
      <c r="AP32" s="105">
        <v>34</v>
      </c>
      <c r="AQ32" s="101">
        <f t="shared" si="17"/>
        <v>123</v>
      </c>
      <c r="AR32" s="99" t="str">
        <f>IF(AQ32="0","0",LOOKUP(AQ32,{0,66,80,100,120,140,160},{0,1,2,3,"3.5",4,5}))</f>
        <v>3.5</v>
      </c>
      <c r="AS32" s="111">
        <v>32</v>
      </c>
      <c r="AT32" s="111">
        <v>19</v>
      </c>
      <c r="AU32" s="101">
        <f t="shared" si="9"/>
        <v>51</v>
      </c>
      <c r="AV32" s="111">
        <v>19</v>
      </c>
      <c r="AW32" s="109">
        <v>16</v>
      </c>
      <c r="AX32" s="101">
        <f t="shared" si="10"/>
        <v>35</v>
      </c>
      <c r="AY32" s="109">
        <v>40</v>
      </c>
      <c r="AZ32" s="101">
        <f t="shared" si="11"/>
        <v>126</v>
      </c>
      <c r="BA32" s="99" t="str">
        <f>IF(AZ32="0","0",LOOKUP(AZ32,{0,66,80,100,120,140,160},{0,1,2,3,"3.5",4,5}))</f>
        <v>3.5</v>
      </c>
      <c r="BB32" s="105" t="s">
        <v>56</v>
      </c>
      <c r="BC32" s="107" t="str">
        <f>IF(ISBLANK(AR32)," ",IF(AR32="0","0",LOOKUP(AR32,{0,1,2,3,"3.5",4,5},{0,0,0,1,"1.5",2,3})))</f>
        <v>1.5</v>
      </c>
      <c r="BD32" s="133">
        <f t="shared" si="18"/>
        <v>3.6666666666666665</v>
      </c>
      <c r="BE32" s="107" t="str">
        <f t="shared" si="12"/>
        <v>A-</v>
      </c>
      <c r="BF32" s="107" t="str">
        <f t="shared" si="13"/>
        <v>Good Result</v>
      </c>
      <c r="BG32" s="70"/>
      <c r="BH32" s="48" t="str">
        <f>IF(H32="0","0",LOOKUP(H32,{0,1,2,3,"3.5",4,5},{"F","D","C","B","A-","A","A+"}))</f>
        <v>A</v>
      </c>
      <c r="BI32" s="48" t="str">
        <f>IF(L32="0","0",LOOKUP(L32,{0,1,2,3,"3.5",4,5},{"F","D","C","B","A-","A","A+"}))</f>
        <v>A-</v>
      </c>
      <c r="BJ32" s="48" t="str">
        <f>IF(Q32="0","0",LOOKUP(Q32,{0,1,2,3,"3.5",4,5},{"F","D","C","B","A-","A","A+"}))</f>
        <v>B</v>
      </c>
      <c r="BK32" s="48" t="str">
        <f>IF(Z32="0","0",LOOKUP(Z32,{0,1,2,3,"3.5",4,5},{"F","D","C","B","A-","A","A+"}))</f>
        <v>A-</v>
      </c>
      <c r="BL32" s="48" t="str">
        <f>IF(AI32="0","0",LOOKUP(AI32,{0,1,2,3,"3.5",4,5},{"F","D","C","B","A-","A","A+"}))</f>
        <v>B</v>
      </c>
      <c r="BM32" s="48" t="str">
        <f>IF(AR32="0","0",LOOKUP(AR32,{0,1,2,3,"3.5",4,5},{"F","D","C","B","A-","A","A+"}))</f>
        <v>A-</v>
      </c>
      <c r="BN32" s="48" t="str">
        <f>IF(BA32="0","0",LOOKUP(BA32,{0,1,2,3,"3.5",4,5},{"F","D","C","B","A-","A","A+"}))</f>
        <v>A-</v>
      </c>
      <c r="BO32" s="50">
        <f t="shared" si="19"/>
        <v>799</v>
      </c>
    </row>
    <row r="33" spans="1:67" ht="15.75" customHeight="1">
      <c r="A33" s="37">
        <v>1029</v>
      </c>
      <c r="B33" s="38" t="s">
        <v>84</v>
      </c>
      <c r="C33" s="79">
        <v>38</v>
      </c>
      <c r="D33" s="80">
        <v>75</v>
      </c>
      <c r="E33" s="81">
        <f t="shared" si="0"/>
        <v>113</v>
      </c>
      <c r="F33" s="80">
        <v>23</v>
      </c>
      <c r="G33" s="81">
        <f t="shared" si="1"/>
        <v>136</v>
      </c>
      <c r="H33" s="81" t="str">
        <f>IF(G33="0","0",LOOKUP(G33,{0,66,80,100,120,140,160},{0,1,2,3,"3.5",4,5}))</f>
        <v>3.5</v>
      </c>
      <c r="I33" s="82">
        <v>54</v>
      </c>
      <c r="J33" s="82">
        <v>62</v>
      </c>
      <c r="K33" s="83">
        <f t="shared" si="14"/>
        <v>116</v>
      </c>
      <c r="L33" s="81">
        <f>IF(K33="0","0",LOOKUP(K33,{0,66,80,100,120,140,160},{0,1,2,3,"3.5",4,5}))</f>
        <v>3</v>
      </c>
      <c r="M33" s="81">
        <v>13</v>
      </c>
      <c r="N33" s="81">
        <v>18</v>
      </c>
      <c r="O33" s="81">
        <v>15</v>
      </c>
      <c r="P33" s="81">
        <f t="shared" si="2"/>
        <v>46</v>
      </c>
      <c r="Q33" s="81">
        <f>IF(P33="0","0",LOOKUP(P33,{0,33,40,50,60,70,80},{0,1,2,3,"3.5",4,5}))</f>
        <v>2</v>
      </c>
      <c r="R33" s="84">
        <v>23</v>
      </c>
      <c r="S33" s="85">
        <v>35</v>
      </c>
      <c r="T33" s="83">
        <f t="shared" si="3"/>
        <v>58</v>
      </c>
      <c r="U33" s="84">
        <v>14</v>
      </c>
      <c r="V33" s="86">
        <v>13</v>
      </c>
      <c r="W33" s="83">
        <f t="shared" si="4"/>
        <v>27</v>
      </c>
      <c r="X33" s="86">
        <v>46</v>
      </c>
      <c r="Y33" s="99">
        <f t="shared" si="5"/>
        <v>131</v>
      </c>
      <c r="Z33" s="99" t="str">
        <f>IF(Y33="0","0",LOOKUP(Y33,{0,66,80,100,120,140,160},{0,1,2,3,"3.5",4,5}))</f>
        <v>3.5</v>
      </c>
      <c r="AA33" s="109">
        <v>24</v>
      </c>
      <c r="AB33" s="112">
        <v>18</v>
      </c>
      <c r="AC33" s="99">
        <f t="shared" si="6"/>
        <v>42</v>
      </c>
      <c r="AD33" s="109">
        <v>17</v>
      </c>
      <c r="AE33" s="112">
        <v>7</v>
      </c>
      <c r="AF33" s="102">
        <f t="shared" si="7"/>
        <v>24</v>
      </c>
      <c r="AG33" s="112">
        <v>24</v>
      </c>
      <c r="AH33" s="101">
        <f t="shared" si="8"/>
        <v>90</v>
      </c>
      <c r="AI33" s="99">
        <f>IF(AH33="0","0",LOOKUP(AH33,{0,66,80,100,120,140,160},{0,1,2,3,"3.5",4,5}))</f>
        <v>2</v>
      </c>
      <c r="AJ33" s="99">
        <v>19</v>
      </c>
      <c r="AK33" s="103">
        <v>35</v>
      </c>
      <c r="AL33" s="99">
        <f t="shared" si="15"/>
        <v>54</v>
      </c>
      <c r="AM33" s="103">
        <v>17</v>
      </c>
      <c r="AN33" s="109">
        <v>18</v>
      </c>
      <c r="AO33" s="101">
        <f t="shared" si="16"/>
        <v>35</v>
      </c>
      <c r="AP33" s="105">
        <v>32</v>
      </c>
      <c r="AQ33" s="101">
        <f t="shared" si="17"/>
        <v>121</v>
      </c>
      <c r="AR33" s="99" t="str">
        <f>IF(AQ33="0","0",LOOKUP(AQ33,{0,66,80,100,120,140,160},{0,1,2,3,"3.5",4,5}))</f>
        <v>3.5</v>
      </c>
      <c r="AS33" s="111">
        <v>5</v>
      </c>
      <c r="AT33" s="111">
        <v>11</v>
      </c>
      <c r="AU33" s="101">
        <f t="shared" si="9"/>
        <v>16</v>
      </c>
      <c r="AV33" s="111">
        <v>13</v>
      </c>
      <c r="AW33" s="109">
        <v>13</v>
      </c>
      <c r="AX33" s="101">
        <f t="shared" si="10"/>
        <v>26</v>
      </c>
      <c r="AY33" s="109">
        <v>36</v>
      </c>
      <c r="AZ33" s="101">
        <f t="shared" si="11"/>
        <v>0</v>
      </c>
      <c r="BA33" s="99">
        <f>IF(AZ33="0","0",LOOKUP(AZ33,{0,66,80,100,120,140,160},{0,1,2,3,"3.5",4,5}))</f>
        <v>0</v>
      </c>
      <c r="BB33" s="105" t="s">
        <v>56</v>
      </c>
      <c r="BC33" s="107" t="str">
        <f>IF(ISBLANK(AR33)," ",IF(AR33="0","0",LOOKUP(AR33,{0,1,2,3,"3.5",4,5},{0,0,0,1,"1.5",2,3})))</f>
        <v>1.5</v>
      </c>
      <c r="BD33" s="133">
        <f t="shared" si="18"/>
        <v>0</v>
      </c>
      <c r="BE33" s="107" t="str">
        <f t="shared" si="12"/>
        <v>F</v>
      </c>
      <c r="BF33" s="107" t="str">
        <f t="shared" si="13"/>
        <v>Fail</v>
      </c>
      <c r="BG33" s="70"/>
      <c r="BH33" s="48" t="str">
        <f>IF(H33="0","0",LOOKUP(H33,{0,1,2,3,"3.5",4,5},{"F","D","C","B","A-","A","A+"}))</f>
        <v>A-</v>
      </c>
      <c r="BI33" s="48" t="str">
        <f>IF(L33="0","0",LOOKUP(L33,{0,1,2,3,"3.5",4,5},{"F","D","C","B","A-","A","A+"}))</f>
        <v>B</v>
      </c>
      <c r="BJ33" s="48" t="str">
        <f>IF(Q33="0","0",LOOKUP(Q33,{0,1,2,3,"3.5",4,5},{"F","D","C","B","A-","A","A+"}))</f>
        <v>C</v>
      </c>
      <c r="BK33" s="48" t="str">
        <f>IF(Z33="0","0",LOOKUP(Z33,{0,1,2,3,"3.5",4,5},{"F","D","C","B","A-","A","A+"}))</f>
        <v>A-</v>
      </c>
      <c r="BL33" s="48" t="str">
        <f>IF(AI33="0","0",LOOKUP(AI33,{0,1,2,3,"3.5",4,5},{"F","D","C","B","A-","A","A+"}))</f>
        <v>C</v>
      </c>
      <c r="BM33" s="48" t="str">
        <f>IF(AR33="0","0",LOOKUP(AR33,{0,1,2,3,"3.5",4,5},{"F","D","C","B","A-","A","A+"}))</f>
        <v>A-</v>
      </c>
      <c r="BN33" s="48" t="str">
        <f>IF(BA33="0","0",LOOKUP(BA33,{0,1,2,3,"3.5",4,5},{"F","D","C","B","A-","A","A+"}))</f>
        <v>F</v>
      </c>
      <c r="BO33" s="50">
        <f t="shared" si="19"/>
        <v>640</v>
      </c>
    </row>
    <row r="34" spans="1:67" ht="15.75" customHeight="1">
      <c r="A34" s="37">
        <v>1030</v>
      </c>
      <c r="B34" s="38" t="s">
        <v>85</v>
      </c>
      <c r="C34" s="79">
        <v>35</v>
      </c>
      <c r="D34" s="80">
        <v>67</v>
      </c>
      <c r="E34" s="81">
        <f t="shared" si="0"/>
        <v>102</v>
      </c>
      <c r="F34" s="80">
        <v>24</v>
      </c>
      <c r="G34" s="81">
        <f t="shared" si="1"/>
        <v>126</v>
      </c>
      <c r="H34" s="81" t="str">
        <f>IF(G34="0","0",LOOKUP(G34,{0,66,80,100,120,140,160},{0,1,2,3,"3.5",4,5}))</f>
        <v>3.5</v>
      </c>
      <c r="I34" s="82">
        <v>56</v>
      </c>
      <c r="J34" s="82">
        <v>61</v>
      </c>
      <c r="K34" s="83">
        <f t="shared" si="14"/>
        <v>117</v>
      </c>
      <c r="L34" s="81">
        <f>IF(K34="0","0",LOOKUP(K34,{0,66,80,100,120,140,160},{0,1,2,3,"3.5",4,5}))</f>
        <v>3</v>
      </c>
      <c r="M34" s="81">
        <v>20</v>
      </c>
      <c r="N34" s="81">
        <v>15</v>
      </c>
      <c r="O34" s="81">
        <v>17</v>
      </c>
      <c r="P34" s="81">
        <f t="shared" si="2"/>
        <v>52</v>
      </c>
      <c r="Q34" s="81">
        <f>IF(P34="0","0",LOOKUP(P34,{0,33,40,50,60,70,80},{0,1,2,3,"3.5",4,5}))</f>
        <v>3</v>
      </c>
      <c r="R34" s="84">
        <v>2</v>
      </c>
      <c r="S34" s="85">
        <v>4</v>
      </c>
      <c r="T34" s="83">
        <f t="shared" si="3"/>
        <v>6</v>
      </c>
      <c r="U34" s="84">
        <v>6</v>
      </c>
      <c r="V34" s="86">
        <v>9</v>
      </c>
      <c r="W34" s="83">
        <f t="shared" si="4"/>
        <v>15</v>
      </c>
      <c r="X34" s="86">
        <v>40</v>
      </c>
      <c r="Y34" s="99">
        <f t="shared" si="5"/>
        <v>0</v>
      </c>
      <c r="Z34" s="99">
        <f>IF(Y34="0","0",LOOKUP(Y34,{0,66,80,100,120,140,160},{0,1,2,3,"3.5",4,5}))</f>
        <v>0</v>
      </c>
      <c r="AA34" s="109">
        <v>15</v>
      </c>
      <c r="AB34" s="112">
        <v>4</v>
      </c>
      <c r="AC34" s="99">
        <f t="shared" si="6"/>
        <v>19</v>
      </c>
      <c r="AD34" s="109">
        <v>19</v>
      </c>
      <c r="AE34" s="112">
        <v>14</v>
      </c>
      <c r="AF34" s="102">
        <f t="shared" si="7"/>
        <v>33</v>
      </c>
      <c r="AG34" s="112">
        <v>26</v>
      </c>
      <c r="AH34" s="101">
        <f t="shared" si="8"/>
        <v>0</v>
      </c>
      <c r="AI34" s="99">
        <f>IF(AH34="0","0",LOOKUP(AH34,{0,66,80,100,120,140,160},{0,1,2,3,"3.5",4,5}))</f>
        <v>0</v>
      </c>
      <c r="AJ34" s="99">
        <v>17</v>
      </c>
      <c r="AK34" s="103">
        <v>21</v>
      </c>
      <c r="AL34" s="99">
        <f t="shared" si="15"/>
        <v>38</v>
      </c>
      <c r="AM34" s="103">
        <v>18</v>
      </c>
      <c r="AN34" s="109">
        <v>19</v>
      </c>
      <c r="AO34" s="101">
        <f t="shared" si="16"/>
        <v>37</v>
      </c>
      <c r="AP34" s="105">
        <v>32</v>
      </c>
      <c r="AQ34" s="101">
        <f t="shared" si="17"/>
        <v>107</v>
      </c>
      <c r="AR34" s="99">
        <f>IF(AQ34="0","0",LOOKUP(AQ34,{0,66,80,100,120,140,160},{0,1,2,3,"3.5",4,5}))</f>
        <v>3</v>
      </c>
      <c r="AS34" s="111">
        <v>18</v>
      </c>
      <c r="AT34" s="111">
        <v>9</v>
      </c>
      <c r="AU34" s="101">
        <f t="shared" si="9"/>
        <v>27</v>
      </c>
      <c r="AV34" s="111">
        <v>15</v>
      </c>
      <c r="AW34" s="109">
        <v>17</v>
      </c>
      <c r="AX34" s="101">
        <f t="shared" si="10"/>
        <v>32</v>
      </c>
      <c r="AY34" s="109">
        <v>36</v>
      </c>
      <c r="AZ34" s="101">
        <f t="shared" si="11"/>
        <v>95</v>
      </c>
      <c r="BA34" s="99">
        <f>IF(AZ34="0","0",LOOKUP(AZ34,{0,66,80,100,120,140,160},{0,1,2,3,"3.5",4,5}))</f>
        <v>2</v>
      </c>
      <c r="BB34" s="105" t="s">
        <v>60</v>
      </c>
      <c r="BC34" s="107">
        <f>IF(ISBLANK(BA34)," ",IF(BA34="0","0",LOOKUP(BA34,{0,1,2,3,"3.5",4,5},{0,0,0,1,"1.5",2,3})))</f>
        <v>0</v>
      </c>
      <c r="BD34" s="133">
        <f t="shared" si="18"/>
        <v>0</v>
      </c>
      <c r="BE34" s="107" t="str">
        <f t="shared" si="12"/>
        <v>F</v>
      </c>
      <c r="BF34" s="107" t="str">
        <f t="shared" si="13"/>
        <v>Fail</v>
      </c>
      <c r="BG34" s="70"/>
      <c r="BH34" s="48" t="str">
        <f>IF(H34="0","0",LOOKUP(H34,{0,1,2,3,"3.5",4,5},{"F","D","C","B","A-","A","A+"}))</f>
        <v>A-</v>
      </c>
      <c r="BI34" s="48" t="str">
        <f>IF(L34="0","0",LOOKUP(L34,{0,1,2,3,"3.5",4,5},{"F","D","C","B","A-","A","A+"}))</f>
        <v>B</v>
      </c>
      <c r="BJ34" s="48" t="str">
        <f>IF(Q34="0","0",LOOKUP(Q34,{0,1,2,3,"3.5",4,5},{"F","D","C","B","A-","A","A+"}))</f>
        <v>B</v>
      </c>
      <c r="BK34" s="48" t="str">
        <f>IF(Z34="0","0",LOOKUP(Z34,{0,1,2,3,"3.5",4,5},{"F","D","C","B","A-","A","A+"}))</f>
        <v>F</v>
      </c>
      <c r="BL34" s="48" t="str">
        <f>IF(AI34="0","0",LOOKUP(AI34,{0,1,2,3,"3.5",4,5},{"F","D","C","B","A-","A","A+"}))</f>
        <v>F</v>
      </c>
      <c r="BM34" s="48" t="str">
        <f>IF(AR34="0","0",LOOKUP(AR34,{0,1,2,3,"3.5",4,5},{"F","D","C","B","A-","A","A+"}))</f>
        <v>B</v>
      </c>
      <c r="BN34" s="48" t="str">
        <f>IF(BA34="0","0",LOOKUP(BA34,{0,1,2,3,"3.5",4,5},{"F","D","C","B","A-","A","A+"}))</f>
        <v>C</v>
      </c>
      <c r="BO34" s="50">
        <f t="shared" si="19"/>
        <v>497</v>
      </c>
    </row>
    <row r="35" spans="1:67" ht="15.75" customHeight="1">
      <c r="A35" s="37">
        <v>1031</v>
      </c>
      <c r="B35" s="38" t="s">
        <v>86</v>
      </c>
      <c r="C35" s="79">
        <v>25</v>
      </c>
      <c r="D35" s="80">
        <v>50</v>
      </c>
      <c r="E35" s="81">
        <f t="shared" si="0"/>
        <v>75</v>
      </c>
      <c r="F35" s="80">
        <v>24</v>
      </c>
      <c r="G35" s="81">
        <f t="shared" si="1"/>
        <v>99</v>
      </c>
      <c r="H35" s="81">
        <f>IF(G35="0","0",LOOKUP(G35,{0,66,80,100,120,140,160},{0,1,2,3,"3.5",4,5}))</f>
        <v>2</v>
      </c>
      <c r="I35" s="82">
        <v>37</v>
      </c>
      <c r="J35" s="82">
        <v>51</v>
      </c>
      <c r="K35" s="83">
        <f t="shared" si="14"/>
        <v>88</v>
      </c>
      <c r="L35" s="81">
        <f>IF(K35="0","0",LOOKUP(K35,{0,66,80,100,120,140,160},{0,1,2,3,"3.5",4,5}))</f>
        <v>2</v>
      </c>
      <c r="M35" s="81">
        <v>10</v>
      </c>
      <c r="N35" s="81">
        <v>15</v>
      </c>
      <c r="O35" s="81"/>
      <c r="P35" s="81">
        <f t="shared" si="2"/>
        <v>0</v>
      </c>
      <c r="Q35" s="81">
        <f>IF(P35="0","0",LOOKUP(P35,{0,33,40,50,60,70,80},{0,1,2,3,"3.5",4,5}))</f>
        <v>0</v>
      </c>
      <c r="R35" s="84">
        <v>0</v>
      </c>
      <c r="S35" s="85"/>
      <c r="T35" s="83">
        <f t="shared" si="3"/>
        <v>0</v>
      </c>
      <c r="U35" s="84">
        <v>7</v>
      </c>
      <c r="V35" s="86"/>
      <c r="W35" s="83">
        <f t="shared" si="4"/>
        <v>7</v>
      </c>
      <c r="X35" s="86"/>
      <c r="Y35" s="99">
        <f t="shared" si="5"/>
        <v>0</v>
      </c>
      <c r="Z35" s="99">
        <f>IF(Y35="0","0",LOOKUP(Y35,{0,66,80,100,120,140,160},{0,1,2,3,"3.5",4,5}))</f>
        <v>0</v>
      </c>
      <c r="AA35" s="109"/>
      <c r="AB35" s="112">
        <v>4</v>
      </c>
      <c r="AC35" s="99">
        <f t="shared" si="6"/>
        <v>4</v>
      </c>
      <c r="AD35" s="109"/>
      <c r="AE35" s="112">
        <v>11</v>
      </c>
      <c r="AF35" s="102">
        <f t="shared" si="7"/>
        <v>11</v>
      </c>
      <c r="AG35" s="112"/>
      <c r="AH35" s="101">
        <f t="shared" si="8"/>
        <v>0</v>
      </c>
      <c r="AI35" s="99">
        <f>IF(AH35="0","0",LOOKUP(AH35,{0,66,80,100,120,140,160},{0,1,2,3,"3.5",4,5}))</f>
        <v>0</v>
      </c>
      <c r="AJ35" s="99"/>
      <c r="AK35" s="103"/>
      <c r="AL35" s="99">
        <f t="shared" si="15"/>
        <v>0</v>
      </c>
      <c r="AM35" s="103"/>
      <c r="AN35" s="109"/>
      <c r="AO35" s="101">
        <f t="shared" si="16"/>
        <v>0</v>
      </c>
      <c r="AP35" s="105"/>
      <c r="AQ35" s="101">
        <f t="shared" si="17"/>
        <v>0</v>
      </c>
      <c r="AR35" s="99">
        <f>IF(AQ35="0","0",LOOKUP(AQ35,{0,66,80,100,120,140,160},{0,1,2,3,"3.5",4,5}))</f>
        <v>0</v>
      </c>
      <c r="AS35" s="111">
        <v>15</v>
      </c>
      <c r="AT35" s="111">
        <v>6</v>
      </c>
      <c r="AU35" s="101">
        <f t="shared" si="9"/>
        <v>21</v>
      </c>
      <c r="AV35" s="111">
        <v>13</v>
      </c>
      <c r="AW35" s="109">
        <v>18</v>
      </c>
      <c r="AX35" s="101">
        <f t="shared" si="10"/>
        <v>31</v>
      </c>
      <c r="AY35" s="109"/>
      <c r="AZ35" s="101">
        <f t="shared" si="11"/>
        <v>0</v>
      </c>
      <c r="BA35" s="99">
        <f>IF(AZ35="0","0",LOOKUP(AZ35,{0,66,80,100,120,140,160},{0,1,2,3,"3.5",4,5}))</f>
        <v>0</v>
      </c>
      <c r="BB35" s="105" t="s">
        <v>56</v>
      </c>
      <c r="BC35" s="107">
        <f>IF(ISBLANK(AR35)," ",IF(AR35="0","0",LOOKUP(AR35,{0,1,2,3,"3.5",4,5},{0,0,0,1,"1.5",2,3})))</f>
        <v>0</v>
      </c>
      <c r="BD35" s="133">
        <f t="shared" si="18"/>
        <v>0</v>
      </c>
      <c r="BE35" s="107" t="str">
        <f t="shared" si="12"/>
        <v>F</v>
      </c>
      <c r="BF35" s="107" t="str">
        <f t="shared" si="13"/>
        <v>Fail</v>
      </c>
      <c r="BG35" s="70"/>
      <c r="BH35" s="48" t="str">
        <f>IF(H35="0","0",LOOKUP(H35,{0,1,2,3,"3.5",4,5},{"F","D","C","B","A-","A","A+"}))</f>
        <v>C</v>
      </c>
      <c r="BI35" s="48" t="str">
        <f>IF(L35="0","0",LOOKUP(L35,{0,1,2,3,"3.5",4,5},{"F","D","C","B","A-","A","A+"}))</f>
        <v>C</v>
      </c>
      <c r="BJ35" s="48" t="str">
        <f>IF(Q35="0","0",LOOKUP(Q35,{0,1,2,3,"3.5",4,5},{"F","D","C","B","A-","A","A+"}))</f>
        <v>F</v>
      </c>
      <c r="BK35" s="48" t="str">
        <f>IF(Z35="0","0",LOOKUP(Z35,{0,1,2,3,"3.5",4,5},{"F","D","C","B","A-","A","A+"}))</f>
        <v>F</v>
      </c>
      <c r="BL35" s="48" t="str">
        <f>IF(AI35="0","0",LOOKUP(AI35,{0,1,2,3,"3.5",4,5},{"F","D","C","B","A-","A","A+"}))</f>
        <v>F</v>
      </c>
      <c r="BM35" s="48" t="str">
        <f>IF(AR35="0","0",LOOKUP(AR35,{0,1,2,3,"3.5",4,5},{"F","D","C","B","A-","A","A+"}))</f>
        <v>F</v>
      </c>
      <c r="BN35" s="48" t="str">
        <f>IF(BA35="0","0",LOOKUP(BA35,{0,1,2,3,"3.5",4,5},{"F","D","C","B","A-","A","A+"}))</f>
        <v>F</v>
      </c>
      <c r="BO35" s="50">
        <f t="shared" si="19"/>
        <v>187</v>
      </c>
    </row>
    <row r="36" spans="1:67" ht="15.75" customHeight="1">
      <c r="A36" s="37">
        <v>1032</v>
      </c>
      <c r="B36" s="38" t="s">
        <v>87</v>
      </c>
      <c r="C36" s="79">
        <v>39</v>
      </c>
      <c r="D36" s="80">
        <v>66</v>
      </c>
      <c r="E36" s="81">
        <f t="shared" si="0"/>
        <v>105</v>
      </c>
      <c r="F36" s="80">
        <v>24</v>
      </c>
      <c r="G36" s="81">
        <f t="shared" si="1"/>
        <v>129</v>
      </c>
      <c r="H36" s="81" t="str">
        <f>IF(G36="0","0",LOOKUP(G36,{0,66,80,100,120,140,160},{0,1,2,3,"3.5",4,5}))</f>
        <v>3.5</v>
      </c>
      <c r="I36" s="82">
        <v>67</v>
      </c>
      <c r="J36" s="82">
        <v>63</v>
      </c>
      <c r="K36" s="83">
        <f t="shared" si="14"/>
        <v>130</v>
      </c>
      <c r="L36" s="81" t="str">
        <f>IF(K36="0","0",LOOKUP(K36,{0,66,80,100,120,140,160},{0,1,2,3,"3.5",4,5}))</f>
        <v>3.5</v>
      </c>
      <c r="M36" s="81">
        <v>25</v>
      </c>
      <c r="N36" s="81">
        <v>15</v>
      </c>
      <c r="O36" s="81">
        <v>22</v>
      </c>
      <c r="P36" s="81">
        <f t="shared" si="2"/>
        <v>62</v>
      </c>
      <c r="Q36" s="81" t="str">
        <f>IF(P36="0","0",LOOKUP(P36,{0,33,40,50,60,70,80},{0,1,2,3,"3.5",4,5}))</f>
        <v>3.5</v>
      </c>
      <c r="R36" s="84">
        <v>33</v>
      </c>
      <c r="S36" s="85">
        <v>23</v>
      </c>
      <c r="T36" s="83">
        <f t="shared" si="3"/>
        <v>56</v>
      </c>
      <c r="U36" s="84">
        <v>12</v>
      </c>
      <c r="V36" s="86">
        <v>11</v>
      </c>
      <c r="W36" s="83">
        <f t="shared" si="4"/>
        <v>23</v>
      </c>
      <c r="X36" s="86">
        <v>40</v>
      </c>
      <c r="Y36" s="99">
        <f t="shared" si="5"/>
        <v>119</v>
      </c>
      <c r="Z36" s="99">
        <f>IF(Y36="0","0",LOOKUP(Y36,{0,66,80,100,120,140,160},{0,1,2,3,"3.5",4,5}))</f>
        <v>3</v>
      </c>
      <c r="AA36" s="109">
        <v>28</v>
      </c>
      <c r="AB36" s="112">
        <v>12</v>
      </c>
      <c r="AC36" s="99">
        <f t="shared" si="6"/>
        <v>40</v>
      </c>
      <c r="AD36" s="109">
        <v>18</v>
      </c>
      <c r="AE36" s="112">
        <v>13</v>
      </c>
      <c r="AF36" s="102">
        <f t="shared" si="7"/>
        <v>31</v>
      </c>
      <c r="AG36" s="112">
        <v>24</v>
      </c>
      <c r="AH36" s="101">
        <f t="shared" si="8"/>
        <v>95</v>
      </c>
      <c r="AI36" s="99">
        <f>IF(AH36="0","0",LOOKUP(AH36,{0,66,80,100,120,140,160},{0,1,2,3,"3.5",4,5}))</f>
        <v>2</v>
      </c>
      <c r="AJ36" s="99">
        <v>34</v>
      </c>
      <c r="AK36" s="103">
        <v>29</v>
      </c>
      <c r="AL36" s="99">
        <f t="shared" si="15"/>
        <v>63</v>
      </c>
      <c r="AM36" s="103">
        <v>17</v>
      </c>
      <c r="AN36" s="109">
        <v>18</v>
      </c>
      <c r="AO36" s="101">
        <f t="shared" si="16"/>
        <v>35</v>
      </c>
      <c r="AP36" s="105">
        <v>42</v>
      </c>
      <c r="AQ36" s="101">
        <f t="shared" si="17"/>
        <v>140</v>
      </c>
      <c r="AR36" s="99">
        <f>IF(AQ36="0","0",LOOKUP(AQ36,{0,66,80,100,120,140,160},{0,1,2,3,"3.5",4,5}))</f>
        <v>4</v>
      </c>
      <c r="AS36" s="111">
        <v>22</v>
      </c>
      <c r="AT36" s="111">
        <v>21</v>
      </c>
      <c r="AU36" s="101">
        <f t="shared" si="9"/>
        <v>43</v>
      </c>
      <c r="AV36" s="111">
        <v>15</v>
      </c>
      <c r="AW36" s="109">
        <v>19</v>
      </c>
      <c r="AX36" s="101">
        <f t="shared" si="10"/>
        <v>34</v>
      </c>
      <c r="AY36" s="109">
        <v>40</v>
      </c>
      <c r="AZ36" s="101">
        <f t="shared" si="11"/>
        <v>117</v>
      </c>
      <c r="BA36" s="99">
        <f>IF(AZ36="0","0",LOOKUP(AZ36,{0,66,80,100,120,140,160},{0,1,2,3,"3.5",4,5}))</f>
        <v>3</v>
      </c>
      <c r="BB36" s="105" t="s">
        <v>56</v>
      </c>
      <c r="BC36" s="107">
        <f>IF(ISBLANK(AR36)," ",IF(AR36="0","0",LOOKUP(AR36,{0,1,2,3,"3.5",4,5},{0,0,0,1,"1.5",2,3})))</f>
        <v>2</v>
      </c>
      <c r="BD36" s="133">
        <f t="shared" si="18"/>
        <v>3.4166666666666665</v>
      </c>
      <c r="BE36" s="107" t="str">
        <f t="shared" si="12"/>
        <v>B</v>
      </c>
      <c r="BF36" s="107" t="str">
        <f t="shared" si="13"/>
        <v>Average Result</v>
      </c>
      <c r="BG36" s="70"/>
      <c r="BH36" s="48" t="str">
        <f>IF(H36="0","0",LOOKUP(H36,{0,1,2,3,"3.5",4,5},{"F","D","C","B","A-","A","A+"}))</f>
        <v>A-</v>
      </c>
      <c r="BI36" s="48" t="str">
        <f>IF(L36="0","0",LOOKUP(L36,{0,1,2,3,"3.5",4,5},{"F","D","C","B","A-","A","A+"}))</f>
        <v>A-</v>
      </c>
      <c r="BJ36" s="48" t="str">
        <f>IF(Q36="0","0",LOOKUP(Q36,{0,1,2,3,"3.5",4,5},{"F","D","C","B","A-","A","A+"}))</f>
        <v>A-</v>
      </c>
      <c r="BK36" s="48" t="str">
        <f>IF(Z36="0","0",LOOKUP(Z36,{0,1,2,3,"3.5",4,5},{"F","D","C","B","A-","A","A+"}))</f>
        <v>B</v>
      </c>
      <c r="BL36" s="48" t="str">
        <f>IF(AI36="0","0",LOOKUP(AI36,{0,1,2,3,"3.5",4,5},{"F","D","C","B","A-","A","A+"}))</f>
        <v>C</v>
      </c>
      <c r="BM36" s="48" t="str">
        <f>IF(AR36="0","0",LOOKUP(AR36,{0,1,2,3,"3.5",4,5},{"F","D","C","B","A-","A","A+"}))</f>
        <v>A</v>
      </c>
      <c r="BN36" s="48" t="str">
        <f>IF(BA36="0","0",LOOKUP(BA36,{0,1,2,3,"3.5",4,5},{"F","D","C","B","A-","A","A+"}))</f>
        <v>B</v>
      </c>
      <c r="BO36" s="50">
        <f t="shared" si="19"/>
        <v>792</v>
      </c>
    </row>
    <row r="37" spans="1:67" ht="15.75" customHeight="1">
      <c r="A37" s="37">
        <v>1033</v>
      </c>
      <c r="B37" s="38" t="s">
        <v>88</v>
      </c>
      <c r="C37" s="79">
        <v>34</v>
      </c>
      <c r="D37" s="80">
        <v>75</v>
      </c>
      <c r="E37" s="81">
        <f t="shared" si="0"/>
        <v>109</v>
      </c>
      <c r="F37" s="80">
        <v>20</v>
      </c>
      <c r="G37" s="81">
        <f t="shared" si="1"/>
        <v>129</v>
      </c>
      <c r="H37" s="81" t="str">
        <f>IF(G37="0","0",LOOKUP(G37,{0,66,80,100,120,140,160},{0,1,2,3,"3.5",4,5}))</f>
        <v>3.5</v>
      </c>
      <c r="I37" s="82">
        <v>55</v>
      </c>
      <c r="J37" s="82">
        <v>62</v>
      </c>
      <c r="K37" s="83">
        <f t="shared" si="14"/>
        <v>117</v>
      </c>
      <c r="L37" s="81">
        <f>IF(K37="0","0",LOOKUP(K37,{0,66,80,100,120,140,160},{0,1,2,3,"3.5",4,5}))</f>
        <v>3</v>
      </c>
      <c r="M37" s="81">
        <v>18</v>
      </c>
      <c r="N37" s="81">
        <v>12</v>
      </c>
      <c r="O37" s="81">
        <v>15</v>
      </c>
      <c r="P37" s="81">
        <f t="shared" si="2"/>
        <v>45</v>
      </c>
      <c r="Q37" s="81">
        <f>IF(P37="0","0",LOOKUP(P37,{0,33,40,50,60,70,80},{0,1,2,3,"3.5",4,5}))</f>
        <v>2</v>
      </c>
      <c r="R37" s="84">
        <v>28</v>
      </c>
      <c r="S37" s="85">
        <v>20</v>
      </c>
      <c r="T37" s="83">
        <f t="shared" si="3"/>
        <v>48</v>
      </c>
      <c r="U37" s="84">
        <v>15</v>
      </c>
      <c r="V37" s="86">
        <v>13</v>
      </c>
      <c r="W37" s="83">
        <f t="shared" si="4"/>
        <v>28</v>
      </c>
      <c r="X37" s="86">
        <v>40</v>
      </c>
      <c r="Y37" s="99">
        <f t="shared" si="5"/>
        <v>116</v>
      </c>
      <c r="Z37" s="99">
        <f>IF(Y37="0","0",LOOKUP(Y37,{0,66,80,100,120,140,160},{0,1,2,3,"3.5",4,5}))</f>
        <v>3</v>
      </c>
      <c r="AA37" s="109">
        <v>22</v>
      </c>
      <c r="AB37" s="112">
        <v>15</v>
      </c>
      <c r="AC37" s="99">
        <f t="shared" si="6"/>
        <v>37</v>
      </c>
      <c r="AD37" s="109">
        <v>14</v>
      </c>
      <c r="AE37" s="112">
        <v>10</v>
      </c>
      <c r="AF37" s="102">
        <f t="shared" si="7"/>
        <v>24</v>
      </c>
      <c r="AG37" s="112">
        <v>44</v>
      </c>
      <c r="AH37" s="101">
        <f t="shared" si="8"/>
        <v>105</v>
      </c>
      <c r="AI37" s="99">
        <f>IF(AH37="0","0",LOOKUP(AH37,{0,66,80,100,120,140,160},{0,1,2,3,"3.5",4,5}))</f>
        <v>3</v>
      </c>
      <c r="AJ37" s="99">
        <v>39</v>
      </c>
      <c r="AK37" s="103">
        <v>28</v>
      </c>
      <c r="AL37" s="99">
        <f t="shared" si="15"/>
        <v>67</v>
      </c>
      <c r="AM37" s="103">
        <v>16</v>
      </c>
      <c r="AN37" s="109">
        <v>16</v>
      </c>
      <c r="AO37" s="101">
        <f t="shared" si="16"/>
        <v>32</v>
      </c>
      <c r="AP37" s="105">
        <v>42</v>
      </c>
      <c r="AQ37" s="101">
        <f t="shared" si="17"/>
        <v>141</v>
      </c>
      <c r="AR37" s="99">
        <f>IF(AQ37="0","0",LOOKUP(AQ37,{0,66,80,100,120,140,160},{0,1,2,3,"3.5",4,5}))</f>
        <v>4</v>
      </c>
      <c r="AS37" s="111">
        <v>19</v>
      </c>
      <c r="AT37" s="111">
        <v>11</v>
      </c>
      <c r="AU37" s="101">
        <f t="shared" si="9"/>
        <v>30</v>
      </c>
      <c r="AV37" s="111">
        <v>19</v>
      </c>
      <c r="AW37" s="109">
        <v>15</v>
      </c>
      <c r="AX37" s="101">
        <f t="shared" si="10"/>
        <v>34</v>
      </c>
      <c r="AY37" s="109">
        <v>36</v>
      </c>
      <c r="AZ37" s="101">
        <f t="shared" si="11"/>
        <v>100</v>
      </c>
      <c r="BA37" s="99">
        <f>IF(AZ37="0","0",LOOKUP(AZ37,{0,66,80,100,120,140,160},{0,1,2,3,"3.5",4,5}))</f>
        <v>3</v>
      </c>
      <c r="BB37" s="105" t="s">
        <v>60</v>
      </c>
      <c r="BC37" s="107">
        <f>IF(ISBLANK(BA37)," ",IF(BA37="0","0",LOOKUP(BA37,{0,1,2,3,"3.5",4,5},{0,0,0,1,"1.5",2,3})))</f>
        <v>1</v>
      </c>
      <c r="BD37" s="133">
        <f t="shared" si="18"/>
        <v>3.0833333333333335</v>
      </c>
      <c r="BE37" s="107" t="str">
        <f t="shared" si="12"/>
        <v>B</v>
      </c>
      <c r="BF37" s="107" t="str">
        <f t="shared" si="13"/>
        <v>Average Result</v>
      </c>
      <c r="BG37" s="70"/>
      <c r="BH37" s="48" t="str">
        <f>IF(H37="0","0",LOOKUP(H37,{0,1,2,3,"3.5",4,5},{"F","D","C","B","A-","A","A+"}))</f>
        <v>A-</v>
      </c>
      <c r="BI37" s="48" t="str">
        <f>IF(L37="0","0",LOOKUP(L37,{0,1,2,3,"3.5",4,5},{"F","D","C","B","A-","A","A+"}))</f>
        <v>B</v>
      </c>
      <c r="BJ37" s="48" t="str">
        <f>IF(Q37="0","0",LOOKUP(Q37,{0,1,2,3,"3.5",4,5},{"F","D","C","B","A-","A","A+"}))</f>
        <v>C</v>
      </c>
      <c r="BK37" s="48" t="str">
        <f>IF(Z37="0","0",LOOKUP(Z37,{0,1,2,3,"3.5",4,5},{"F","D","C","B","A-","A","A+"}))</f>
        <v>B</v>
      </c>
      <c r="BL37" s="48" t="str">
        <f>IF(AI37="0","0",LOOKUP(AI37,{0,1,2,3,"3.5",4,5},{"F","D","C","B","A-","A","A+"}))</f>
        <v>B</v>
      </c>
      <c r="BM37" s="48" t="str">
        <f>IF(AR37="0","0",LOOKUP(AR37,{0,1,2,3,"3.5",4,5},{"F","D","C","B","A-","A","A+"}))</f>
        <v>A</v>
      </c>
      <c r="BN37" s="48" t="str">
        <f>IF(BA37="0","0",LOOKUP(BA37,{0,1,2,3,"3.5",4,5},{"F","D","C","B","A-","A","A+"}))</f>
        <v>B</v>
      </c>
      <c r="BO37" s="50">
        <f t="shared" si="19"/>
        <v>753</v>
      </c>
    </row>
    <row r="38" spans="1:67" ht="15.75" customHeight="1">
      <c r="A38" s="37">
        <v>1034</v>
      </c>
      <c r="B38" s="38" t="s">
        <v>89</v>
      </c>
      <c r="C38" s="79">
        <v>37</v>
      </c>
      <c r="D38" s="80">
        <v>65</v>
      </c>
      <c r="E38" s="81">
        <f t="shared" si="0"/>
        <v>102</v>
      </c>
      <c r="F38" s="80">
        <v>23</v>
      </c>
      <c r="G38" s="81">
        <f t="shared" si="1"/>
        <v>125</v>
      </c>
      <c r="H38" s="81" t="str">
        <f>IF(G38="0","0",LOOKUP(G38,{0,66,80,100,120,140,160},{0,1,2,3,"3.5",4,5}))</f>
        <v>3.5</v>
      </c>
      <c r="I38" s="82">
        <v>55</v>
      </c>
      <c r="J38" s="82">
        <v>56</v>
      </c>
      <c r="K38" s="83">
        <f t="shared" si="14"/>
        <v>111</v>
      </c>
      <c r="L38" s="81">
        <f>IF(K38="0","0",LOOKUP(K38,{0,66,80,100,120,140,160},{0,1,2,3,"3.5",4,5}))</f>
        <v>3</v>
      </c>
      <c r="M38" s="81">
        <v>18</v>
      </c>
      <c r="N38" s="81">
        <v>15</v>
      </c>
      <c r="O38" s="81">
        <v>13</v>
      </c>
      <c r="P38" s="81">
        <f t="shared" si="2"/>
        <v>46</v>
      </c>
      <c r="Q38" s="81">
        <f>IF(P38="0","0",LOOKUP(P38,{0,33,40,50,60,70,80},{0,1,2,3,"3.5",4,5}))</f>
        <v>2</v>
      </c>
      <c r="R38" s="84">
        <v>23</v>
      </c>
      <c r="S38" s="85">
        <v>30</v>
      </c>
      <c r="T38" s="83">
        <f t="shared" si="3"/>
        <v>53</v>
      </c>
      <c r="U38" s="84">
        <v>12</v>
      </c>
      <c r="V38" s="86">
        <v>10</v>
      </c>
      <c r="W38" s="83">
        <f t="shared" si="4"/>
        <v>22</v>
      </c>
      <c r="X38" s="86">
        <v>30</v>
      </c>
      <c r="Y38" s="99">
        <f t="shared" si="5"/>
        <v>105</v>
      </c>
      <c r="Z38" s="99">
        <f>IF(Y38="0","0",LOOKUP(Y38,{0,66,80,100,120,140,160},{0,1,2,3,"3.5",4,5}))</f>
        <v>3</v>
      </c>
      <c r="AA38" s="109">
        <v>22</v>
      </c>
      <c r="AB38" s="112">
        <v>2</v>
      </c>
      <c r="AC38" s="99">
        <f t="shared" si="6"/>
        <v>24</v>
      </c>
      <c r="AD38" s="109">
        <v>16</v>
      </c>
      <c r="AE38" s="112">
        <v>10</v>
      </c>
      <c r="AF38" s="102">
        <f t="shared" si="7"/>
        <v>26</v>
      </c>
      <c r="AG38" s="112">
        <v>44</v>
      </c>
      <c r="AH38" s="101">
        <f t="shared" si="8"/>
        <v>0</v>
      </c>
      <c r="AI38" s="99">
        <f>IF(AH38="0","0",LOOKUP(AH38,{0,66,80,100,120,140,160},{0,1,2,3,"3.5",4,5}))</f>
        <v>0</v>
      </c>
      <c r="AJ38" s="99">
        <v>23</v>
      </c>
      <c r="AK38" s="103">
        <v>29</v>
      </c>
      <c r="AL38" s="99">
        <f t="shared" si="15"/>
        <v>52</v>
      </c>
      <c r="AM38" s="103">
        <v>16</v>
      </c>
      <c r="AN38" s="109">
        <v>18</v>
      </c>
      <c r="AO38" s="101">
        <f t="shared" si="16"/>
        <v>34</v>
      </c>
      <c r="AP38" s="105">
        <v>40</v>
      </c>
      <c r="AQ38" s="101">
        <f t="shared" si="17"/>
        <v>126</v>
      </c>
      <c r="AR38" s="99" t="str">
        <f>IF(AQ38="0","0",LOOKUP(AQ38,{0,66,80,100,120,140,160},{0,1,2,3,"3.5",4,5}))</f>
        <v>3.5</v>
      </c>
      <c r="AS38" s="111">
        <v>19</v>
      </c>
      <c r="AT38" s="111">
        <v>13</v>
      </c>
      <c r="AU38" s="101">
        <f t="shared" si="9"/>
        <v>32</v>
      </c>
      <c r="AV38" s="111">
        <v>15</v>
      </c>
      <c r="AW38" s="109">
        <v>19</v>
      </c>
      <c r="AX38" s="101">
        <f t="shared" si="10"/>
        <v>34</v>
      </c>
      <c r="AY38" s="109">
        <v>36</v>
      </c>
      <c r="AZ38" s="101">
        <f t="shared" si="11"/>
        <v>102</v>
      </c>
      <c r="BA38" s="99">
        <f>IF(AZ38="0","0",LOOKUP(AZ38,{0,66,80,100,120,140,160},{0,1,2,3,"3.5",4,5}))</f>
        <v>3</v>
      </c>
      <c r="BB38" s="105" t="s">
        <v>56</v>
      </c>
      <c r="BC38" s="107" t="str">
        <f>IF(ISBLANK(AR38)," ",IF(AR38="0","0",LOOKUP(AR38,{0,1,2,3,"3.5",4,5},{0,0,0,1,"1.5",2,3})))</f>
        <v>1.5</v>
      </c>
      <c r="BD38" s="133">
        <f t="shared" si="18"/>
        <v>0</v>
      </c>
      <c r="BE38" s="107" t="str">
        <f t="shared" si="12"/>
        <v>F</v>
      </c>
      <c r="BF38" s="107" t="str">
        <f t="shared" si="13"/>
        <v>Fail</v>
      </c>
      <c r="BG38" s="70"/>
      <c r="BH38" s="48" t="str">
        <f>IF(H38="0","0",LOOKUP(H38,{0,1,2,3,"3.5",4,5},{"F","D","C","B","A-","A","A+"}))</f>
        <v>A-</v>
      </c>
      <c r="BI38" s="48" t="str">
        <f>IF(L38="0","0",LOOKUP(L38,{0,1,2,3,"3.5",4,5},{"F","D","C","B","A-","A","A+"}))</f>
        <v>B</v>
      </c>
      <c r="BJ38" s="48" t="str">
        <f>IF(Q38="0","0",LOOKUP(Q38,{0,1,2,3,"3.5",4,5},{"F","D","C","B","A-","A","A+"}))</f>
        <v>C</v>
      </c>
      <c r="BK38" s="48" t="str">
        <f>IF(Z38="0","0",LOOKUP(Z38,{0,1,2,3,"3.5",4,5},{"F","D","C","B","A-","A","A+"}))</f>
        <v>B</v>
      </c>
      <c r="BL38" s="48" t="str">
        <f>IF(AI38="0","0",LOOKUP(AI38,{0,1,2,3,"3.5",4,5},{"F","D","C","B","A-","A","A+"}))</f>
        <v>F</v>
      </c>
      <c r="BM38" s="48" t="str">
        <f>IF(AR38="0","0",LOOKUP(AR38,{0,1,2,3,"3.5",4,5},{"F","D","C","B","A-","A","A+"}))</f>
        <v>A-</v>
      </c>
      <c r="BN38" s="48" t="str">
        <f>IF(BA38="0","0",LOOKUP(BA38,{0,1,2,3,"3.5",4,5},{"F","D","C","B","A-","A","A+"}))</f>
        <v>B</v>
      </c>
      <c r="BO38" s="50">
        <f t="shared" si="19"/>
        <v>615</v>
      </c>
    </row>
    <row r="39" spans="1:67" ht="15.75" customHeight="1">
      <c r="A39" s="37">
        <v>1035</v>
      </c>
      <c r="B39" s="38" t="s">
        <v>90</v>
      </c>
      <c r="C39" s="79">
        <v>31</v>
      </c>
      <c r="D39" s="80">
        <v>65</v>
      </c>
      <c r="E39" s="81">
        <f t="shared" si="0"/>
        <v>96</v>
      </c>
      <c r="F39" s="80">
        <v>25</v>
      </c>
      <c r="G39" s="81">
        <f t="shared" si="1"/>
        <v>121</v>
      </c>
      <c r="H39" s="81" t="str">
        <f>IF(G39="0","0",LOOKUP(G39,{0,66,80,100,120,140,160},{0,1,2,3,"3.5",4,5}))</f>
        <v>3.5</v>
      </c>
      <c r="I39" s="82">
        <v>64</v>
      </c>
      <c r="J39" s="82">
        <v>54</v>
      </c>
      <c r="K39" s="83">
        <f t="shared" si="14"/>
        <v>118</v>
      </c>
      <c r="L39" s="81">
        <f>IF(K39="0","0",LOOKUP(K39,{0,66,80,100,120,140,160},{0,1,2,3,"3.5",4,5}))</f>
        <v>3</v>
      </c>
      <c r="M39" s="81">
        <v>22</v>
      </c>
      <c r="N39" s="81">
        <v>14</v>
      </c>
      <c r="O39" s="81">
        <v>13</v>
      </c>
      <c r="P39" s="81">
        <f t="shared" si="2"/>
        <v>49</v>
      </c>
      <c r="Q39" s="81">
        <f>IF(P39="0","0",LOOKUP(P39,{0,33,40,50,60,70,80},{0,1,2,3,"3.5",4,5}))</f>
        <v>2</v>
      </c>
      <c r="R39" s="84">
        <v>18</v>
      </c>
      <c r="S39" s="85">
        <v>26</v>
      </c>
      <c r="T39" s="83">
        <f t="shared" si="3"/>
        <v>44</v>
      </c>
      <c r="U39" s="84">
        <v>12</v>
      </c>
      <c r="V39" s="86">
        <v>11</v>
      </c>
      <c r="W39" s="83">
        <f t="shared" si="4"/>
        <v>23</v>
      </c>
      <c r="X39" s="86">
        <v>40</v>
      </c>
      <c r="Y39" s="99">
        <f t="shared" si="5"/>
        <v>107</v>
      </c>
      <c r="Z39" s="99">
        <f>IF(Y39="0","0",LOOKUP(Y39,{0,66,80,100,120,140,160},{0,1,2,3,"3.5",4,5}))</f>
        <v>3</v>
      </c>
      <c r="AA39" s="109">
        <v>24</v>
      </c>
      <c r="AB39" s="112">
        <v>7</v>
      </c>
      <c r="AC39" s="99">
        <f t="shared" si="6"/>
        <v>31</v>
      </c>
      <c r="AD39" s="109">
        <v>19</v>
      </c>
      <c r="AE39" s="112">
        <v>12</v>
      </c>
      <c r="AF39" s="102">
        <f t="shared" si="7"/>
        <v>31</v>
      </c>
      <c r="AG39" s="112">
        <v>28</v>
      </c>
      <c r="AH39" s="101">
        <f t="shared" si="8"/>
        <v>90</v>
      </c>
      <c r="AI39" s="99">
        <f>IF(AH39="0","0",LOOKUP(AH39,{0,66,80,100,120,140,160},{0,1,2,3,"3.5",4,5}))</f>
        <v>2</v>
      </c>
      <c r="AJ39" s="99">
        <v>16</v>
      </c>
      <c r="AK39" s="103">
        <v>17</v>
      </c>
      <c r="AL39" s="99">
        <f t="shared" si="15"/>
        <v>33</v>
      </c>
      <c r="AM39" s="103">
        <v>16</v>
      </c>
      <c r="AN39" s="109">
        <v>16</v>
      </c>
      <c r="AO39" s="101">
        <f t="shared" si="16"/>
        <v>32</v>
      </c>
      <c r="AP39" s="105">
        <v>32</v>
      </c>
      <c r="AQ39" s="101">
        <f t="shared" si="17"/>
        <v>97</v>
      </c>
      <c r="AR39" s="99">
        <f>IF(AQ39="0","0",LOOKUP(AQ39,{0,66,80,100,120,140,160},{0,1,2,3,"3.5",4,5}))</f>
        <v>2</v>
      </c>
      <c r="AS39" s="111">
        <v>24</v>
      </c>
      <c r="AT39" s="111">
        <v>18</v>
      </c>
      <c r="AU39" s="101">
        <f t="shared" si="9"/>
        <v>42</v>
      </c>
      <c r="AV39" s="111">
        <v>15</v>
      </c>
      <c r="AW39" s="109">
        <v>19</v>
      </c>
      <c r="AX39" s="101">
        <f t="shared" si="10"/>
        <v>34</v>
      </c>
      <c r="AY39" s="109">
        <v>40</v>
      </c>
      <c r="AZ39" s="101">
        <f t="shared" si="11"/>
        <v>116</v>
      </c>
      <c r="BA39" s="99">
        <f>IF(AZ39="0","0",LOOKUP(AZ39,{0,66,80,100,120,140,160},{0,1,2,3,"3.5",4,5}))</f>
        <v>3</v>
      </c>
      <c r="BB39" s="105" t="s">
        <v>56</v>
      </c>
      <c r="BC39" s="107">
        <f>IF(ISBLANK(AR39)," ",IF(AR39="0","0",LOOKUP(AR39,{0,1,2,3,"3.5",4,5},{0,0,0,1,"1.5",2,3})))</f>
        <v>0</v>
      </c>
      <c r="BD39" s="133">
        <f t="shared" si="18"/>
        <v>2.75</v>
      </c>
      <c r="BE39" s="107" t="str">
        <f t="shared" si="12"/>
        <v>C</v>
      </c>
      <c r="BF39" s="107" t="str">
        <f t="shared" si="13"/>
        <v>Bellow Average Result</v>
      </c>
      <c r="BG39" s="70"/>
      <c r="BH39" s="48" t="str">
        <f>IF(H39="0","0",LOOKUP(H39,{0,1,2,3,"3.5",4,5},{"F","D","C","B","A-","A","A+"}))</f>
        <v>A-</v>
      </c>
      <c r="BI39" s="48" t="str">
        <f>IF(L39="0","0",LOOKUP(L39,{0,1,2,3,"3.5",4,5},{"F","D","C","B","A-","A","A+"}))</f>
        <v>B</v>
      </c>
      <c r="BJ39" s="48" t="str">
        <f>IF(Q39="0","0",LOOKUP(Q39,{0,1,2,3,"3.5",4,5},{"F","D","C","B","A-","A","A+"}))</f>
        <v>C</v>
      </c>
      <c r="BK39" s="48" t="str">
        <f>IF(Z39="0","0",LOOKUP(Z39,{0,1,2,3,"3.5",4,5},{"F","D","C","B","A-","A","A+"}))</f>
        <v>B</v>
      </c>
      <c r="BL39" s="48" t="str">
        <f>IF(AI39="0","0",LOOKUP(AI39,{0,1,2,3,"3.5",4,5},{"F","D","C","B","A-","A","A+"}))</f>
        <v>C</v>
      </c>
      <c r="BM39" s="48" t="str">
        <f>IF(AR39="0","0",LOOKUP(AR39,{0,1,2,3,"3.5",4,5},{"F","D","C","B","A-","A","A+"}))</f>
        <v>C</v>
      </c>
      <c r="BN39" s="48" t="str">
        <f>IF(BA39="0","0",LOOKUP(BA39,{0,1,2,3,"3.5",4,5},{"F","D","C","B","A-","A","A+"}))</f>
        <v>B</v>
      </c>
      <c r="BO39" s="50">
        <f t="shared" si="19"/>
        <v>698</v>
      </c>
    </row>
    <row r="40" spans="1:67" ht="15.75" customHeight="1">
      <c r="A40" s="37">
        <v>1036</v>
      </c>
      <c r="B40" s="38" t="s">
        <v>91</v>
      </c>
      <c r="C40" s="79"/>
      <c r="D40" s="80"/>
      <c r="E40" s="81">
        <f t="shared" si="0"/>
        <v>0</v>
      </c>
      <c r="F40" s="80"/>
      <c r="G40" s="81">
        <f t="shared" si="1"/>
        <v>0</v>
      </c>
      <c r="H40" s="81">
        <f>IF(G40="0","0",LOOKUP(G40,{0,66,80,100,120,140,160},{0,1,2,3,"3.5",4,5}))</f>
        <v>0</v>
      </c>
      <c r="I40" s="82"/>
      <c r="J40" s="82"/>
      <c r="K40" s="83">
        <f t="shared" si="14"/>
        <v>0</v>
      </c>
      <c r="L40" s="81">
        <f>IF(K40="0","0",LOOKUP(K40,{0,66,80,100,120,140,160},{0,1,2,3,"3.5",4,5}))</f>
        <v>0</v>
      </c>
      <c r="M40" s="81"/>
      <c r="N40" s="81"/>
      <c r="O40" s="81"/>
      <c r="P40" s="81">
        <f t="shared" si="2"/>
        <v>0</v>
      </c>
      <c r="Q40" s="81">
        <f>IF(P40="0","0",LOOKUP(P40,{0,33,40,50,60,70,80},{0,1,2,3,"3.5",4,5}))</f>
        <v>0</v>
      </c>
      <c r="R40" s="84"/>
      <c r="S40" s="85"/>
      <c r="T40" s="83">
        <f t="shared" si="3"/>
        <v>0</v>
      </c>
      <c r="U40" s="84"/>
      <c r="V40" s="86"/>
      <c r="W40" s="83">
        <f t="shared" si="4"/>
        <v>0</v>
      </c>
      <c r="X40" s="86"/>
      <c r="Y40" s="99">
        <f t="shared" si="5"/>
        <v>0</v>
      </c>
      <c r="Z40" s="99">
        <f>IF(Y40="0","0",LOOKUP(Y40,{0,66,80,100,120,140,160},{0,1,2,3,"3.5",4,5}))</f>
        <v>0</v>
      </c>
      <c r="AA40" s="109"/>
      <c r="AB40" s="112"/>
      <c r="AC40" s="99">
        <f t="shared" si="6"/>
        <v>0</v>
      </c>
      <c r="AD40" s="109"/>
      <c r="AE40" s="112"/>
      <c r="AF40" s="102">
        <f t="shared" si="7"/>
        <v>0</v>
      </c>
      <c r="AG40" s="112"/>
      <c r="AH40" s="101">
        <f t="shared" si="8"/>
        <v>0</v>
      </c>
      <c r="AI40" s="99">
        <f>IF(AH40="0","0",LOOKUP(AH40,{0,66,80,100,120,140,160},{0,1,2,3,"3.5",4,5}))</f>
        <v>0</v>
      </c>
      <c r="AJ40" s="99"/>
      <c r="AK40" s="103"/>
      <c r="AL40" s="99">
        <f t="shared" si="15"/>
        <v>0</v>
      </c>
      <c r="AM40" s="103"/>
      <c r="AN40" s="109"/>
      <c r="AO40" s="101">
        <f t="shared" si="16"/>
        <v>0</v>
      </c>
      <c r="AP40" s="105"/>
      <c r="AQ40" s="101">
        <f t="shared" si="17"/>
        <v>0</v>
      </c>
      <c r="AR40" s="99">
        <f>IF(AQ40="0","0",LOOKUP(AQ40,{0,66,80,100,120,140,160},{0,1,2,3,"3.5",4,5}))</f>
        <v>0</v>
      </c>
      <c r="AS40" s="111"/>
      <c r="AT40" s="111"/>
      <c r="AU40" s="101">
        <f t="shared" si="9"/>
        <v>0</v>
      </c>
      <c r="AV40" s="111"/>
      <c r="AW40" s="109"/>
      <c r="AX40" s="101">
        <f t="shared" si="10"/>
        <v>0</v>
      </c>
      <c r="AY40" s="109"/>
      <c r="AZ40" s="101">
        <f t="shared" si="11"/>
        <v>0</v>
      </c>
      <c r="BA40" s="99">
        <f>IF(AZ40="0","0",LOOKUP(AZ40,{0,66,80,100,120,140,160},{0,1,2,3,"3.5",4,5}))</f>
        <v>0</v>
      </c>
      <c r="BB40" s="105" t="s">
        <v>60</v>
      </c>
      <c r="BC40" s="107">
        <f>IF(ISBLANK(BA40)," ",IF(BA40="0","0",LOOKUP(BA40,{0,1,2,3,"3.5",4,5},{0,0,0,1,"1.5",2,3})))</f>
        <v>0</v>
      </c>
      <c r="BD40" s="133">
        <f t="shared" si="18"/>
        <v>0</v>
      </c>
      <c r="BE40" s="107" t="str">
        <f t="shared" si="12"/>
        <v>F</v>
      </c>
      <c r="BF40" s="107" t="str">
        <f t="shared" si="13"/>
        <v>Fail</v>
      </c>
      <c r="BG40" s="70"/>
      <c r="BH40" s="48" t="str">
        <f>IF(H40="0","0",LOOKUP(H40,{0,1,2,3,"3.5",4,5},{"F","D","C","B","A-","A","A+"}))</f>
        <v>F</v>
      </c>
      <c r="BI40" s="48" t="str">
        <f>IF(L40="0","0",LOOKUP(L40,{0,1,2,3,"3.5",4,5},{"F","D","C","B","A-","A","A+"}))</f>
        <v>F</v>
      </c>
      <c r="BJ40" s="48" t="str">
        <f>IF(Q40="0","0",LOOKUP(Q40,{0,1,2,3,"3.5",4,5},{"F","D","C","B","A-","A","A+"}))</f>
        <v>F</v>
      </c>
      <c r="BK40" s="48" t="str">
        <f>IF(Z40="0","0",LOOKUP(Z40,{0,1,2,3,"3.5",4,5},{"F","D","C","B","A-","A","A+"}))</f>
        <v>F</v>
      </c>
      <c r="BL40" s="48" t="str">
        <f>IF(AI40="0","0",LOOKUP(AI40,{0,1,2,3,"3.5",4,5},{"F","D","C","B","A-","A","A+"}))</f>
        <v>F</v>
      </c>
      <c r="BM40" s="48" t="str">
        <f>IF(AR40="0","0",LOOKUP(AR40,{0,1,2,3,"3.5",4,5},{"F","D","C","B","A-","A","A+"}))</f>
        <v>F</v>
      </c>
      <c r="BN40" s="48" t="str">
        <f>IF(BA40="0","0",LOOKUP(BA40,{0,1,2,3,"3.5",4,5},{"F","D","C","B","A-","A","A+"}))</f>
        <v>F</v>
      </c>
      <c r="BO40" s="50">
        <f t="shared" si="19"/>
        <v>0</v>
      </c>
    </row>
    <row r="41" spans="1:67" ht="15.75" customHeight="1">
      <c r="A41" s="66">
        <v>1037</v>
      </c>
      <c r="B41" s="38" t="s">
        <v>92</v>
      </c>
      <c r="C41" s="79">
        <v>47</v>
      </c>
      <c r="D41" s="80">
        <v>80</v>
      </c>
      <c r="E41" s="81">
        <f t="shared" si="0"/>
        <v>127</v>
      </c>
      <c r="F41" s="80">
        <v>22</v>
      </c>
      <c r="G41" s="81">
        <f t="shared" si="1"/>
        <v>149</v>
      </c>
      <c r="H41" s="81">
        <f>IF(G41="0","0",LOOKUP(G41,{0,66,80,100,120,140,160},{0,1,2,3,"3.5",4,5}))</f>
        <v>4</v>
      </c>
      <c r="I41" s="82">
        <v>63</v>
      </c>
      <c r="J41" s="82">
        <v>53</v>
      </c>
      <c r="K41" s="83">
        <f t="shared" si="14"/>
        <v>116</v>
      </c>
      <c r="L41" s="81">
        <f>IF(K41="0","0",LOOKUP(K41,{0,66,80,100,120,140,160},{0,1,2,3,"3.5",4,5}))</f>
        <v>3</v>
      </c>
      <c r="M41" s="81">
        <v>18</v>
      </c>
      <c r="N41" s="81">
        <v>12</v>
      </c>
      <c r="O41" s="81">
        <v>13</v>
      </c>
      <c r="P41" s="81">
        <f t="shared" si="2"/>
        <v>43</v>
      </c>
      <c r="Q41" s="81">
        <f>IF(P41="0","0",LOOKUP(P41,{0,33,40,50,60,70,80},{0,1,2,3,"3.5",4,5}))</f>
        <v>2</v>
      </c>
      <c r="R41" s="84">
        <v>17</v>
      </c>
      <c r="S41" s="85">
        <v>26</v>
      </c>
      <c r="T41" s="83">
        <f t="shared" si="3"/>
        <v>43</v>
      </c>
      <c r="U41" s="84">
        <v>11</v>
      </c>
      <c r="V41" s="86">
        <v>9</v>
      </c>
      <c r="W41" s="83">
        <f t="shared" si="4"/>
        <v>20</v>
      </c>
      <c r="X41" s="86">
        <v>40</v>
      </c>
      <c r="Y41" s="99">
        <f t="shared" si="5"/>
        <v>103</v>
      </c>
      <c r="Z41" s="99">
        <f>IF(Y41="0","0",LOOKUP(Y41,{0,66,80,100,120,140,160},{0,1,2,3,"3.5",4,5}))</f>
        <v>3</v>
      </c>
      <c r="AA41" s="109">
        <v>24</v>
      </c>
      <c r="AB41" s="112">
        <v>6</v>
      </c>
      <c r="AC41" s="99">
        <f t="shared" si="6"/>
        <v>30</v>
      </c>
      <c r="AD41" s="109">
        <v>16</v>
      </c>
      <c r="AE41" s="112">
        <v>10</v>
      </c>
      <c r="AF41" s="102">
        <f t="shared" si="7"/>
        <v>26</v>
      </c>
      <c r="AG41" s="112">
        <v>32</v>
      </c>
      <c r="AH41" s="101">
        <f t="shared" si="8"/>
        <v>88</v>
      </c>
      <c r="AI41" s="99">
        <f>IF(AH41="0","0",LOOKUP(AH41,{0,66,80,100,120,140,160},{0,1,2,3,"3.5",4,5}))</f>
        <v>2</v>
      </c>
      <c r="AJ41" s="99">
        <v>21</v>
      </c>
      <c r="AK41" s="103">
        <v>15</v>
      </c>
      <c r="AL41" s="99">
        <f t="shared" si="15"/>
        <v>36</v>
      </c>
      <c r="AM41" s="103">
        <v>16</v>
      </c>
      <c r="AN41" s="109">
        <v>17</v>
      </c>
      <c r="AO41" s="101">
        <f t="shared" si="16"/>
        <v>33</v>
      </c>
      <c r="AP41" s="105">
        <v>34</v>
      </c>
      <c r="AQ41" s="101">
        <f t="shared" si="17"/>
        <v>103</v>
      </c>
      <c r="AR41" s="99">
        <f>IF(AQ41="0","0",LOOKUP(AQ41,{0,66,80,100,120,140,160},{0,1,2,3,"3.5",4,5}))</f>
        <v>3</v>
      </c>
      <c r="AS41" s="111">
        <v>25</v>
      </c>
      <c r="AT41" s="111">
        <v>9</v>
      </c>
      <c r="AU41" s="101">
        <f t="shared" si="9"/>
        <v>34</v>
      </c>
      <c r="AV41" s="111">
        <v>16</v>
      </c>
      <c r="AW41" s="109">
        <v>20</v>
      </c>
      <c r="AX41" s="101">
        <f t="shared" si="10"/>
        <v>36</v>
      </c>
      <c r="AY41" s="111">
        <v>40</v>
      </c>
      <c r="AZ41" s="101">
        <f t="shared" si="11"/>
        <v>110</v>
      </c>
      <c r="BA41" s="99">
        <f>IF(AZ41="0","0",LOOKUP(AZ41,{0,66,80,100,120,140,160},{0,1,2,3,"3.5",4,5}))</f>
        <v>3</v>
      </c>
      <c r="BB41" s="105" t="s">
        <v>56</v>
      </c>
      <c r="BC41" s="107">
        <f>IF(ISBLANK(AR41)," ",IF(AR41="0","0",LOOKUP(AR41,{0,1,2,3,"3.5",4,5},{0,0,0,1,"1.5",2,3})))</f>
        <v>1</v>
      </c>
      <c r="BD41" s="133">
        <f t="shared" si="18"/>
        <v>3</v>
      </c>
      <c r="BE41" s="107" t="str">
        <f t="shared" si="12"/>
        <v>B</v>
      </c>
      <c r="BF41" s="107" t="str">
        <f t="shared" si="13"/>
        <v>Average Result</v>
      </c>
      <c r="BG41" s="70"/>
      <c r="BH41" s="48" t="str">
        <f>IF(H41="0","0",LOOKUP(H41,{0,1,2,3,"3.5",4,5},{"F","D","C","B","A-","A","A+"}))</f>
        <v>A</v>
      </c>
      <c r="BI41" s="48" t="str">
        <f>IF(L41="0","0",LOOKUP(L41,{0,1,2,3,"3.5",4,5},{"F","D","C","B","A-","A","A+"}))</f>
        <v>B</v>
      </c>
      <c r="BJ41" s="48" t="str">
        <f>IF(Q41="0","0",LOOKUP(Q41,{0,1,2,3,"3.5",4,5},{"F","D","C","B","A-","A","A+"}))</f>
        <v>C</v>
      </c>
      <c r="BK41" s="48" t="str">
        <f>IF(Z41="0","0",LOOKUP(Z41,{0,1,2,3,"3.5",4,5},{"F","D","C","B","A-","A","A+"}))</f>
        <v>B</v>
      </c>
      <c r="BL41" s="48" t="str">
        <f>IF(AI41="0","0",LOOKUP(AI41,{0,1,2,3,"3.5",4,5},{"F","D","C","B","A-","A","A+"}))</f>
        <v>C</v>
      </c>
      <c r="BM41" s="48" t="str">
        <f>IF(AR41="0","0",LOOKUP(AR41,{0,1,2,3,"3.5",4,5},{"F","D","C","B","A-","A","A+"}))</f>
        <v>B</v>
      </c>
      <c r="BN41" s="48" t="str">
        <f>IF(BA41="0","0",LOOKUP(BA41,{0,1,2,3,"3.5",4,5},{"F","D","C","B","A-","A","A+"}))</f>
        <v>B</v>
      </c>
      <c r="BO41" s="50">
        <f t="shared" si="19"/>
        <v>712</v>
      </c>
    </row>
    <row r="42" spans="1:67" ht="15.75" customHeight="1">
      <c r="A42" s="37">
        <v>1038</v>
      </c>
      <c r="B42" s="38" t="s">
        <v>93</v>
      </c>
      <c r="C42" s="79">
        <v>30</v>
      </c>
      <c r="D42" s="80">
        <v>50</v>
      </c>
      <c r="E42" s="81">
        <f t="shared" si="0"/>
        <v>80</v>
      </c>
      <c r="F42" s="80">
        <v>20</v>
      </c>
      <c r="G42" s="81">
        <f t="shared" si="1"/>
        <v>100</v>
      </c>
      <c r="H42" s="81">
        <f>IF(G42="0","0",LOOKUP(G42,{0,66,80,100,120,140,160},{0,1,2,3,"3.5",4,5}))</f>
        <v>3</v>
      </c>
      <c r="I42" s="82">
        <v>58</v>
      </c>
      <c r="J42" s="82">
        <v>68</v>
      </c>
      <c r="K42" s="83">
        <f t="shared" si="14"/>
        <v>126</v>
      </c>
      <c r="L42" s="81" t="str">
        <f>IF(K42="0","0",LOOKUP(K42,{0,66,80,100,120,140,160},{0,1,2,3,"3.5",4,5}))</f>
        <v>3.5</v>
      </c>
      <c r="M42" s="81">
        <v>17</v>
      </c>
      <c r="N42" s="81">
        <v>14</v>
      </c>
      <c r="O42" s="81">
        <v>13</v>
      </c>
      <c r="P42" s="81">
        <f t="shared" si="2"/>
        <v>44</v>
      </c>
      <c r="Q42" s="81">
        <f>IF(P42="0","0",LOOKUP(P42,{0,33,40,50,60,70,80},{0,1,2,3,"3.5",4,5}))</f>
        <v>2</v>
      </c>
      <c r="R42" s="84">
        <v>8</v>
      </c>
      <c r="S42" s="85">
        <v>18</v>
      </c>
      <c r="T42" s="83">
        <f t="shared" si="3"/>
        <v>26</v>
      </c>
      <c r="U42" s="84">
        <v>12</v>
      </c>
      <c r="V42" s="86">
        <v>13</v>
      </c>
      <c r="W42" s="83">
        <f t="shared" si="4"/>
        <v>25</v>
      </c>
      <c r="X42" s="86">
        <v>36</v>
      </c>
      <c r="Y42" s="99">
        <f t="shared" si="5"/>
        <v>87</v>
      </c>
      <c r="Z42" s="99">
        <f>IF(Y42="0","0",LOOKUP(Y42,{0,66,80,100,120,140,160},{0,1,2,3,"3.5",4,5}))</f>
        <v>2</v>
      </c>
      <c r="AA42" s="109">
        <v>18</v>
      </c>
      <c r="AB42" s="112">
        <v>11</v>
      </c>
      <c r="AC42" s="99">
        <f t="shared" si="6"/>
        <v>29</v>
      </c>
      <c r="AD42" s="109">
        <v>16</v>
      </c>
      <c r="AE42" s="112">
        <v>10</v>
      </c>
      <c r="AF42" s="102">
        <f t="shared" si="7"/>
        <v>26</v>
      </c>
      <c r="AG42" s="112">
        <v>44</v>
      </c>
      <c r="AH42" s="101">
        <f t="shared" si="8"/>
        <v>99</v>
      </c>
      <c r="AI42" s="99">
        <f>IF(AH42="0","0",LOOKUP(AH42,{0,66,80,100,120,140,160},{0,1,2,3,"3.5",4,5}))</f>
        <v>2</v>
      </c>
      <c r="AJ42" s="99">
        <v>31</v>
      </c>
      <c r="AK42" s="103">
        <v>29</v>
      </c>
      <c r="AL42" s="99">
        <f t="shared" si="15"/>
        <v>60</v>
      </c>
      <c r="AM42" s="103">
        <v>14</v>
      </c>
      <c r="AN42" s="109">
        <v>15</v>
      </c>
      <c r="AO42" s="101">
        <f t="shared" si="16"/>
        <v>29</v>
      </c>
      <c r="AP42" s="105">
        <v>36</v>
      </c>
      <c r="AQ42" s="101">
        <f t="shared" si="17"/>
        <v>125</v>
      </c>
      <c r="AR42" s="99" t="str">
        <f>IF(AQ42="0","0",LOOKUP(AQ42,{0,66,80,100,120,140,160},{0,1,2,3,"3.5",4,5}))</f>
        <v>3.5</v>
      </c>
      <c r="AS42" s="111">
        <v>15</v>
      </c>
      <c r="AT42" s="111">
        <v>7</v>
      </c>
      <c r="AU42" s="101">
        <f t="shared" si="9"/>
        <v>22</v>
      </c>
      <c r="AV42" s="111">
        <v>16</v>
      </c>
      <c r="AW42" s="109">
        <v>8</v>
      </c>
      <c r="AX42" s="101">
        <f t="shared" si="10"/>
        <v>24</v>
      </c>
      <c r="AY42" s="109">
        <v>40</v>
      </c>
      <c r="AZ42" s="101">
        <f t="shared" si="11"/>
        <v>0</v>
      </c>
      <c r="BA42" s="99">
        <f>IF(AZ42="0","0",LOOKUP(AZ42,{0,66,80,100,120,140,160},{0,1,2,3,"3.5",4,5}))</f>
        <v>0</v>
      </c>
      <c r="BB42" s="105" t="s">
        <v>56</v>
      </c>
      <c r="BC42" s="107" t="str">
        <f>IF(ISBLANK(AR42)," ",IF(AR42="0","0",LOOKUP(AR42,{0,1,2,3,"3.5",4,5},{0,0,0,1,"1.5",2,3})))</f>
        <v>1.5</v>
      </c>
      <c r="BD42" s="133">
        <f t="shared" si="18"/>
        <v>0</v>
      </c>
      <c r="BE42" s="107" t="str">
        <f t="shared" si="12"/>
        <v>F</v>
      </c>
      <c r="BF42" s="107" t="str">
        <f t="shared" si="13"/>
        <v>Fail</v>
      </c>
      <c r="BG42" s="70"/>
      <c r="BH42" s="48" t="str">
        <f>IF(H42="0","0",LOOKUP(H42,{0,1,2,3,"3.5",4,5},{"F","D","C","B","A-","A","A+"}))</f>
        <v>B</v>
      </c>
      <c r="BI42" s="48" t="str">
        <f>IF(L42="0","0",LOOKUP(L42,{0,1,2,3,"3.5",4,5},{"F","D","C","B","A-","A","A+"}))</f>
        <v>A-</v>
      </c>
      <c r="BJ42" s="48" t="str">
        <f>IF(Q42="0","0",LOOKUP(Q42,{0,1,2,3,"3.5",4,5},{"F","D","C","B","A-","A","A+"}))</f>
        <v>C</v>
      </c>
      <c r="BK42" s="48" t="str">
        <f>IF(Z42="0","0",LOOKUP(Z42,{0,1,2,3,"3.5",4,5},{"F","D","C","B","A-","A","A+"}))</f>
        <v>C</v>
      </c>
      <c r="BL42" s="48" t="str">
        <f>IF(AI42="0","0",LOOKUP(AI42,{0,1,2,3,"3.5",4,5},{"F","D","C","B","A-","A","A+"}))</f>
        <v>C</v>
      </c>
      <c r="BM42" s="48" t="str">
        <f>IF(AR42="0","0",LOOKUP(AR42,{0,1,2,3,"3.5",4,5},{"F","D","C","B","A-","A","A+"}))</f>
        <v>A-</v>
      </c>
      <c r="BN42" s="48" t="str">
        <f>IF(BA42="0","0",LOOKUP(BA42,{0,1,2,3,"3.5",4,5},{"F","D","C","B","A-","A","A+"}))</f>
        <v>F</v>
      </c>
      <c r="BO42" s="50">
        <f t="shared" si="19"/>
        <v>581</v>
      </c>
    </row>
    <row r="43" spans="1:67" ht="15.75" customHeight="1">
      <c r="A43" s="37">
        <v>1039</v>
      </c>
      <c r="B43" s="38" t="s">
        <v>94</v>
      </c>
      <c r="C43" s="79">
        <v>40</v>
      </c>
      <c r="D43" s="80">
        <v>73</v>
      </c>
      <c r="E43" s="81">
        <f t="shared" si="0"/>
        <v>113</v>
      </c>
      <c r="F43" s="80">
        <v>23</v>
      </c>
      <c r="G43" s="81">
        <f t="shared" si="1"/>
        <v>136</v>
      </c>
      <c r="H43" s="81" t="str">
        <f>IF(G43="0","0",LOOKUP(G43,{0,66,80,100,120,140,160},{0,1,2,3,"3.5",4,5}))</f>
        <v>3.5</v>
      </c>
      <c r="I43" s="82">
        <v>54</v>
      </c>
      <c r="J43" s="82">
        <v>62</v>
      </c>
      <c r="K43" s="83">
        <f t="shared" si="14"/>
        <v>116</v>
      </c>
      <c r="L43" s="81">
        <f>IF(K43="0","0",LOOKUP(K43,{0,66,80,100,120,140,160},{0,1,2,3,"3.5",4,5}))</f>
        <v>3</v>
      </c>
      <c r="M43" s="81">
        <v>32</v>
      </c>
      <c r="N43" s="81">
        <v>16</v>
      </c>
      <c r="O43" s="81">
        <v>17</v>
      </c>
      <c r="P43" s="81">
        <f t="shared" si="2"/>
        <v>65</v>
      </c>
      <c r="Q43" s="81" t="str">
        <f>IF(P43="0","0",LOOKUP(P43,{0,33,40,50,60,70,80},{0,1,2,3,"3.5",4,5}))</f>
        <v>3.5</v>
      </c>
      <c r="R43" s="84">
        <v>37</v>
      </c>
      <c r="S43" s="85">
        <v>28</v>
      </c>
      <c r="T43" s="83">
        <f t="shared" si="3"/>
        <v>65</v>
      </c>
      <c r="U43" s="84">
        <v>12</v>
      </c>
      <c r="V43" s="86">
        <v>11</v>
      </c>
      <c r="W43" s="83">
        <f t="shared" si="4"/>
        <v>23</v>
      </c>
      <c r="X43" s="86">
        <v>36</v>
      </c>
      <c r="Y43" s="99">
        <f t="shared" si="5"/>
        <v>124</v>
      </c>
      <c r="Z43" s="99" t="str">
        <f>IF(Y43="0","0",LOOKUP(Y43,{0,66,80,100,120,140,160},{0,1,2,3,"3.5",4,5}))</f>
        <v>3.5</v>
      </c>
      <c r="AA43" s="109">
        <v>29</v>
      </c>
      <c r="AB43" s="112">
        <v>24</v>
      </c>
      <c r="AC43" s="99">
        <f t="shared" si="6"/>
        <v>53</v>
      </c>
      <c r="AD43" s="109">
        <v>15</v>
      </c>
      <c r="AE43" s="112">
        <v>10</v>
      </c>
      <c r="AF43" s="102">
        <f t="shared" si="7"/>
        <v>25</v>
      </c>
      <c r="AG43" s="112">
        <v>44</v>
      </c>
      <c r="AH43" s="101">
        <f t="shared" si="8"/>
        <v>122</v>
      </c>
      <c r="AI43" s="99" t="str">
        <f>IF(AH43="0","0",LOOKUP(AH43,{0,66,80,100,120,140,160},{0,1,2,3,"3.5",4,5}))</f>
        <v>3.5</v>
      </c>
      <c r="AJ43" s="99">
        <v>40</v>
      </c>
      <c r="AK43" s="103">
        <v>27</v>
      </c>
      <c r="AL43" s="99">
        <f t="shared" si="15"/>
        <v>67</v>
      </c>
      <c r="AM43" s="103">
        <v>9</v>
      </c>
      <c r="AN43" s="109">
        <v>11</v>
      </c>
      <c r="AO43" s="101">
        <f t="shared" si="16"/>
        <v>20</v>
      </c>
      <c r="AP43" s="105">
        <v>38</v>
      </c>
      <c r="AQ43" s="101">
        <f t="shared" si="17"/>
        <v>125</v>
      </c>
      <c r="AR43" s="99" t="str">
        <f>IF(AQ43="0","0",LOOKUP(AQ43,{0,66,80,100,120,140,160},{0,1,2,3,"3.5",4,5}))</f>
        <v>3.5</v>
      </c>
      <c r="AS43" s="111">
        <v>29</v>
      </c>
      <c r="AT43" s="111">
        <v>24</v>
      </c>
      <c r="AU43" s="101">
        <f t="shared" si="9"/>
        <v>53</v>
      </c>
      <c r="AV43" s="111">
        <v>19</v>
      </c>
      <c r="AW43" s="109">
        <v>18</v>
      </c>
      <c r="AX43" s="101">
        <f t="shared" si="10"/>
        <v>37</v>
      </c>
      <c r="AY43" s="111">
        <v>40</v>
      </c>
      <c r="AZ43" s="101">
        <f t="shared" si="11"/>
        <v>130</v>
      </c>
      <c r="BA43" s="99" t="str">
        <f>IF(AZ43="0","0",LOOKUP(AZ43,{0,66,80,100,120,140,160},{0,1,2,3,"3.5",4,5}))</f>
        <v>3.5</v>
      </c>
      <c r="BB43" s="105" t="s">
        <v>56</v>
      </c>
      <c r="BC43" s="107" t="str">
        <f>IF(ISBLANK(AR43)," ",IF(AR43="0","0",LOOKUP(AR43,{0,1,2,3,"3.5",4,5},{0,0,0,1,"1.5",2,3})))</f>
        <v>1.5</v>
      </c>
      <c r="BD43" s="133">
        <f t="shared" si="18"/>
        <v>3.6666666666666665</v>
      </c>
      <c r="BE43" s="107" t="str">
        <f t="shared" si="12"/>
        <v>A-</v>
      </c>
      <c r="BF43" s="107" t="str">
        <f t="shared" si="13"/>
        <v>Good Result</v>
      </c>
      <c r="BG43" s="70"/>
      <c r="BH43" s="48" t="str">
        <f>IF(H43="0","0",LOOKUP(H43,{0,1,2,3,"3.5",4,5},{"F","D","C","B","A-","A","A+"}))</f>
        <v>A-</v>
      </c>
      <c r="BI43" s="48" t="str">
        <f>IF(L43="0","0",LOOKUP(L43,{0,1,2,3,"3.5",4,5},{"F","D","C","B","A-","A","A+"}))</f>
        <v>B</v>
      </c>
      <c r="BJ43" s="48" t="str">
        <f>IF(Q43="0","0",LOOKUP(Q43,{0,1,2,3,"3.5",4,5},{"F","D","C","B","A-","A","A+"}))</f>
        <v>A-</v>
      </c>
      <c r="BK43" s="48" t="str">
        <f>IF(Z43="0","0",LOOKUP(Z43,{0,1,2,3,"3.5",4,5},{"F","D","C","B","A-","A","A+"}))</f>
        <v>A-</v>
      </c>
      <c r="BL43" s="48" t="str">
        <f>IF(AI43="0","0",LOOKUP(AI43,{0,1,2,3,"3.5",4,5},{"F","D","C","B","A-","A","A+"}))</f>
        <v>A-</v>
      </c>
      <c r="BM43" s="48" t="str">
        <f>IF(AR43="0","0",LOOKUP(AR43,{0,1,2,3,"3.5",4,5},{"F","D","C","B","A-","A","A+"}))</f>
        <v>A-</v>
      </c>
      <c r="BN43" s="48" t="str">
        <f>IF(BA43="0","0",LOOKUP(BA43,{0,1,2,3,"3.5",4,5},{"F","D","C","B","A-","A","A+"}))</f>
        <v>A-</v>
      </c>
      <c r="BO43" s="50">
        <f t="shared" si="19"/>
        <v>818</v>
      </c>
    </row>
    <row r="44" spans="1:67" ht="15.75" customHeight="1">
      <c r="A44" s="37">
        <v>1040</v>
      </c>
      <c r="B44" s="38" t="s">
        <v>95</v>
      </c>
      <c r="C44" s="79">
        <v>44</v>
      </c>
      <c r="D44" s="80">
        <v>73</v>
      </c>
      <c r="E44" s="81">
        <f t="shared" si="0"/>
        <v>117</v>
      </c>
      <c r="F44" s="80">
        <v>24</v>
      </c>
      <c r="G44" s="81">
        <f t="shared" si="1"/>
        <v>141</v>
      </c>
      <c r="H44" s="81">
        <f>IF(G44="0","0",LOOKUP(G44,{0,66,80,100,120,140,160},{0,1,2,3,"3.5",4,5}))</f>
        <v>4</v>
      </c>
      <c r="I44" s="82">
        <v>55</v>
      </c>
      <c r="J44" s="82">
        <v>56</v>
      </c>
      <c r="K44" s="83">
        <f t="shared" si="14"/>
        <v>111</v>
      </c>
      <c r="L44" s="81">
        <f>IF(K44="0","0",LOOKUP(K44,{0,66,80,100,120,140,160},{0,1,2,3,"3.5",4,5}))</f>
        <v>3</v>
      </c>
      <c r="M44" s="81">
        <v>25</v>
      </c>
      <c r="N44" s="81">
        <v>17</v>
      </c>
      <c r="O44" s="81">
        <v>14</v>
      </c>
      <c r="P44" s="81">
        <f t="shared" si="2"/>
        <v>56</v>
      </c>
      <c r="Q44" s="81">
        <f>IF(P44="0","0",LOOKUP(P44,{0,33,40,50,60,70,80},{0,1,2,3,"3.5",4,5}))</f>
        <v>3</v>
      </c>
      <c r="R44" s="84">
        <v>33</v>
      </c>
      <c r="S44" s="85">
        <v>27</v>
      </c>
      <c r="T44" s="83">
        <f t="shared" si="3"/>
        <v>60</v>
      </c>
      <c r="U44" s="84">
        <v>14</v>
      </c>
      <c r="V44" s="86">
        <v>12</v>
      </c>
      <c r="W44" s="83">
        <f t="shared" si="4"/>
        <v>26</v>
      </c>
      <c r="X44" s="86">
        <v>36</v>
      </c>
      <c r="Y44" s="99">
        <f t="shared" si="5"/>
        <v>122</v>
      </c>
      <c r="Z44" s="99" t="str">
        <f>IF(Y44="0","0",LOOKUP(Y44,{0,66,80,100,120,140,160},{0,1,2,3,"3.5",4,5}))</f>
        <v>3.5</v>
      </c>
      <c r="AA44" s="109">
        <v>25</v>
      </c>
      <c r="AB44" s="112">
        <v>25</v>
      </c>
      <c r="AC44" s="99">
        <f t="shared" si="6"/>
        <v>50</v>
      </c>
      <c r="AD44" s="109">
        <v>14</v>
      </c>
      <c r="AE44" s="112">
        <v>8</v>
      </c>
      <c r="AF44" s="102">
        <f t="shared" si="7"/>
        <v>22</v>
      </c>
      <c r="AG44" s="112">
        <v>44</v>
      </c>
      <c r="AH44" s="101">
        <f t="shared" si="8"/>
        <v>116</v>
      </c>
      <c r="AI44" s="99">
        <f>IF(AH44="0","0",LOOKUP(AH44,{0,66,80,100,120,140,160},{0,1,2,3,"3.5",4,5}))</f>
        <v>3</v>
      </c>
      <c r="AJ44" s="99"/>
      <c r="AK44" s="103"/>
      <c r="AL44" s="99">
        <f t="shared" si="15"/>
        <v>0</v>
      </c>
      <c r="AM44" s="103"/>
      <c r="AN44" s="109"/>
      <c r="AO44" s="101">
        <f t="shared" si="16"/>
        <v>0</v>
      </c>
      <c r="AP44" s="105"/>
      <c r="AQ44" s="101">
        <f t="shared" si="17"/>
        <v>0</v>
      </c>
      <c r="AR44" s="99">
        <f>IF(AQ44="0","0",LOOKUP(AQ44,{0,66,80,100,120,140,160},{0,1,2,3,"3.5",4,5}))</f>
        <v>0</v>
      </c>
      <c r="AS44" s="111">
        <v>27</v>
      </c>
      <c r="AT44" s="111">
        <v>19</v>
      </c>
      <c r="AU44" s="101">
        <f t="shared" si="9"/>
        <v>46</v>
      </c>
      <c r="AV44" s="111">
        <v>16</v>
      </c>
      <c r="AW44" s="109">
        <v>14</v>
      </c>
      <c r="AX44" s="101">
        <f t="shared" si="10"/>
        <v>30</v>
      </c>
      <c r="AY44" s="109">
        <v>36</v>
      </c>
      <c r="AZ44" s="101">
        <f t="shared" si="11"/>
        <v>112</v>
      </c>
      <c r="BA44" s="99">
        <f>IF(AZ44="0","0",LOOKUP(AZ44,{0,66,80,100,120,140,160},{0,1,2,3,"3.5",4,5}))</f>
        <v>3</v>
      </c>
      <c r="BB44" s="105" t="s">
        <v>56</v>
      </c>
      <c r="BC44" s="107">
        <f>IF(ISBLANK(AR44)," ",IF(AR44="0","0",LOOKUP(AR44,{0,1,2,3,"3.5",4,5},{0,0,0,1,"1.5",2,3})))</f>
        <v>0</v>
      </c>
      <c r="BD44" s="133">
        <f t="shared" si="18"/>
        <v>3.25</v>
      </c>
      <c r="BE44" s="107" t="str">
        <f t="shared" si="12"/>
        <v>B</v>
      </c>
      <c r="BF44" s="107" t="str">
        <f t="shared" si="13"/>
        <v>Average Result</v>
      </c>
      <c r="BG44" s="70"/>
      <c r="BH44" s="48" t="str">
        <f>IF(H44="0","0",LOOKUP(H44,{0,1,2,3,"3.5",4,5},{"F","D","C","B","A-","A","A+"}))</f>
        <v>A</v>
      </c>
      <c r="BI44" s="48" t="str">
        <f>IF(L44="0","0",LOOKUP(L44,{0,1,2,3,"3.5",4,5},{"F","D","C","B","A-","A","A+"}))</f>
        <v>B</v>
      </c>
      <c r="BJ44" s="48" t="str">
        <f>IF(Q44="0","0",LOOKUP(Q44,{0,1,2,3,"3.5",4,5},{"F","D","C","B","A-","A","A+"}))</f>
        <v>B</v>
      </c>
      <c r="BK44" s="48" t="str">
        <f>IF(Z44="0","0",LOOKUP(Z44,{0,1,2,3,"3.5",4,5},{"F","D","C","B","A-","A","A+"}))</f>
        <v>A-</v>
      </c>
      <c r="BL44" s="48" t="str">
        <f>IF(AI44="0","0",LOOKUP(AI44,{0,1,2,3,"3.5",4,5},{"F","D","C","B","A-","A","A+"}))</f>
        <v>B</v>
      </c>
      <c r="BM44" s="48" t="str">
        <f>IF(AR44="0","0",LOOKUP(AR44,{0,1,2,3,"3.5",4,5},{"F","D","C","B","A-","A","A+"}))</f>
        <v>F</v>
      </c>
      <c r="BN44" s="48" t="str">
        <f>IF(BA44="0","0",LOOKUP(BA44,{0,1,2,3,"3.5",4,5},{"F","D","C","B","A-","A","A+"}))</f>
        <v>B</v>
      </c>
      <c r="BO44" s="50">
        <f t="shared" si="19"/>
        <v>658</v>
      </c>
    </row>
    <row r="45" spans="1:67" ht="15.75" customHeight="1">
      <c r="A45" s="37">
        <v>1041</v>
      </c>
      <c r="B45" s="38" t="s">
        <v>96</v>
      </c>
      <c r="C45" s="79">
        <v>47</v>
      </c>
      <c r="D45" s="80">
        <v>71</v>
      </c>
      <c r="E45" s="81">
        <f t="shared" si="0"/>
        <v>118</v>
      </c>
      <c r="F45" s="80">
        <v>23</v>
      </c>
      <c r="G45" s="81">
        <f t="shared" si="1"/>
        <v>141</v>
      </c>
      <c r="H45" s="81">
        <f>IF(G45="0","0",LOOKUP(G45,{0,66,80,100,120,140,160},{0,1,2,3,"3.5",4,5}))</f>
        <v>4</v>
      </c>
      <c r="I45" s="82">
        <v>63</v>
      </c>
      <c r="J45" s="82">
        <v>74</v>
      </c>
      <c r="K45" s="83">
        <f t="shared" si="14"/>
        <v>137</v>
      </c>
      <c r="L45" s="81" t="str">
        <f>IF(K45="0","0",LOOKUP(K45,{0,66,80,100,120,140,160},{0,1,2,3,"3.5",4,5}))</f>
        <v>3.5</v>
      </c>
      <c r="M45" s="81">
        <v>24</v>
      </c>
      <c r="N45" s="81">
        <v>16</v>
      </c>
      <c r="O45" s="81">
        <v>22</v>
      </c>
      <c r="P45" s="81">
        <f t="shared" si="2"/>
        <v>62</v>
      </c>
      <c r="Q45" s="81" t="str">
        <f>IF(P45="0","0",LOOKUP(P45,{0,33,40,50,60,70,80},{0,1,2,3,"3.5",4,5}))</f>
        <v>3.5</v>
      </c>
      <c r="R45" s="84">
        <v>32</v>
      </c>
      <c r="S45" s="85">
        <v>22</v>
      </c>
      <c r="T45" s="83">
        <f t="shared" si="3"/>
        <v>54</v>
      </c>
      <c r="U45" s="84">
        <v>13</v>
      </c>
      <c r="V45" s="86">
        <v>8</v>
      </c>
      <c r="W45" s="83">
        <f t="shared" si="4"/>
        <v>21</v>
      </c>
      <c r="X45" s="86">
        <v>42</v>
      </c>
      <c r="Y45" s="99">
        <f t="shared" si="5"/>
        <v>117</v>
      </c>
      <c r="Z45" s="99">
        <f>IF(Y45="0","0",LOOKUP(Y45,{0,66,80,100,120,140,160},{0,1,2,3,"3.5",4,5}))</f>
        <v>3</v>
      </c>
      <c r="AA45" s="109">
        <v>21</v>
      </c>
      <c r="AB45" s="112">
        <v>16</v>
      </c>
      <c r="AC45" s="99">
        <f t="shared" si="6"/>
        <v>37</v>
      </c>
      <c r="AD45" s="109">
        <v>16</v>
      </c>
      <c r="AE45" s="112">
        <v>11</v>
      </c>
      <c r="AF45" s="102">
        <f t="shared" si="7"/>
        <v>27</v>
      </c>
      <c r="AG45" s="112">
        <v>44</v>
      </c>
      <c r="AH45" s="101">
        <f t="shared" si="8"/>
        <v>108</v>
      </c>
      <c r="AI45" s="99">
        <f>IF(AH45="0","0",LOOKUP(AH45,{0,66,80,100,120,140,160},{0,1,2,3,"3.5",4,5}))</f>
        <v>3</v>
      </c>
      <c r="AJ45" s="99">
        <v>36</v>
      </c>
      <c r="AK45" s="103">
        <v>38</v>
      </c>
      <c r="AL45" s="99">
        <f t="shared" si="15"/>
        <v>74</v>
      </c>
      <c r="AM45" s="103">
        <v>14</v>
      </c>
      <c r="AN45" s="109">
        <v>15</v>
      </c>
      <c r="AO45" s="101">
        <f t="shared" si="16"/>
        <v>29</v>
      </c>
      <c r="AP45" s="105">
        <v>38</v>
      </c>
      <c r="AQ45" s="101">
        <f t="shared" si="17"/>
        <v>141</v>
      </c>
      <c r="AR45" s="99">
        <f>IF(AQ45="0","0",LOOKUP(AQ45,{0,66,80,100,120,140,160},{0,1,2,3,"3.5",4,5}))</f>
        <v>4</v>
      </c>
      <c r="AS45" s="111">
        <v>33</v>
      </c>
      <c r="AT45" s="111">
        <v>33</v>
      </c>
      <c r="AU45" s="101">
        <f t="shared" si="9"/>
        <v>66</v>
      </c>
      <c r="AV45" s="111">
        <v>17</v>
      </c>
      <c r="AW45" s="109">
        <v>13</v>
      </c>
      <c r="AX45" s="101">
        <f t="shared" si="10"/>
        <v>30</v>
      </c>
      <c r="AY45" s="109">
        <v>36</v>
      </c>
      <c r="AZ45" s="101">
        <f t="shared" si="11"/>
        <v>132</v>
      </c>
      <c r="BA45" s="99" t="str">
        <f>IF(AZ45="0","0",LOOKUP(AZ45,{0,66,80,100,120,140,160},{0,1,2,3,"3.5",4,5}))</f>
        <v>3.5</v>
      </c>
      <c r="BB45" s="105" t="s">
        <v>56</v>
      </c>
      <c r="BC45" s="107">
        <f>IF(ISBLANK(AR45)," ",IF(AR45="0","0",LOOKUP(AR45,{0,1,2,3,"3.5",4,5},{0,0,0,1,"1.5",2,3})))</f>
        <v>2</v>
      </c>
      <c r="BD45" s="133">
        <f t="shared" si="18"/>
        <v>3.75</v>
      </c>
      <c r="BE45" s="107" t="str">
        <f t="shared" si="12"/>
        <v>A-</v>
      </c>
      <c r="BF45" s="107" t="str">
        <f t="shared" si="13"/>
        <v>Good Result</v>
      </c>
      <c r="BG45" s="70"/>
      <c r="BH45" s="48" t="str">
        <f>IF(H45="0","0",LOOKUP(H45,{0,1,2,3,"3.5",4,5},{"F","D","C","B","A-","A","A+"}))</f>
        <v>A</v>
      </c>
      <c r="BI45" s="48" t="str">
        <f>IF(L45="0","0",LOOKUP(L45,{0,1,2,3,"3.5",4,5},{"F","D","C","B","A-","A","A+"}))</f>
        <v>A-</v>
      </c>
      <c r="BJ45" s="48" t="str">
        <f>IF(Q45="0","0",LOOKUP(Q45,{0,1,2,3,"3.5",4,5},{"F","D","C","B","A-","A","A+"}))</f>
        <v>A-</v>
      </c>
      <c r="BK45" s="48" t="str">
        <f>IF(Z45="0","0",LOOKUP(Z45,{0,1,2,3,"3.5",4,5},{"F","D","C","B","A-","A","A+"}))</f>
        <v>B</v>
      </c>
      <c r="BL45" s="48" t="str">
        <f>IF(AI45="0","0",LOOKUP(AI45,{0,1,2,3,"3.5",4,5},{"F","D","C","B","A-","A","A+"}))</f>
        <v>B</v>
      </c>
      <c r="BM45" s="48" t="str">
        <f>IF(AR45="0","0",LOOKUP(AR45,{0,1,2,3,"3.5",4,5},{"F","D","C","B","A-","A","A+"}))</f>
        <v>A</v>
      </c>
      <c r="BN45" s="48" t="str">
        <f>IF(BA45="0","0",LOOKUP(BA45,{0,1,2,3,"3.5",4,5},{"F","D","C","B","A-","A","A+"}))</f>
        <v>A-</v>
      </c>
      <c r="BO45" s="50">
        <f t="shared" si="19"/>
        <v>838</v>
      </c>
    </row>
    <row r="46" spans="1:67" ht="15.75" customHeight="1">
      <c r="A46" s="37">
        <v>1042</v>
      </c>
      <c r="B46" s="38" t="s">
        <v>97</v>
      </c>
      <c r="C46" s="79">
        <v>42</v>
      </c>
      <c r="D46" s="80">
        <v>71</v>
      </c>
      <c r="E46" s="81">
        <f t="shared" si="0"/>
        <v>113</v>
      </c>
      <c r="F46" s="80">
        <v>19</v>
      </c>
      <c r="G46" s="81">
        <f t="shared" si="1"/>
        <v>132</v>
      </c>
      <c r="H46" s="81" t="str">
        <f>IF(G46="0","0",LOOKUP(G46,{0,66,80,100,120,140,160},{0,1,2,3,"3.5",4,5}))</f>
        <v>3.5</v>
      </c>
      <c r="I46" s="82">
        <v>66</v>
      </c>
      <c r="J46" s="82">
        <v>78</v>
      </c>
      <c r="K46" s="83">
        <f t="shared" si="14"/>
        <v>144</v>
      </c>
      <c r="L46" s="81">
        <f>IF(K46="0","0",LOOKUP(K46,{0,66,80,100,120,140,160},{0,1,2,3,"3.5",4,5}))</f>
        <v>4</v>
      </c>
      <c r="M46" s="81">
        <v>20</v>
      </c>
      <c r="N46" s="81">
        <v>14</v>
      </c>
      <c r="O46" s="81">
        <v>20</v>
      </c>
      <c r="P46" s="81">
        <f t="shared" si="2"/>
        <v>54</v>
      </c>
      <c r="Q46" s="81">
        <f>IF(P46="0","0",LOOKUP(P46,{0,33,40,50,60,70,80},{0,1,2,3,"3.5",4,5}))</f>
        <v>3</v>
      </c>
      <c r="R46" s="84">
        <v>38</v>
      </c>
      <c r="S46" s="85">
        <v>30</v>
      </c>
      <c r="T46" s="83">
        <f t="shared" si="3"/>
        <v>68</v>
      </c>
      <c r="U46" s="84">
        <v>17</v>
      </c>
      <c r="V46" s="86">
        <v>16</v>
      </c>
      <c r="W46" s="83">
        <f t="shared" si="4"/>
        <v>33</v>
      </c>
      <c r="X46" s="86">
        <v>40</v>
      </c>
      <c r="Y46" s="99">
        <f t="shared" si="5"/>
        <v>141</v>
      </c>
      <c r="Z46" s="99">
        <f>IF(Y46="0","0",LOOKUP(Y46,{0,66,80,100,120,140,160},{0,1,2,3,"3.5",4,5}))</f>
        <v>4</v>
      </c>
      <c r="AA46" s="109">
        <v>21</v>
      </c>
      <c r="AB46" s="112">
        <v>15</v>
      </c>
      <c r="AC46" s="99">
        <f t="shared" si="6"/>
        <v>36</v>
      </c>
      <c r="AD46" s="109">
        <v>15</v>
      </c>
      <c r="AE46" s="112">
        <v>11</v>
      </c>
      <c r="AF46" s="102">
        <f t="shared" si="7"/>
        <v>26</v>
      </c>
      <c r="AG46" s="112">
        <v>24</v>
      </c>
      <c r="AH46" s="101">
        <f t="shared" si="8"/>
        <v>86</v>
      </c>
      <c r="AI46" s="99">
        <f>IF(AH46="0","0",LOOKUP(AH46,{0,66,80,100,120,140,160},{0,1,2,3,"3.5",4,5}))</f>
        <v>2</v>
      </c>
      <c r="AJ46" s="99">
        <v>46</v>
      </c>
      <c r="AK46" s="103">
        <v>44</v>
      </c>
      <c r="AL46" s="99">
        <f t="shared" si="15"/>
        <v>90</v>
      </c>
      <c r="AM46" s="103">
        <v>20</v>
      </c>
      <c r="AN46" s="109">
        <v>19</v>
      </c>
      <c r="AO46" s="101">
        <f t="shared" si="16"/>
        <v>39</v>
      </c>
      <c r="AP46" s="105">
        <v>44</v>
      </c>
      <c r="AQ46" s="101">
        <f t="shared" si="17"/>
        <v>173</v>
      </c>
      <c r="AR46" s="99">
        <f>IF(AQ46="0","0",LOOKUP(AQ46,{0,66,80,100,120,140,160},{0,1,2,3,"3.5",4,5}))</f>
        <v>5</v>
      </c>
      <c r="AS46" s="111">
        <v>26</v>
      </c>
      <c r="AT46" s="111">
        <v>25</v>
      </c>
      <c r="AU46" s="101">
        <f t="shared" si="9"/>
        <v>51</v>
      </c>
      <c r="AV46" s="111">
        <v>16</v>
      </c>
      <c r="AW46" s="109">
        <v>14</v>
      </c>
      <c r="AX46" s="101">
        <f t="shared" si="10"/>
        <v>30</v>
      </c>
      <c r="AY46" s="109">
        <v>38</v>
      </c>
      <c r="AZ46" s="101">
        <f t="shared" si="11"/>
        <v>119</v>
      </c>
      <c r="BA46" s="99">
        <f>IF(AZ46="0","0",LOOKUP(AZ46,{0,66,80,100,120,140,160},{0,1,2,3,"3.5",4,5}))</f>
        <v>3</v>
      </c>
      <c r="BB46" s="105" t="s">
        <v>60</v>
      </c>
      <c r="BC46" s="107">
        <f>IF(ISBLANK(BA46)," ",IF(BA46="0","0",LOOKUP(BA46,{0,1,2,3,"3.5",4,5},{0,0,0,1,"1.5",2,3})))</f>
        <v>1</v>
      </c>
      <c r="BD46" s="133">
        <f t="shared" si="18"/>
        <v>3.4166666666666665</v>
      </c>
      <c r="BE46" s="107" t="str">
        <f t="shared" si="12"/>
        <v>B</v>
      </c>
      <c r="BF46" s="107" t="str">
        <f t="shared" si="13"/>
        <v>Average Result</v>
      </c>
      <c r="BG46" s="70"/>
      <c r="BH46" s="48" t="str">
        <f>IF(H46="0","0",LOOKUP(H46,{0,1,2,3,"3.5",4,5},{"F","D","C","B","A-","A","A+"}))</f>
        <v>A-</v>
      </c>
      <c r="BI46" s="48" t="str">
        <f>IF(L46="0","0",LOOKUP(L46,{0,1,2,3,"3.5",4,5},{"F","D","C","B","A-","A","A+"}))</f>
        <v>A</v>
      </c>
      <c r="BJ46" s="48" t="str">
        <f>IF(Q46="0","0",LOOKUP(Q46,{0,1,2,3,"3.5",4,5},{"F","D","C","B","A-","A","A+"}))</f>
        <v>B</v>
      </c>
      <c r="BK46" s="48" t="str">
        <f>IF(Z46="0","0",LOOKUP(Z46,{0,1,2,3,"3.5",4,5},{"F","D","C","B","A-","A","A+"}))</f>
        <v>A</v>
      </c>
      <c r="BL46" s="48" t="str">
        <f>IF(AI46="0","0",LOOKUP(AI46,{0,1,2,3,"3.5",4,5},{"F","D","C","B","A-","A","A+"}))</f>
        <v>C</v>
      </c>
      <c r="BM46" s="48" t="str">
        <f>IF(AR46="0","0",LOOKUP(AR46,{0,1,2,3,"3.5",4,5},{"F","D","C","B","A-","A","A+"}))</f>
        <v>A+</v>
      </c>
      <c r="BN46" s="48" t="str">
        <f>IF(BA46="0","0",LOOKUP(BA46,{0,1,2,3,"3.5",4,5},{"F","D","C","B","A-","A","A+"}))</f>
        <v>B</v>
      </c>
      <c r="BO46" s="50">
        <f t="shared" si="19"/>
        <v>849</v>
      </c>
    </row>
    <row r="47" spans="1:67" ht="15.75" customHeight="1">
      <c r="A47" s="37">
        <v>1043</v>
      </c>
      <c r="B47" s="38" t="s">
        <v>98</v>
      </c>
      <c r="C47" s="79">
        <v>41</v>
      </c>
      <c r="D47" s="80">
        <v>75</v>
      </c>
      <c r="E47" s="81">
        <f t="shared" si="0"/>
        <v>116</v>
      </c>
      <c r="F47" s="80">
        <v>23</v>
      </c>
      <c r="G47" s="81">
        <f t="shared" si="1"/>
        <v>139</v>
      </c>
      <c r="H47" s="81" t="str">
        <f>IF(G47="0","0",LOOKUP(G47,{0,66,80,100,120,140,160},{0,1,2,3,"3.5",4,5}))</f>
        <v>3.5</v>
      </c>
      <c r="I47" s="82">
        <v>51</v>
      </c>
      <c r="J47" s="82">
        <v>70</v>
      </c>
      <c r="K47" s="83">
        <f t="shared" si="14"/>
        <v>121</v>
      </c>
      <c r="L47" s="81" t="str">
        <f>IF(K47="0","0",LOOKUP(K47,{0,66,80,100,120,140,160},{0,1,2,3,"3.5",4,5}))</f>
        <v>3.5</v>
      </c>
      <c r="M47" s="81">
        <v>13</v>
      </c>
      <c r="N47" s="81">
        <v>16</v>
      </c>
      <c r="O47" s="81">
        <v>14</v>
      </c>
      <c r="P47" s="81">
        <f t="shared" si="2"/>
        <v>43</v>
      </c>
      <c r="Q47" s="81">
        <f>IF(P47="0","0",LOOKUP(P47,{0,33,40,50,60,70,80},{0,1,2,3,"3.5",4,5}))</f>
        <v>2</v>
      </c>
      <c r="R47" s="84">
        <v>4</v>
      </c>
      <c r="S47" s="85">
        <v>0</v>
      </c>
      <c r="T47" s="83">
        <f t="shared" si="3"/>
        <v>4</v>
      </c>
      <c r="U47" s="84">
        <v>16</v>
      </c>
      <c r="V47" s="86">
        <v>9</v>
      </c>
      <c r="W47" s="83">
        <f t="shared" si="4"/>
        <v>25</v>
      </c>
      <c r="X47" s="86">
        <v>40</v>
      </c>
      <c r="Y47" s="99">
        <f t="shared" si="5"/>
        <v>0</v>
      </c>
      <c r="Z47" s="99">
        <f>IF(Y47="0","0",LOOKUP(Y47,{0,66,80,100,120,140,160},{0,1,2,3,"3.5",4,5}))</f>
        <v>0</v>
      </c>
      <c r="AA47" s="109">
        <v>18</v>
      </c>
      <c r="AB47" s="112">
        <v>4</v>
      </c>
      <c r="AC47" s="99">
        <f t="shared" si="6"/>
        <v>22</v>
      </c>
      <c r="AD47" s="109">
        <v>12</v>
      </c>
      <c r="AE47" s="112">
        <v>21</v>
      </c>
      <c r="AF47" s="102">
        <f t="shared" si="7"/>
        <v>33</v>
      </c>
      <c r="AG47" s="112">
        <v>28</v>
      </c>
      <c r="AH47" s="101">
        <f t="shared" si="8"/>
        <v>0</v>
      </c>
      <c r="AI47" s="99">
        <f>IF(AH47="0","0",LOOKUP(AH47,{0,66,80,100,120,140,160},{0,1,2,3,"3.5",4,5}))</f>
        <v>0</v>
      </c>
      <c r="AJ47" s="99">
        <v>12</v>
      </c>
      <c r="AK47" s="103">
        <v>18</v>
      </c>
      <c r="AL47" s="99">
        <f t="shared" si="15"/>
        <v>30</v>
      </c>
      <c r="AM47" s="103">
        <v>19</v>
      </c>
      <c r="AN47" s="109">
        <v>15</v>
      </c>
      <c r="AO47" s="101">
        <f t="shared" si="16"/>
        <v>34</v>
      </c>
      <c r="AP47" s="105">
        <v>32</v>
      </c>
      <c r="AQ47" s="101">
        <f t="shared" si="17"/>
        <v>96</v>
      </c>
      <c r="AR47" s="99">
        <f>IF(AQ47="0","0",LOOKUP(AQ47,{0,66,80,100,120,140,160},{0,1,2,3,"3.5",4,5}))</f>
        <v>2</v>
      </c>
      <c r="AS47" s="111">
        <v>16</v>
      </c>
      <c r="AT47" s="111">
        <v>5</v>
      </c>
      <c r="AU47" s="101">
        <f t="shared" si="9"/>
        <v>21</v>
      </c>
      <c r="AV47" s="111">
        <v>18</v>
      </c>
      <c r="AW47" s="109">
        <v>8</v>
      </c>
      <c r="AX47" s="101">
        <f t="shared" si="10"/>
        <v>26</v>
      </c>
      <c r="AY47" s="109">
        <v>38</v>
      </c>
      <c r="AZ47" s="101">
        <f t="shared" si="11"/>
        <v>0</v>
      </c>
      <c r="BA47" s="99">
        <f>IF(AZ47="0","0",LOOKUP(AZ47,{0,66,80,100,120,140,160},{0,1,2,3,"3.5",4,5}))</f>
        <v>0</v>
      </c>
      <c r="BB47" s="105" t="s">
        <v>56</v>
      </c>
      <c r="BC47" s="107">
        <f>IF(ISBLANK(AR47)," ",IF(AR47="0","0",LOOKUP(AR47,{0,1,2,3,"3.5",4,5},{0,0,0,1,"1.5",2,3})))</f>
        <v>0</v>
      </c>
      <c r="BD47" s="133">
        <f t="shared" si="18"/>
        <v>0</v>
      </c>
      <c r="BE47" s="107" t="str">
        <f t="shared" si="12"/>
        <v>F</v>
      </c>
      <c r="BF47" s="107" t="str">
        <f t="shared" si="13"/>
        <v>Fail</v>
      </c>
      <c r="BG47" s="70"/>
      <c r="BH47" s="48" t="str">
        <f>IF(H47="0","0",LOOKUP(H47,{0,1,2,3,"3.5",4,5},{"F","D","C","B","A-","A","A+"}))</f>
        <v>A-</v>
      </c>
      <c r="BI47" s="48" t="str">
        <f>IF(L47="0","0",LOOKUP(L47,{0,1,2,3,"3.5",4,5},{"F","D","C","B","A-","A","A+"}))</f>
        <v>A-</v>
      </c>
      <c r="BJ47" s="48" t="str">
        <f>IF(Q47="0","0",LOOKUP(Q47,{0,1,2,3,"3.5",4,5},{"F","D","C","B","A-","A","A+"}))</f>
        <v>C</v>
      </c>
      <c r="BK47" s="48" t="str">
        <f>IF(Z47="0","0",LOOKUP(Z47,{0,1,2,3,"3.5",4,5},{"F","D","C","B","A-","A","A+"}))</f>
        <v>F</v>
      </c>
      <c r="BL47" s="48" t="str">
        <f>IF(AI47="0","0",LOOKUP(AI47,{0,1,2,3,"3.5",4,5},{"F","D","C","B","A-","A","A+"}))</f>
        <v>F</v>
      </c>
      <c r="BM47" s="48" t="str">
        <f>IF(AR47="0","0",LOOKUP(AR47,{0,1,2,3,"3.5",4,5},{"F","D","C","B","A-","A","A+"}))</f>
        <v>C</v>
      </c>
      <c r="BN47" s="48" t="str">
        <f>IF(BA47="0","0",LOOKUP(BA47,{0,1,2,3,"3.5",4,5},{"F","D","C","B","A-","A","A+"}))</f>
        <v>F</v>
      </c>
      <c r="BO47" s="50">
        <f t="shared" si="19"/>
        <v>399</v>
      </c>
    </row>
    <row r="48" spans="1:67" ht="15.75" customHeight="1">
      <c r="A48" s="37">
        <v>1044</v>
      </c>
      <c r="B48" s="38" t="s">
        <v>99</v>
      </c>
      <c r="C48" s="79">
        <v>50</v>
      </c>
      <c r="D48" s="80">
        <v>78</v>
      </c>
      <c r="E48" s="81">
        <f t="shared" si="0"/>
        <v>128</v>
      </c>
      <c r="F48" s="80">
        <v>26</v>
      </c>
      <c r="G48" s="81">
        <f t="shared" si="1"/>
        <v>154</v>
      </c>
      <c r="H48" s="81">
        <f>IF(G48="0","0",LOOKUP(G48,{0,66,80,100,120,140,160},{0,1,2,3,"3.5",4,5}))</f>
        <v>4</v>
      </c>
      <c r="I48" s="82">
        <v>70</v>
      </c>
      <c r="J48" s="82">
        <v>77</v>
      </c>
      <c r="K48" s="83">
        <f t="shared" si="14"/>
        <v>147</v>
      </c>
      <c r="L48" s="81">
        <f>IF(K48="0","0",LOOKUP(K48,{0,66,80,100,120,140,160},{0,1,2,3,"3.5",4,5}))</f>
        <v>4</v>
      </c>
      <c r="M48" s="81">
        <v>37</v>
      </c>
      <c r="N48" s="81">
        <v>18</v>
      </c>
      <c r="O48" s="81">
        <v>23</v>
      </c>
      <c r="P48" s="81">
        <f t="shared" si="2"/>
        <v>78</v>
      </c>
      <c r="Q48" s="81">
        <f>IF(P48="0","0",LOOKUP(P48,{0,33,40,50,60,70,80},{0,1,2,3,"3.5",4,5}))</f>
        <v>4</v>
      </c>
      <c r="R48" s="84">
        <v>43</v>
      </c>
      <c r="S48" s="85">
        <v>28</v>
      </c>
      <c r="T48" s="83">
        <f t="shared" si="3"/>
        <v>71</v>
      </c>
      <c r="U48" s="84">
        <v>20</v>
      </c>
      <c r="V48" s="86">
        <v>21</v>
      </c>
      <c r="W48" s="83">
        <f t="shared" si="4"/>
        <v>41</v>
      </c>
      <c r="X48" s="86">
        <v>46</v>
      </c>
      <c r="Y48" s="99">
        <f t="shared" si="5"/>
        <v>158</v>
      </c>
      <c r="Z48" s="99">
        <f>IF(Y48="0","0",LOOKUP(Y48,{0,66,80,100,120,140,160},{0,1,2,3,"3.5",4,5}))</f>
        <v>4</v>
      </c>
      <c r="AA48" s="109">
        <v>30</v>
      </c>
      <c r="AB48" s="112">
        <v>31</v>
      </c>
      <c r="AC48" s="99">
        <f t="shared" si="6"/>
        <v>61</v>
      </c>
      <c r="AD48" s="109">
        <v>20</v>
      </c>
      <c r="AE48" s="112">
        <v>20</v>
      </c>
      <c r="AF48" s="102">
        <f t="shared" si="7"/>
        <v>40</v>
      </c>
      <c r="AG48" s="112">
        <v>28</v>
      </c>
      <c r="AH48" s="101">
        <f t="shared" si="8"/>
        <v>129</v>
      </c>
      <c r="AI48" s="99" t="str">
        <f>IF(AH48="0","0",LOOKUP(AH48,{0,66,80,100,120,140,160},{0,1,2,3,"3.5",4,5}))</f>
        <v>3.5</v>
      </c>
      <c r="AJ48" s="99">
        <v>50</v>
      </c>
      <c r="AK48" s="103">
        <v>50</v>
      </c>
      <c r="AL48" s="99">
        <f t="shared" si="15"/>
        <v>100</v>
      </c>
      <c r="AM48" s="103">
        <v>18</v>
      </c>
      <c r="AN48" s="109">
        <v>17</v>
      </c>
      <c r="AO48" s="101">
        <f t="shared" si="16"/>
        <v>35</v>
      </c>
      <c r="AP48" s="105">
        <v>24</v>
      </c>
      <c r="AQ48" s="101">
        <f t="shared" si="17"/>
        <v>159</v>
      </c>
      <c r="AR48" s="99">
        <f>IF(AQ48="0","0",LOOKUP(AQ48,{0,66,80,100,120,140,160},{0,1,2,3,"3.5",4,5}))</f>
        <v>4</v>
      </c>
      <c r="AS48" s="111">
        <v>34</v>
      </c>
      <c r="AT48" s="111">
        <v>37</v>
      </c>
      <c r="AU48" s="101">
        <f t="shared" si="9"/>
        <v>71</v>
      </c>
      <c r="AV48" s="111">
        <v>19</v>
      </c>
      <c r="AW48" s="109">
        <v>23</v>
      </c>
      <c r="AX48" s="101">
        <f t="shared" si="10"/>
        <v>42</v>
      </c>
      <c r="AY48" s="111">
        <v>40</v>
      </c>
      <c r="AZ48" s="101">
        <f t="shared" si="11"/>
        <v>153</v>
      </c>
      <c r="BA48" s="99">
        <f>IF(AZ48="0","0",LOOKUP(AZ48,{0,66,80,100,120,140,160},{0,1,2,3,"3.5",4,5}))</f>
        <v>4</v>
      </c>
      <c r="BB48" s="105" t="s">
        <v>60</v>
      </c>
      <c r="BC48" s="107">
        <f>IF(ISBLANK(BA48)," ",IF(BA48="0","0",LOOKUP(BA48,{0,1,2,3,"3.5",4,5},{0,0,0,1,"1.5",2,3})))</f>
        <v>2</v>
      </c>
      <c r="BD48" s="133">
        <f t="shared" si="18"/>
        <v>4.25</v>
      </c>
      <c r="BE48" s="107" t="str">
        <f t="shared" si="12"/>
        <v>A</v>
      </c>
      <c r="BF48" s="107" t="str">
        <f t="shared" si="13"/>
        <v>Very Good Result</v>
      </c>
      <c r="BG48" s="70"/>
      <c r="BH48" s="48" t="str">
        <f>IF(H48="0","0",LOOKUP(H48,{0,1,2,3,"3.5",4,5},{"F","D","C","B","A-","A","A+"}))</f>
        <v>A</v>
      </c>
      <c r="BI48" s="48" t="str">
        <f>IF(L48="0","0",LOOKUP(L48,{0,1,2,3,"3.5",4,5},{"F","D","C","B","A-","A","A+"}))</f>
        <v>A</v>
      </c>
      <c r="BJ48" s="48" t="str">
        <f>IF(Q48="0","0",LOOKUP(Q48,{0,1,2,3,"3.5",4,5},{"F","D","C","B","A-","A","A+"}))</f>
        <v>A</v>
      </c>
      <c r="BK48" s="48" t="str">
        <f>IF(Z48="0","0",LOOKUP(Z48,{0,1,2,3,"3.5",4,5},{"F","D","C","B","A-","A","A+"}))</f>
        <v>A</v>
      </c>
      <c r="BL48" s="48" t="str">
        <f>IF(AI48="0","0",LOOKUP(AI48,{0,1,2,3,"3.5",4,5},{"F","D","C","B","A-","A","A+"}))</f>
        <v>A-</v>
      </c>
      <c r="BM48" s="48" t="str">
        <f>IF(AR48="0","0",LOOKUP(AR48,{0,1,2,3,"3.5",4,5},{"F","D","C","B","A-","A","A+"}))</f>
        <v>A</v>
      </c>
      <c r="BN48" s="48" t="str">
        <f>IF(BA48="0","0",LOOKUP(BA48,{0,1,2,3,"3.5",4,5},{"F","D","C","B","A-","A","A+"}))</f>
        <v>A</v>
      </c>
      <c r="BO48" s="50">
        <f t="shared" si="19"/>
        <v>978</v>
      </c>
    </row>
    <row r="49" spans="1:67" ht="15.75" customHeight="1">
      <c r="A49" s="37">
        <v>1045</v>
      </c>
      <c r="B49" s="38" t="s">
        <v>100</v>
      </c>
      <c r="C49" s="79">
        <v>42</v>
      </c>
      <c r="D49" s="80">
        <v>63</v>
      </c>
      <c r="E49" s="81">
        <f t="shared" si="0"/>
        <v>105</v>
      </c>
      <c r="F49" s="80">
        <v>21</v>
      </c>
      <c r="G49" s="81">
        <f t="shared" si="1"/>
        <v>126</v>
      </c>
      <c r="H49" s="81" t="str">
        <f>IF(G49="0","0",LOOKUP(G49,{0,66,80,100,120,140,160},{0,1,2,3,"3.5",4,5}))</f>
        <v>3.5</v>
      </c>
      <c r="I49" s="82">
        <v>72</v>
      </c>
      <c r="J49" s="82">
        <v>76</v>
      </c>
      <c r="K49" s="83">
        <f t="shared" si="14"/>
        <v>148</v>
      </c>
      <c r="L49" s="81">
        <f>IF(K49="0","0",LOOKUP(K49,{0,66,80,100,120,140,160},{0,1,2,3,"3.5",4,5}))</f>
        <v>4</v>
      </c>
      <c r="M49" s="81">
        <v>18</v>
      </c>
      <c r="N49" s="81">
        <v>16</v>
      </c>
      <c r="O49" s="81">
        <v>17</v>
      </c>
      <c r="P49" s="81">
        <f t="shared" si="2"/>
        <v>51</v>
      </c>
      <c r="Q49" s="81">
        <f>IF(P49="0","0",LOOKUP(P49,{0,33,40,50,60,70,80},{0,1,2,3,"3.5",4,5}))</f>
        <v>3</v>
      </c>
      <c r="R49" s="84">
        <v>29</v>
      </c>
      <c r="S49" s="85">
        <v>12</v>
      </c>
      <c r="T49" s="83">
        <f t="shared" si="3"/>
        <v>41</v>
      </c>
      <c r="U49" s="84">
        <v>18</v>
      </c>
      <c r="V49" s="86">
        <v>10</v>
      </c>
      <c r="W49" s="83">
        <f t="shared" si="4"/>
        <v>28</v>
      </c>
      <c r="X49" s="86">
        <v>40</v>
      </c>
      <c r="Y49" s="99">
        <f t="shared" si="5"/>
        <v>109</v>
      </c>
      <c r="Z49" s="99">
        <f>IF(Y49="0","0",LOOKUP(Y49,{0,66,80,100,120,140,160},{0,1,2,3,"3.5",4,5}))</f>
        <v>3</v>
      </c>
      <c r="AA49" s="109">
        <v>22</v>
      </c>
      <c r="AB49" s="112">
        <v>17</v>
      </c>
      <c r="AC49" s="99">
        <f t="shared" si="6"/>
        <v>39</v>
      </c>
      <c r="AD49" s="109">
        <v>11</v>
      </c>
      <c r="AE49" s="112">
        <v>8</v>
      </c>
      <c r="AF49" s="102">
        <f t="shared" si="7"/>
        <v>19</v>
      </c>
      <c r="AG49" s="112">
        <v>42</v>
      </c>
      <c r="AH49" s="101">
        <f t="shared" si="8"/>
        <v>100</v>
      </c>
      <c r="AI49" s="99">
        <f>IF(AH49="0","0",LOOKUP(AH49,{0,66,80,100,120,140,160},{0,1,2,3,"3.5",4,5}))</f>
        <v>3</v>
      </c>
      <c r="AJ49" s="99">
        <v>31</v>
      </c>
      <c r="AK49" s="103">
        <v>21</v>
      </c>
      <c r="AL49" s="99">
        <f t="shared" si="15"/>
        <v>52</v>
      </c>
      <c r="AM49" s="103">
        <v>14</v>
      </c>
      <c r="AN49" s="109">
        <v>8</v>
      </c>
      <c r="AO49" s="101">
        <f t="shared" si="16"/>
        <v>22</v>
      </c>
      <c r="AP49" s="105">
        <v>36</v>
      </c>
      <c r="AQ49" s="101">
        <f t="shared" si="17"/>
        <v>110</v>
      </c>
      <c r="AR49" s="99">
        <f>IF(AQ49="0","0",LOOKUP(AQ49,{0,66,80,100,120,140,160},{0,1,2,3,"3.5",4,5}))</f>
        <v>3</v>
      </c>
      <c r="AS49" s="111">
        <v>19</v>
      </c>
      <c r="AT49" s="111">
        <v>17</v>
      </c>
      <c r="AU49" s="101">
        <f t="shared" si="9"/>
        <v>36</v>
      </c>
      <c r="AV49" s="111">
        <v>15</v>
      </c>
      <c r="AW49" s="109">
        <v>19</v>
      </c>
      <c r="AX49" s="101">
        <f t="shared" si="10"/>
        <v>34</v>
      </c>
      <c r="AY49" s="109">
        <v>40</v>
      </c>
      <c r="AZ49" s="101">
        <f t="shared" si="11"/>
        <v>110</v>
      </c>
      <c r="BA49" s="99">
        <f>IF(AZ49="0","0",LOOKUP(AZ49,{0,66,80,100,120,140,160},{0,1,2,3,"3.5",4,5}))</f>
        <v>3</v>
      </c>
      <c r="BB49" s="105" t="s">
        <v>60</v>
      </c>
      <c r="BC49" s="107">
        <f>IF(ISBLANK(BA49)," ",IF(BA49="0","0",LOOKUP(BA49,{0,1,2,3,"3.5",4,5},{0,0,0,1,"1.5",2,3})))</f>
        <v>1</v>
      </c>
      <c r="BD49" s="133">
        <f t="shared" si="18"/>
        <v>3.4166666666666665</v>
      </c>
      <c r="BE49" s="107" t="str">
        <f t="shared" si="12"/>
        <v>B</v>
      </c>
      <c r="BF49" s="107" t="str">
        <f t="shared" si="13"/>
        <v>Average Result</v>
      </c>
      <c r="BG49" s="70"/>
      <c r="BH49" s="48" t="str">
        <f>IF(H49="0","0",LOOKUP(H49,{0,1,2,3,"3.5",4,5},{"F","D","C","B","A-","A","A+"}))</f>
        <v>A-</v>
      </c>
      <c r="BI49" s="48" t="str">
        <f>IF(L49="0","0",LOOKUP(L49,{0,1,2,3,"3.5",4,5},{"F","D","C","B","A-","A","A+"}))</f>
        <v>A</v>
      </c>
      <c r="BJ49" s="48" t="str">
        <f>IF(Q49="0","0",LOOKUP(Q49,{0,1,2,3,"3.5",4,5},{"F","D","C","B","A-","A","A+"}))</f>
        <v>B</v>
      </c>
      <c r="BK49" s="48" t="str">
        <f>IF(Z49="0","0",LOOKUP(Z49,{0,1,2,3,"3.5",4,5},{"F","D","C","B","A-","A","A+"}))</f>
        <v>B</v>
      </c>
      <c r="BL49" s="48" t="str">
        <f>IF(AI49="0","0",LOOKUP(AI49,{0,1,2,3,"3.5",4,5},{"F","D","C","B","A-","A","A+"}))</f>
        <v>B</v>
      </c>
      <c r="BM49" s="48" t="str">
        <f>IF(AR49="0","0",LOOKUP(AR49,{0,1,2,3,"3.5",4,5},{"F","D","C","B","A-","A","A+"}))</f>
        <v>B</v>
      </c>
      <c r="BN49" s="48" t="str">
        <f>IF(BA49="0","0",LOOKUP(BA49,{0,1,2,3,"3.5",4,5},{"F","D","C","B","A-","A","A+"}))</f>
        <v>B</v>
      </c>
      <c r="BO49" s="50">
        <f t="shared" si="19"/>
        <v>754</v>
      </c>
    </row>
    <row r="50" spans="1:67" ht="15.75" customHeight="1">
      <c r="A50" s="37">
        <v>1046</v>
      </c>
      <c r="B50" s="38" t="s">
        <v>101</v>
      </c>
      <c r="C50" s="79">
        <v>43</v>
      </c>
      <c r="D50" s="80">
        <v>75</v>
      </c>
      <c r="E50" s="81">
        <f t="shared" si="0"/>
        <v>118</v>
      </c>
      <c r="F50" s="80">
        <v>22</v>
      </c>
      <c r="G50" s="81">
        <f t="shared" si="1"/>
        <v>140</v>
      </c>
      <c r="H50" s="81">
        <f>IF(G50="0","0",LOOKUP(G50,{0,66,80,100,120,140,160},{0,1,2,3,"3.5",4,5}))</f>
        <v>4</v>
      </c>
      <c r="I50" s="82">
        <v>64</v>
      </c>
      <c r="J50" s="82">
        <v>63</v>
      </c>
      <c r="K50" s="83">
        <f t="shared" si="14"/>
        <v>127</v>
      </c>
      <c r="L50" s="81" t="str">
        <f>IF(K50="0","0",LOOKUP(K50,{0,66,80,100,120,140,160},{0,1,2,3,"3.5",4,5}))</f>
        <v>3.5</v>
      </c>
      <c r="M50" s="81">
        <v>14</v>
      </c>
      <c r="N50" s="81">
        <v>17</v>
      </c>
      <c r="O50" s="81">
        <v>17</v>
      </c>
      <c r="P50" s="81">
        <f t="shared" si="2"/>
        <v>48</v>
      </c>
      <c r="Q50" s="81">
        <f>IF(P50="0","0",LOOKUP(P50,{0,33,40,50,60,70,80},{0,1,2,3,"3.5",4,5}))</f>
        <v>2</v>
      </c>
      <c r="R50" s="84">
        <v>27</v>
      </c>
      <c r="S50" s="85">
        <v>22</v>
      </c>
      <c r="T50" s="83">
        <f t="shared" si="3"/>
        <v>49</v>
      </c>
      <c r="U50" s="84">
        <v>14</v>
      </c>
      <c r="V50" s="86">
        <v>15</v>
      </c>
      <c r="W50" s="83">
        <f t="shared" si="4"/>
        <v>29</v>
      </c>
      <c r="X50" s="86">
        <v>40</v>
      </c>
      <c r="Y50" s="99">
        <f t="shared" si="5"/>
        <v>118</v>
      </c>
      <c r="Z50" s="99">
        <f>IF(Y50="0","0",LOOKUP(Y50,{0,66,80,100,120,140,160},{0,1,2,3,"3.5",4,5}))</f>
        <v>3</v>
      </c>
      <c r="AA50" s="109">
        <v>27</v>
      </c>
      <c r="AB50" s="112">
        <v>16</v>
      </c>
      <c r="AC50" s="99">
        <f t="shared" si="6"/>
        <v>43</v>
      </c>
      <c r="AD50" s="109">
        <v>16</v>
      </c>
      <c r="AE50" s="112">
        <v>14</v>
      </c>
      <c r="AF50" s="102">
        <f t="shared" si="7"/>
        <v>30</v>
      </c>
      <c r="AG50" s="112">
        <v>28</v>
      </c>
      <c r="AH50" s="101">
        <f t="shared" si="8"/>
        <v>101</v>
      </c>
      <c r="AI50" s="99">
        <f>IF(AH50="0","0",LOOKUP(AH50,{0,66,80,100,120,140,160},{0,1,2,3,"3.5",4,5}))</f>
        <v>3</v>
      </c>
      <c r="AJ50" s="99">
        <v>41</v>
      </c>
      <c r="AK50" s="103">
        <v>34</v>
      </c>
      <c r="AL50" s="99">
        <f t="shared" si="15"/>
        <v>75</v>
      </c>
      <c r="AM50" s="103">
        <v>17</v>
      </c>
      <c r="AN50" s="109">
        <v>14</v>
      </c>
      <c r="AO50" s="101">
        <f t="shared" si="16"/>
        <v>31</v>
      </c>
      <c r="AP50" s="105">
        <v>40</v>
      </c>
      <c r="AQ50" s="101">
        <f t="shared" si="17"/>
        <v>146</v>
      </c>
      <c r="AR50" s="99">
        <f>IF(AQ50="0","0",LOOKUP(AQ50,{0,66,80,100,120,140,160},{0,1,2,3,"3.5",4,5}))</f>
        <v>4</v>
      </c>
      <c r="AS50" s="111">
        <v>23</v>
      </c>
      <c r="AT50" s="111">
        <v>18</v>
      </c>
      <c r="AU50" s="101">
        <f t="shared" si="9"/>
        <v>41</v>
      </c>
      <c r="AV50" s="111">
        <v>18</v>
      </c>
      <c r="AW50" s="109">
        <v>19</v>
      </c>
      <c r="AX50" s="101">
        <f t="shared" si="10"/>
        <v>37</v>
      </c>
      <c r="AY50" s="109">
        <v>36</v>
      </c>
      <c r="AZ50" s="101">
        <f t="shared" si="11"/>
        <v>114</v>
      </c>
      <c r="BA50" s="99">
        <f>IF(AZ50="0","0",LOOKUP(AZ50,{0,66,80,100,120,140,160},{0,1,2,3,"3.5",4,5}))</f>
        <v>3</v>
      </c>
      <c r="BB50" s="105" t="s">
        <v>56</v>
      </c>
      <c r="BC50" s="107">
        <f>IF(ISBLANK(AR50)," ",IF(AR50="0","0",LOOKUP(AR50,{0,1,2,3,"3.5",4,5},{0,0,0,1,"1.5",2,3})))</f>
        <v>2</v>
      </c>
      <c r="BD50" s="133">
        <f t="shared" si="18"/>
        <v>3.4166666666666665</v>
      </c>
      <c r="BE50" s="107" t="str">
        <f t="shared" si="12"/>
        <v>B</v>
      </c>
      <c r="BF50" s="107" t="str">
        <f t="shared" si="13"/>
        <v>Average Result</v>
      </c>
      <c r="BG50" s="70"/>
      <c r="BH50" s="48" t="str">
        <f>IF(H50="0","0",LOOKUP(H50,{0,1,2,3,"3.5",4,5},{"F","D","C","B","A-","A","A+"}))</f>
        <v>A</v>
      </c>
      <c r="BI50" s="48" t="str">
        <f>IF(L50="0","0",LOOKUP(L50,{0,1,2,3,"3.5",4,5},{"F","D","C","B","A-","A","A+"}))</f>
        <v>A-</v>
      </c>
      <c r="BJ50" s="48" t="str">
        <f>IF(Q50="0","0",LOOKUP(Q50,{0,1,2,3,"3.5",4,5},{"F","D","C","B","A-","A","A+"}))</f>
        <v>C</v>
      </c>
      <c r="BK50" s="48" t="str">
        <f>IF(Z50="0","0",LOOKUP(Z50,{0,1,2,3,"3.5",4,5},{"F","D","C","B","A-","A","A+"}))</f>
        <v>B</v>
      </c>
      <c r="BL50" s="48" t="str">
        <f>IF(AI50="0","0",LOOKUP(AI50,{0,1,2,3,"3.5",4,5},{"F","D","C","B","A-","A","A+"}))</f>
        <v>B</v>
      </c>
      <c r="BM50" s="48" t="str">
        <f>IF(AR50="0","0",LOOKUP(AR50,{0,1,2,3,"3.5",4,5},{"F","D","C","B","A-","A","A+"}))</f>
        <v>A</v>
      </c>
      <c r="BN50" s="48" t="str">
        <f>IF(BA50="0","0",LOOKUP(BA50,{0,1,2,3,"3.5",4,5},{"F","D","C","B","A-","A","A+"}))</f>
        <v>B</v>
      </c>
      <c r="BO50" s="50">
        <f t="shared" si="19"/>
        <v>794</v>
      </c>
    </row>
    <row r="51" spans="1:67" ht="15.75" customHeight="1">
      <c r="A51" s="37">
        <v>1047</v>
      </c>
      <c r="B51" s="38" t="s">
        <v>102</v>
      </c>
      <c r="C51" s="79">
        <v>43</v>
      </c>
      <c r="D51" s="80">
        <v>77</v>
      </c>
      <c r="E51" s="81">
        <f t="shared" si="0"/>
        <v>120</v>
      </c>
      <c r="F51" s="80">
        <v>20</v>
      </c>
      <c r="G51" s="81">
        <f t="shared" si="1"/>
        <v>140</v>
      </c>
      <c r="H51" s="81">
        <f>IF(G51="0","0",LOOKUP(G51,{0,66,80,100,120,140,160},{0,1,2,3,"3.5",4,5}))</f>
        <v>4</v>
      </c>
      <c r="I51" s="82">
        <v>52</v>
      </c>
      <c r="J51" s="82">
        <v>72</v>
      </c>
      <c r="K51" s="83">
        <f t="shared" si="14"/>
        <v>124</v>
      </c>
      <c r="L51" s="81" t="str">
        <f>IF(K51="0","0",LOOKUP(K51,{0,66,80,100,120,140,160},{0,1,2,3,"3.5",4,5}))</f>
        <v>3.5</v>
      </c>
      <c r="M51" s="81">
        <v>14</v>
      </c>
      <c r="N51" s="81">
        <v>16</v>
      </c>
      <c r="O51" s="81">
        <v>13</v>
      </c>
      <c r="P51" s="81">
        <f t="shared" si="2"/>
        <v>43</v>
      </c>
      <c r="Q51" s="81">
        <f>IF(P51="0","0",LOOKUP(P51,{0,33,40,50,60,70,80},{0,1,2,3,"3.5",4,5}))</f>
        <v>2</v>
      </c>
      <c r="R51" s="84">
        <v>37</v>
      </c>
      <c r="S51" s="85">
        <v>26</v>
      </c>
      <c r="T51" s="83">
        <f t="shared" si="3"/>
        <v>63</v>
      </c>
      <c r="U51" s="84">
        <v>13</v>
      </c>
      <c r="V51" s="86">
        <v>12</v>
      </c>
      <c r="W51" s="83">
        <f t="shared" si="4"/>
        <v>25</v>
      </c>
      <c r="X51" s="86">
        <v>40</v>
      </c>
      <c r="Y51" s="99">
        <f t="shared" si="5"/>
        <v>128</v>
      </c>
      <c r="Z51" s="99" t="str">
        <f>IF(Y51="0","0",LOOKUP(Y51,{0,66,80,100,120,140,160},{0,1,2,3,"3.5",4,5}))</f>
        <v>3.5</v>
      </c>
      <c r="AA51" s="109">
        <v>30</v>
      </c>
      <c r="AB51" s="112">
        <v>13</v>
      </c>
      <c r="AC51" s="99">
        <f t="shared" si="6"/>
        <v>43</v>
      </c>
      <c r="AD51" s="109">
        <v>15</v>
      </c>
      <c r="AE51" s="112">
        <v>16</v>
      </c>
      <c r="AF51" s="102">
        <f t="shared" si="7"/>
        <v>31</v>
      </c>
      <c r="AG51" s="112">
        <v>28</v>
      </c>
      <c r="AH51" s="101">
        <f t="shared" si="8"/>
        <v>102</v>
      </c>
      <c r="AI51" s="99">
        <f>IF(AH51="0","0",LOOKUP(AH51,{0,66,80,100,120,140,160},{0,1,2,3,"3.5",4,5}))</f>
        <v>3</v>
      </c>
      <c r="AJ51" s="99">
        <v>39</v>
      </c>
      <c r="AK51" s="103">
        <v>33</v>
      </c>
      <c r="AL51" s="99">
        <f t="shared" si="15"/>
        <v>72</v>
      </c>
      <c r="AM51" s="103">
        <v>20</v>
      </c>
      <c r="AN51" s="109">
        <v>15</v>
      </c>
      <c r="AO51" s="101">
        <f t="shared" si="16"/>
        <v>35</v>
      </c>
      <c r="AP51" s="105">
        <v>38</v>
      </c>
      <c r="AQ51" s="101">
        <f t="shared" si="17"/>
        <v>145</v>
      </c>
      <c r="AR51" s="99">
        <f>IF(AQ51="0","0",LOOKUP(AQ51,{0,66,80,100,120,140,160},{0,1,2,3,"3.5",4,5}))</f>
        <v>4</v>
      </c>
      <c r="AS51" s="111">
        <v>26</v>
      </c>
      <c r="AT51" s="111">
        <v>12</v>
      </c>
      <c r="AU51" s="101">
        <f t="shared" si="9"/>
        <v>38</v>
      </c>
      <c r="AV51" s="111">
        <v>17</v>
      </c>
      <c r="AW51" s="109">
        <v>17</v>
      </c>
      <c r="AX51" s="101">
        <f t="shared" si="10"/>
        <v>34</v>
      </c>
      <c r="AY51" s="109">
        <v>36</v>
      </c>
      <c r="AZ51" s="101">
        <f t="shared" si="11"/>
        <v>108</v>
      </c>
      <c r="BA51" s="99">
        <f>IF(AZ51="0","0",LOOKUP(AZ51,{0,66,80,100,120,140,160},{0,1,2,3,"3.5",4,5}))</f>
        <v>3</v>
      </c>
      <c r="BB51" s="105" t="s">
        <v>60</v>
      </c>
      <c r="BC51" s="107">
        <f>IF(ISBLANK(BA51)," ",IF(BA51="0","0",LOOKUP(BA51,{0,1,2,3,"3.5",4,5},{0,0,0,1,"1.5",2,3})))</f>
        <v>1</v>
      </c>
      <c r="BD51" s="133">
        <f t="shared" si="18"/>
        <v>3.3333333333333335</v>
      </c>
      <c r="BE51" s="107" t="str">
        <f t="shared" si="12"/>
        <v>B</v>
      </c>
      <c r="BF51" s="107" t="str">
        <f t="shared" si="13"/>
        <v>Average Result</v>
      </c>
      <c r="BG51" s="70"/>
      <c r="BH51" s="48" t="str">
        <f>IF(H51="0","0",LOOKUP(H51,{0,1,2,3,"3.5",4,5},{"F","D","C","B","A-","A","A+"}))</f>
        <v>A</v>
      </c>
      <c r="BI51" s="48" t="str">
        <f>IF(L51="0","0",LOOKUP(L51,{0,1,2,3,"3.5",4,5},{"F","D","C","B","A-","A","A+"}))</f>
        <v>A-</v>
      </c>
      <c r="BJ51" s="48" t="str">
        <f>IF(Q51="0","0",LOOKUP(Q51,{0,1,2,3,"3.5",4,5},{"F","D","C","B","A-","A","A+"}))</f>
        <v>C</v>
      </c>
      <c r="BK51" s="48" t="str">
        <f>IF(Z51="0","0",LOOKUP(Z51,{0,1,2,3,"3.5",4,5},{"F","D","C","B","A-","A","A+"}))</f>
        <v>A-</v>
      </c>
      <c r="BL51" s="48" t="str">
        <f>IF(AI51="0","0",LOOKUP(AI51,{0,1,2,3,"3.5",4,5},{"F","D","C","B","A-","A","A+"}))</f>
        <v>B</v>
      </c>
      <c r="BM51" s="48" t="str">
        <f>IF(AR51="0","0",LOOKUP(AR51,{0,1,2,3,"3.5",4,5},{"F","D","C","B","A-","A","A+"}))</f>
        <v>A</v>
      </c>
      <c r="BN51" s="48" t="str">
        <f>IF(BA51="0","0",LOOKUP(BA51,{0,1,2,3,"3.5",4,5},{"F","D","C","B","A-","A","A+"}))</f>
        <v>B</v>
      </c>
      <c r="BO51" s="50">
        <f t="shared" si="19"/>
        <v>790</v>
      </c>
    </row>
    <row r="52" spans="1:67" ht="15.75" customHeight="1">
      <c r="A52" s="37">
        <v>1048</v>
      </c>
      <c r="B52" s="38" t="s">
        <v>103</v>
      </c>
      <c r="C52" s="79">
        <v>45</v>
      </c>
      <c r="D52" s="80">
        <v>72</v>
      </c>
      <c r="E52" s="81">
        <f t="shared" si="0"/>
        <v>117</v>
      </c>
      <c r="F52" s="80">
        <v>24</v>
      </c>
      <c r="G52" s="81">
        <f t="shared" si="1"/>
        <v>141</v>
      </c>
      <c r="H52" s="81">
        <f>IF(G52="0","0",LOOKUP(G52,{0,66,80,100,120,140,160},{0,1,2,3,"3.5",4,5}))</f>
        <v>4</v>
      </c>
      <c r="I52" s="82">
        <v>70</v>
      </c>
      <c r="J52" s="82">
        <v>56</v>
      </c>
      <c r="K52" s="83">
        <f t="shared" si="14"/>
        <v>126</v>
      </c>
      <c r="L52" s="81" t="str">
        <f>IF(K52="0","0",LOOKUP(K52,{0,66,80,100,120,140,160},{0,1,2,3,"3.5",4,5}))</f>
        <v>3.5</v>
      </c>
      <c r="M52" s="81">
        <v>14</v>
      </c>
      <c r="N52" s="81">
        <v>17</v>
      </c>
      <c r="O52" s="81">
        <v>13</v>
      </c>
      <c r="P52" s="81">
        <f t="shared" si="2"/>
        <v>44</v>
      </c>
      <c r="Q52" s="81">
        <f>IF(P52="0","0",LOOKUP(P52,{0,33,40,50,60,70,80},{0,1,2,3,"3.5",4,5}))</f>
        <v>2</v>
      </c>
      <c r="R52" s="84">
        <v>32</v>
      </c>
      <c r="S52" s="85">
        <v>25</v>
      </c>
      <c r="T52" s="83">
        <f t="shared" si="3"/>
        <v>57</v>
      </c>
      <c r="U52" s="84">
        <v>16</v>
      </c>
      <c r="V52" s="86">
        <v>11</v>
      </c>
      <c r="W52" s="83">
        <f t="shared" si="4"/>
        <v>27</v>
      </c>
      <c r="X52" s="86">
        <v>40</v>
      </c>
      <c r="Y52" s="99">
        <f t="shared" si="5"/>
        <v>124</v>
      </c>
      <c r="Z52" s="99" t="str">
        <f>IF(Y52="0","0",LOOKUP(Y52,{0,66,80,100,120,140,160},{0,1,2,3,"3.5",4,5}))</f>
        <v>3.5</v>
      </c>
      <c r="AA52" s="109">
        <v>26</v>
      </c>
      <c r="AB52" s="112">
        <v>17</v>
      </c>
      <c r="AC52" s="99">
        <f t="shared" si="6"/>
        <v>43</v>
      </c>
      <c r="AD52" s="109">
        <v>14</v>
      </c>
      <c r="AE52" s="112">
        <v>12</v>
      </c>
      <c r="AF52" s="102">
        <f t="shared" si="7"/>
        <v>26</v>
      </c>
      <c r="AG52" s="112">
        <v>26</v>
      </c>
      <c r="AH52" s="101">
        <f t="shared" si="8"/>
        <v>95</v>
      </c>
      <c r="AI52" s="99">
        <f>IF(AH52="0","0",LOOKUP(AH52,{0,66,80,100,120,140,160},{0,1,2,3,"3.5",4,5}))</f>
        <v>2</v>
      </c>
      <c r="AJ52" s="99">
        <v>34</v>
      </c>
      <c r="AK52" s="103">
        <v>30</v>
      </c>
      <c r="AL52" s="99">
        <f t="shared" si="15"/>
        <v>64</v>
      </c>
      <c r="AM52" s="103">
        <v>19</v>
      </c>
      <c r="AN52" s="109">
        <v>12</v>
      </c>
      <c r="AO52" s="101">
        <f t="shared" si="16"/>
        <v>31</v>
      </c>
      <c r="AP52" s="105">
        <v>38</v>
      </c>
      <c r="AQ52" s="101">
        <f t="shared" si="17"/>
        <v>133</v>
      </c>
      <c r="AR52" s="99" t="str">
        <f>IF(AQ52="0","0",LOOKUP(AQ52,{0,66,80,100,120,140,160},{0,1,2,3,"3.5",4,5}))</f>
        <v>3.5</v>
      </c>
      <c r="AS52" s="111">
        <v>24</v>
      </c>
      <c r="AT52" s="111">
        <v>14</v>
      </c>
      <c r="AU52" s="101">
        <f t="shared" si="9"/>
        <v>38</v>
      </c>
      <c r="AV52" s="111">
        <v>16</v>
      </c>
      <c r="AW52" s="109">
        <v>16</v>
      </c>
      <c r="AX52" s="101">
        <f t="shared" si="10"/>
        <v>32</v>
      </c>
      <c r="AY52" s="109">
        <v>38</v>
      </c>
      <c r="AZ52" s="101">
        <f t="shared" si="11"/>
        <v>108</v>
      </c>
      <c r="BA52" s="99">
        <f>IF(AZ52="0","0",LOOKUP(AZ52,{0,66,80,100,120,140,160},{0,1,2,3,"3.5",4,5}))</f>
        <v>3</v>
      </c>
      <c r="BB52" s="105" t="s">
        <v>60</v>
      </c>
      <c r="BC52" s="107">
        <f>IF(ISBLANK(BA52)," ",IF(BA52="0","0",LOOKUP(BA52,{0,1,2,3,"3.5",4,5},{0,0,0,1,"1.5",2,3})))</f>
        <v>1</v>
      </c>
      <c r="BD52" s="133">
        <f t="shared" si="18"/>
        <v>3.1666666666666665</v>
      </c>
      <c r="BE52" s="107" t="str">
        <f t="shared" si="12"/>
        <v>B</v>
      </c>
      <c r="BF52" s="107" t="str">
        <f t="shared" si="13"/>
        <v>Average Result</v>
      </c>
      <c r="BG52" s="70"/>
      <c r="BH52" s="48" t="str">
        <f>IF(H52="0","0",LOOKUP(H52,{0,1,2,3,"3.5",4,5},{"F","D","C","B","A-","A","A+"}))</f>
        <v>A</v>
      </c>
      <c r="BI52" s="48" t="str">
        <f>IF(L52="0","0",LOOKUP(L52,{0,1,2,3,"3.5",4,5},{"F","D","C","B","A-","A","A+"}))</f>
        <v>A-</v>
      </c>
      <c r="BJ52" s="48" t="str">
        <f>IF(Q52="0","0",LOOKUP(Q52,{0,1,2,3,"3.5",4,5},{"F","D","C","B","A-","A","A+"}))</f>
        <v>C</v>
      </c>
      <c r="BK52" s="48" t="str">
        <f>IF(Z52="0","0",LOOKUP(Z52,{0,1,2,3,"3.5",4,5},{"F","D","C","B","A-","A","A+"}))</f>
        <v>A-</v>
      </c>
      <c r="BL52" s="48" t="str">
        <f>IF(AI52="0","0",LOOKUP(AI52,{0,1,2,3,"3.5",4,5},{"F","D","C","B","A-","A","A+"}))</f>
        <v>C</v>
      </c>
      <c r="BM52" s="48" t="str">
        <f>IF(AR52="0","0",LOOKUP(AR52,{0,1,2,3,"3.5",4,5},{"F","D","C","B","A-","A","A+"}))</f>
        <v>A-</v>
      </c>
      <c r="BN52" s="48" t="str">
        <f>IF(BA52="0","0",LOOKUP(BA52,{0,1,2,3,"3.5",4,5},{"F","D","C","B","A-","A","A+"}))</f>
        <v>B</v>
      </c>
      <c r="BO52" s="50">
        <f t="shared" si="19"/>
        <v>771</v>
      </c>
    </row>
    <row r="53" spans="1:67" ht="15.75" customHeight="1">
      <c r="A53" s="37">
        <v>1049</v>
      </c>
      <c r="B53" s="38" t="s">
        <v>104</v>
      </c>
      <c r="C53" s="79">
        <v>46</v>
      </c>
      <c r="D53" s="80">
        <v>72</v>
      </c>
      <c r="E53" s="81">
        <f t="shared" si="0"/>
        <v>118</v>
      </c>
      <c r="F53" s="80">
        <v>25</v>
      </c>
      <c r="G53" s="81">
        <f t="shared" si="1"/>
        <v>143</v>
      </c>
      <c r="H53" s="81">
        <f>IF(G53="0","0",LOOKUP(G53,{0,66,80,100,120,140,160},{0,1,2,3,"3.5",4,5}))</f>
        <v>4</v>
      </c>
      <c r="I53" s="82">
        <v>72</v>
      </c>
      <c r="J53" s="82">
        <v>71</v>
      </c>
      <c r="K53" s="83">
        <f t="shared" si="14"/>
        <v>143</v>
      </c>
      <c r="L53" s="81">
        <f>IF(K53="0","0",LOOKUP(K53,{0,66,80,100,120,140,160},{0,1,2,3,"3.5",4,5}))</f>
        <v>4</v>
      </c>
      <c r="M53" s="81">
        <v>24</v>
      </c>
      <c r="N53" s="81">
        <v>13</v>
      </c>
      <c r="O53" s="81">
        <v>17</v>
      </c>
      <c r="P53" s="81">
        <f t="shared" si="2"/>
        <v>54</v>
      </c>
      <c r="Q53" s="81">
        <f>IF(P53="0","0",LOOKUP(P53,{0,33,40,50,60,70,80},{0,1,2,3,"3.5",4,5}))</f>
        <v>3</v>
      </c>
      <c r="R53" s="84">
        <v>17</v>
      </c>
      <c r="S53" s="85">
        <v>20</v>
      </c>
      <c r="T53" s="83">
        <f t="shared" si="3"/>
        <v>37</v>
      </c>
      <c r="U53" s="84">
        <v>14</v>
      </c>
      <c r="V53" s="86">
        <v>10</v>
      </c>
      <c r="W53" s="83">
        <f t="shared" si="4"/>
        <v>24</v>
      </c>
      <c r="X53" s="86">
        <v>40</v>
      </c>
      <c r="Y53" s="99">
        <f t="shared" si="5"/>
        <v>101</v>
      </c>
      <c r="Z53" s="99">
        <f>IF(Y53="0","0",LOOKUP(Y53,{0,66,80,100,120,140,160},{0,1,2,3,"3.5",4,5}))</f>
        <v>3</v>
      </c>
      <c r="AA53" s="109">
        <v>19</v>
      </c>
      <c r="AB53" s="112">
        <v>17</v>
      </c>
      <c r="AC53" s="99">
        <f t="shared" si="6"/>
        <v>36</v>
      </c>
      <c r="AD53" s="109">
        <v>12</v>
      </c>
      <c r="AE53" s="112">
        <v>9</v>
      </c>
      <c r="AF53" s="102">
        <f t="shared" si="7"/>
        <v>21</v>
      </c>
      <c r="AG53" s="112">
        <v>44</v>
      </c>
      <c r="AH53" s="101">
        <f t="shared" si="8"/>
        <v>101</v>
      </c>
      <c r="AI53" s="99">
        <f>IF(AH53="0","0",LOOKUP(AH53,{0,66,80,100,120,140,160},{0,1,2,3,"3.5",4,5}))</f>
        <v>3</v>
      </c>
      <c r="AJ53" s="99">
        <v>23</v>
      </c>
      <c r="AK53" s="103">
        <v>10</v>
      </c>
      <c r="AL53" s="99">
        <f t="shared" si="15"/>
        <v>33</v>
      </c>
      <c r="AM53" s="103">
        <v>10</v>
      </c>
      <c r="AN53" s="109">
        <v>10</v>
      </c>
      <c r="AO53" s="101">
        <f t="shared" si="16"/>
        <v>20</v>
      </c>
      <c r="AP53" s="105">
        <v>34</v>
      </c>
      <c r="AQ53" s="101">
        <f t="shared" si="17"/>
        <v>87</v>
      </c>
      <c r="AR53" s="99">
        <f>IF(AQ53="0","0",LOOKUP(AQ53,{0,66,80,100,120,140,160},{0,1,2,3,"3.5",4,5}))</f>
        <v>2</v>
      </c>
      <c r="AS53" s="111">
        <v>22</v>
      </c>
      <c r="AT53" s="111">
        <v>15</v>
      </c>
      <c r="AU53" s="101">
        <f t="shared" si="9"/>
        <v>37</v>
      </c>
      <c r="AV53" s="111">
        <v>20</v>
      </c>
      <c r="AW53" s="109">
        <v>18</v>
      </c>
      <c r="AX53" s="101">
        <f t="shared" si="10"/>
        <v>38</v>
      </c>
      <c r="AY53" s="109">
        <v>40</v>
      </c>
      <c r="AZ53" s="101">
        <f t="shared" si="11"/>
        <v>115</v>
      </c>
      <c r="BA53" s="99">
        <f>IF(AZ53="0","0",LOOKUP(AZ53,{0,66,80,100,120,140,160},{0,1,2,3,"3.5",4,5}))</f>
        <v>3</v>
      </c>
      <c r="BB53" s="105" t="s">
        <v>56</v>
      </c>
      <c r="BC53" s="107">
        <f>IF(ISBLANK(AR53)," ",IF(AR53="0","0",LOOKUP(AR53,{0,1,2,3,"3.5",4,5},{0,0,0,1,"1.5",2,3})))</f>
        <v>0</v>
      </c>
      <c r="BD53" s="133">
        <f t="shared" si="18"/>
        <v>3.3333333333333335</v>
      </c>
      <c r="BE53" s="107" t="str">
        <f t="shared" si="12"/>
        <v>B</v>
      </c>
      <c r="BF53" s="107" t="str">
        <f t="shared" si="13"/>
        <v>Average Result</v>
      </c>
      <c r="BG53" s="70"/>
      <c r="BH53" s="48" t="str">
        <f>IF(H53="0","0",LOOKUP(H53,{0,1,2,3,"3.5",4,5},{"F","D","C","B","A-","A","A+"}))</f>
        <v>A</v>
      </c>
      <c r="BI53" s="48" t="str">
        <f>IF(L53="0","0",LOOKUP(L53,{0,1,2,3,"3.5",4,5},{"F","D","C","B","A-","A","A+"}))</f>
        <v>A</v>
      </c>
      <c r="BJ53" s="48" t="str">
        <f>IF(Q53="0","0",LOOKUP(Q53,{0,1,2,3,"3.5",4,5},{"F","D","C","B","A-","A","A+"}))</f>
        <v>B</v>
      </c>
      <c r="BK53" s="48" t="str">
        <f>IF(Z53="0","0",LOOKUP(Z53,{0,1,2,3,"3.5",4,5},{"F","D","C","B","A-","A","A+"}))</f>
        <v>B</v>
      </c>
      <c r="BL53" s="48" t="str">
        <f>IF(AI53="0","0",LOOKUP(AI53,{0,1,2,3,"3.5",4,5},{"F","D","C","B","A-","A","A+"}))</f>
        <v>B</v>
      </c>
      <c r="BM53" s="48" t="str">
        <f>IF(AR53="0","0",LOOKUP(AR53,{0,1,2,3,"3.5",4,5},{"F","D","C","B","A-","A","A+"}))</f>
        <v>C</v>
      </c>
      <c r="BN53" s="48" t="str">
        <f>IF(BA53="0","0",LOOKUP(BA53,{0,1,2,3,"3.5",4,5},{"F","D","C","B","A-","A","A+"}))</f>
        <v>B</v>
      </c>
      <c r="BO53" s="50">
        <f t="shared" si="19"/>
        <v>744</v>
      </c>
    </row>
    <row r="54" spans="1:67" ht="15.75" customHeight="1">
      <c r="A54" s="37">
        <v>1050</v>
      </c>
      <c r="B54" s="38" t="s">
        <v>105</v>
      </c>
      <c r="C54" s="79">
        <v>44</v>
      </c>
      <c r="D54" s="80">
        <v>73</v>
      </c>
      <c r="E54" s="81">
        <f t="shared" si="0"/>
        <v>117</v>
      </c>
      <c r="F54" s="80">
        <v>24</v>
      </c>
      <c r="G54" s="81">
        <f t="shared" si="1"/>
        <v>141</v>
      </c>
      <c r="H54" s="81">
        <f>IF(G54="0","0",LOOKUP(G54,{0,66,80,100,120,140,160},{0,1,2,3,"3.5",4,5}))</f>
        <v>4</v>
      </c>
      <c r="I54" s="82">
        <v>54</v>
      </c>
      <c r="J54" s="82">
        <v>70</v>
      </c>
      <c r="K54" s="83">
        <f t="shared" si="14"/>
        <v>124</v>
      </c>
      <c r="L54" s="81" t="str">
        <f>IF(K54="0","0",LOOKUP(K54,{0,66,80,100,120,140,160},{0,1,2,3,"3.5",4,5}))</f>
        <v>3.5</v>
      </c>
      <c r="M54" s="81">
        <v>22</v>
      </c>
      <c r="N54" s="81">
        <v>16</v>
      </c>
      <c r="O54" s="81">
        <v>17</v>
      </c>
      <c r="P54" s="81">
        <f t="shared" si="2"/>
        <v>55</v>
      </c>
      <c r="Q54" s="81">
        <f>IF(P54="0","0",LOOKUP(P54,{0,33,40,50,60,70,80},{0,1,2,3,"3.5",4,5}))</f>
        <v>3</v>
      </c>
      <c r="R54" s="84">
        <v>24</v>
      </c>
      <c r="S54" s="85">
        <v>18</v>
      </c>
      <c r="T54" s="83">
        <f t="shared" si="3"/>
        <v>42</v>
      </c>
      <c r="U54" s="84">
        <v>16</v>
      </c>
      <c r="V54" s="86">
        <v>17</v>
      </c>
      <c r="W54" s="83">
        <f t="shared" si="4"/>
        <v>33</v>
      </c>
      <c r="X54" s="86">
        <v>36</v>
      </c>
      <c r="Y54" s="99">
        <f t="shared" si="5"/>
        <v>111</v>
      </c>
      <c r="Z54" s="99">
        <f>IF(Y54="0","0",LOOKUP(Y54,{0,66,80,100,120,140,160},{0,1,2,3,"3.5",4,5}))</f>
        <v>3</v>
      </c>
      <c r="AA54" s="109">
        <v>27</v>
      </c>
      <c r="AB54" s="112">
        <v>20</v>
      </c>
      <c r="AC54" s="99">
        <f t="shared" si="6"/>
        <v>47</v>
      </c>
      <c r="AD54" s="109">
        <v>15</v>
      </c>
      <c r="AE54" s="112">
        <v>14</v>
      </c>
      <c r="AF54" s="102">
        <f t="shared" si="7"/>
        <v>29</v>
      </c>
      <c r="AG54" s="112">
        <v>24</v>
      </c>
      <c r="AH54" s="101">
        <f t="shared" si="8"/>
        <v>100</v>
      </c>
      <c r="AI54" s="99">
        <f>IF(AH54="0","0",LOOKUP(AH54,{0,66,80,100,120,140,160},{0,1,2,3,"3.5",4,5}))</f>
        <v>3</v>
      </c>
      <c r="AJ54" s="99">
        <v>36</v>
      </c>
      <c r="AK54" s="103">
        <v>36</v>
      </c>
      <c r="AL54" s="99">
        <f t="shared" si="15"/>
        <v>72</v>
      </c>
      <c r="AM54" s="103">
        <v>19</v>
      </c>
      <c r="AN54" s="109">
        <v>16</v>
      </c>
      <c r="AO54" s="101">
        <f t="shared" si="16"/>
        <v>35</v>
      </c>
      <c r="AP54" s="105">
        <v>36</v>
      </c>
      <c r="AQ54" s="101">
        <f t="shared" si="17"/>
        <v>143</v>
      </c>
      <c r="AR54" s="99">
        <f>IF(AQ54="0","0",LOOKUP(AQ54,{0,66,80,100,120,140,160},{0,1,2,3,"3.5",4,5}))</f>
        <v>4</v>
      </c>
      <c r="AS54" s="111">
        <v>24</v>
      </c>
      <c r="AT54" s="111">
        <v>14</v>
      </c>
      <c r="AU54" s="101">
        <f t="shared" si="9"/>
        <v>38</v>
      </c>
      <c r="AV54" s="111">
        <v>18</v>
      </c>
      <c r="AW54" s="109">
        <v>19</v>
      </c>
      <c r="AX54" s="101">
        <f t="shared" si="10"/>
        <v>37</v>
      </c>
      <c r="AY54" s="109">
        <v>36</v>
      </c>
      <c r="AZ54" s="101">
        <f t="shared" si="11"/>
        <v>111</v>
      </c>
      <c r="BA54" s="99">
        <f>IF(AZ54="0","0",LOOKUP(AZ54,{0,66,80,100,120,140,160},{0,1,2,3,"3.5",4,5}))</f>
        <v>3</v>
      </c>
      <c r="BB54" s="105" t="s">
        <v>56</v>
      </c>
      <c r="BC54" s="107">
        <f>IF(ISBLANK(AR54)," ",IF(AR54="0","0",LOOKUP(AR54,{0,1,2,3,"3.5",4,5},{0,0,0,1,"1.5",2,3})))</f>
        <v>2</v>
      </c>
      <c r="BD54" s="133">
        <f t="shared" si="18"/>
        <v>3.5833333333333335</v>
      </c>
      <c r="BE54" s="107" t="str">
        <f t="shared" si="12"/>
        <v>A-</v>
      </c>
      <c r="BF54" s="107" t="str">
        <f t="shared" si="13"/>
        <v>Good Result</v>
      </c>
      <c r="BG54" s="70"/>
      <c r="BH54" s="48" t="str">
        <f>IF(H54="0","0",LOOKUP(H54,{0,1,2,3,"3.5",4,5},{"F","D","C","B","A-","A","A+"}))</f>
        <v>A</v>
      </c>
      <c r="BI54" s="48" t="str">
        <f>IF(L54="0","0",LOOKUP(L54,{0,1,2,3,"3.5",4,5},{"F","D","C","B","A-","A","A+"}))</f>
        <v>A-</v>
      </c>
      <c r="BJ54" s="48" t="str">
        <f>IF(Q54="0","0",LOOKUP(Q54,{0,1,2,3,"3.5",4,5},{"F","D","C","B","A-","A","A+"}))</f>
        <v>B</v>
      </c>
      <c r="BK54" s="48" t="str">
        <f>IF(Z54="0","0",LOOKUP(Z54,{0,1,2,3,"3.5",4,5},{"F","D","C","B","A-","A","A+"}))</f>
        <v>B</v>
      </c>
      <c r="BL54" s="48" t="str">
        <f>IF(AI54="0","0",LOOKUP(AI54,{0,1,2,3,"3.5",4,5},{"F","D","C","B","A-","A","A+"}))</f>
        <v>B</v>
      </c>
      <c r="BM54" s="48" t="str">
        <f>IF(AR54="0","0",LOOKUP(AR54,{0,1,2,3,"3.5",4,5},{"F","D","C","B","A-","A","A+"}))</f>
        <v>A</v>
      </c>
      <c r="BN54" s="48" t="str">
        <f>IF(BA54="0","0",LOOKUP(BA54,{0,1,2,3,"3.5",4,5},{"F","D","C","B","A-","A","A+"}))</f>
        <v>B</v>
      </c>
      <c r="BO54" s="50">
        <f t="shared" si="19"/>
        <v>785</v>
      </c>
    </row>
    <row r="55" spans="1:67" ht="15.75" customHeight="1">
      <c r="A55" s="37">
        <v>1051</v>
      </c>
      <c r="B55" s="38" t="s">
        <v>106</v>
      </c>
      <c r="C55" s="79">
        <v>33</v>
      </c>
      <c r="D55" s="80">
        <v>60</v>
      </c>
      <c r="E55" s="81">
        <f t="shared" si="0"/>
        <v>93</v>
      </c>
      <c r="F55" s="80">
        <v>22</v>
      </c>
      <c r="G55" s="81">
        <f t="shared" si="1"/>
        <v>115</v>
      </c>
      <c r="H55" s="81">
        <f>IF(G55="0","0",LOOKUP(G55,{0,66,80,100,120,140,160},{0,1,2,3,"3.5",4,5}))</f>
        <v>3</v>
      </c>
      <c r="I55" s="82">
        <v>47</v>
      </c>
      <c r="J55" s="82">
        <v>64</v>
      </c>
      <c r="K55" s="83">
        <f t="shared" si="14"/>
        <v>111</v>
      </c>
      <c r="L55" s="81">
        <f>IF(K55="0","0",LOOKUP(K55,{0,66,80,100,120,140,160},{0,1,2,3,"3.5",4,5}))</f>
        <v>3</v>
      </c>
      <c r="M55" s="81">
        <v>12</v>
      </c>
      <c r="N55" s="81">
        <v>17</v>
      </c>
      <c r="O55" s="81">
        <v>15</v>
      </c>
      <c r="P55" s="81">
        <f t="shared" si="2"/>
        <v>44</v>
      </c>
      <c r="Q55" s="81">
        <f>IF(P55="0","0",LOOKUP(P55,{0,33,40,50,60,70,80},{0,1,2,3,"3.5",4,5}))</f>
        <v>2</v>
      </c>
      <c r="R55" s="84">
        <v>20</v>
      </c>
      <c r="S55" s="85">
        <v>12</v>
      </c>
      <c r="T55" s="83">
        <f t="shared" si="3"/>
        <v>32</v>
      </c>
      <c r="U55" s="84">
        <v>16</v>
      </c>
      <c r="V55" s="86">
        <v>19</v>
      </c>
      <c r="W55" s="83">
        <f t="shared" si="4"/>
        <v>35</v>
      </c>
      <c r="X55" s="86">
        <v>40</v>
      </c>
      <c r="Y55" s="99">
        <f t="shared" si="5"/>
        <v>107</v>
      </c>
      <c r="Z55" s="99">
        <f>IF(Y55="0","0",LOOKUP(Y55,{0,66,80,100,120,140,160},{0,1,2,3,"3.5",4,5}))</f>
        <v>3</v>
      </c>
      <c r="AA55" s="109">
        <v>25</v>
      </c>
      <c r="AB55" s="112">
        <v>18</v>
      </c>
      <c r="AC55" s="99">
        <f t="shared" si="6"/>
        <v>43</v>
      </c>
      <c r="AD55" s="109">
        <v>21</v>
      </c>
      <c r="AE55" s="112">
        <v>13</v>
      </c>
      <c r="AF55" s="102">
        <f t="shared" si="7"/>
        <v>34</v>
      </c>
      <c r="AG55" s="112">
        <v>40</v>
      </c>
      <c r="AH55" s="101">
        <f t="shared" si="8"/>
        <v>117</v>
      </c>
      <c r="AI55" s="99">
        <f>IF(AH55="0","0",LOOKUP(AH55,{0,66,80,100,120,140,160},{0,1,2,3,"3.5",4,5}))</f>
        <v>3</v>
      </c>
      <c r="AJ55" s="99">
        <v>29</v>
      </c>
      <c r="AK55" s="103">
        <v>33</v>
      </c>
      <c r="AL55" s="99">
        <f t="shared" si="15"/>
        <v>62</v>
      </c>
      <c r="AM55" s="103">
        <v>19</v>
      </c>
      <c r="AN55" s="109">
        <v>17</v>
      </c>
      <c r="AO55" s="101">
        <f t="shared" si="16"/>
        <v>36</v>
      </c>
      <c r="AP55" s="105">
        <v>32</v>
      </c>
      <c r="AQ55" s="101">
        <f t="shared" si="17"/>
        <v>130</v>
      </c>
      <c r="AR55" s="99" t="str">
        <f>IF(AQ55="0","0",LOOKUP(AQ55,{0,66,80,100,120,140,160},{0,1,2,3,"3.5",4,5}))</f>
        <v>3.5</v>
      </c>
      <c r="AS55" s="111">
        <v>21</v>
      </c>
      <c r="AT55" s="111">
        <v>11</v>
      </c>
      <c r="AU55" s="101">
        <f t="shared" si="9"/>
        <v>32</v>
      </c>
      <c r="AV55" s="111">
        <v>17</v>
      </c>
      <c r="AW55" s="109">
        <v>14</v>
      </c>
      <c r="AX55" s="101">
        <f t="shared" si="10"/>
        <v>31</v>
      </c>
      <c r="AY55" s="109">
        <v>40</v>
      </c>
      <c r="AZ55" s="101">
        <f t="shared" si="11"/>
        <v>103</v>
      </c>
      <c r="BA55" s="99">
        <f>IF(AZ55="0","0",LOOKUP(AZ55,{0,66,80,100,120,140,160},{0,1,2,3,"3.5",4,5}))</f>
        <v>3</v>
      </c>
      <c r="BB55" s="105" t="s">
        <v>56</v>
      </c>
      <c r="BC55" s="107" t="str">
        <f>IF(ISBLANK(AR55)," ",IF(AR55="0","0",LOOKUP(AR55,{0,1,2,3,"3.5",4,5},{0,0,0,1,"1.5",2,3})))</f>
        <v>1.5</v>
      </c>
      <c r="BD55" s="133">
        <f t="shared" si="18"/>
        <v>3.0833333333333335</v>
      </c>
      <c r="BE55" s="107" t="str">
        <f t="shared" si="12"/>
        <v>B</v>
      </c>
      <c r="BF55" s="107" t="str">
        <f t="shared" si="13"/>
        <v>Average Result</v>
      </c>
      <c r="BG55" s="70"/>
      <c r="BH55" s="48" t="str">
        <f>IF(H55="0","0",LOOKUP(H55,{0,1,2,3,"3.5",4,5},{"F","D","C","B","A-","A","A+"}))</f>
        <v>B</v>
      </c>
      <c r="BI55" s="48" t="str">
        <f>IF(L55="0","0",LOOKUP(L55,{0,1,2,3,"3.5",4,5},{"F","D","C","B","A-","A","A+"}))</f>
        <v>B</v>
      </c>
      <c r="BJ55" s="48" t="str">
        <f>IF(Q55="0","0",LOOKUP(Q55,{0,1,2,3,"3.5",4,5},{"F","D","C","B","A-","A","A+"}))</f>
        <v>C</v>
      </c>
      <c r="BK55" s="48" t="str">
        <f>IF(Z55="0","0",LOOKUP(Z55,{0,1,2,3,"3.5",4,5},{"F","D","C","B","A-","A","A+"}))</f>
        <v>B</v>
      </c>
      <c r="BL55" s="48" t="str">
        <f>IF(AI55="0","0",LOOKUP(AI55,{0,1,2,3,"3.5",4,5},{"F","D","C","B","A-","A","A+"}))</f>
        <v>B</v>
      </c>
      <c r="BM55" s="48" t="str">
        <f>IF(AR55="0","0",LOOKUP(AR55,{0,1,2,3,"3.5",4,5},{"F","D","C","B","A-","A","A+"}))</f>
        <v>A-</v>
      </c>
      <c r="BN55" s="48" t="str">
        <f>IF(BA55="0","0",LOOKUP(BA55,{0,1,2,3,"3.5",4,5},{"F","D","C","B","A-","A","A+"}))</f>
        <v>B</v>
      </c>
      <c r="BO55" s="50">
        <f t="shared" si="19"/>
        <v>727</v>
      </c>
    </row>
    <row r="56" spans="1:67" ht="15.75" customHeight="1">
      <c r="A56" s="37">
        <v>1052</v>
      </c>
      <c r="B56" s="38" t="s">
        <v>107</v>
      </c>
      <c r="C56" s="79">
        <v>46</v>
      </c>
      <c r="D56" s="80">
        <v>77</v>
      </c>
      <c r="E56" s="81">
        <f t="shared" si="0"/>
        <v>123</v>
      </c>
      <c r="F56" s="80">
        <v>26</v>
      </c>
      <c r="G56" s="81">
        <f t="shared" si="1"/>
        <v>149</v>
      </c>
      <c r="H56" s="81">
        <f>IF(G56="0","0",LOOKUP(G56,{0,66,80,100,120,140,160},{0,1,2,3,"3.5",4,5}))</f>
        <v>4</v>
      </c>
      <c r="I56" s="82">
        <v>57</v>
      </c>
      <c r="J56" s="82">
        <v>79</v>
      </c>
      <c r="K56" s="83">
        <f t="shared" si="14"/>
        <v>136</v>
      </c>
      <c r="L56" s="81" t="str">
        <f>IF(K56="0","0",LOOKUP(K56,{0,66,80,100,120,140,160},{0,1,2,3,"3.5",4,5}))</f>
        <v>3.5</v>
      </c>
      <c r="M56" s="81">
        <v>30</v>
      </c>
      <c r="N56" s="81">
        <v>19</v>
      </c>
      <c r="O56" s="81">
        <v>22</v>
      </c>
      <c r="P56" s="81">
        <f t="shared" si="2"/>
        <v>71</v>
      </c>
      <c r="Q56" s="81">
        <f>IF(P56="0","0",LOOKUP(P56,{0,33,40,50,60,70,80},{0,1,2,3,"3.5",4,5}))</f>
        <v>4</v>
      </c>
      <c r="R56" s="84">
        <v>42</v>
      </c>
      <c r="S56" s="85">
        <v>28</v>
      </c>
      <c r="T56" s="83">
        <f t="shared" si="3"/>
        <v>70</v>
      </c>
      <c r="U56" s="84">
        <v>19</v>
      </c>
      <c r="V56" s="86">
        <v>21</v>
      </c>
      <c r="W56" s="83">
        <f t="shared" si="4"/>
        <v>40</v>
      </c>
      <c r="X56" s="86">
        <v>44</v>
      </c>
      <c r="Y56" s="99">
        <f t="shared" si="5"/>
        <v>154</v>
      </c>
      <c r="Z56" s="99">
        <f>IF(Y56="0","0",LOOKUP(Y56,{0,66,80,100,120,140,160},{0,1,2,3,"3.5",4,5}))</f>
        <v>4</v>
      </c>
      <c r="AA56" s="109">
        <v>31</v>
      </c>
      <c r="AB56" s="112">
        <v>24</v>
      </c>
      <c r="AC56" s="99">
        <f t="shared" si="6"/>
        <v>55</v>
      </c>
      <c r="AD56" s="109">
        <v>21</v>
      </c>
      <c r="AE56" s="112">
        <v>16</v>
      </c>
      <c r="AF56" s="102">
        <f t="shared" si="7"/>
        <v>37</v>
      </c>
      <c r="AG56" s="112">
        <v>40</v>
      </c>
      <c r="AH56" s="101">
        <f t="shared" si="8"/>
        <v>132</v>
      </c>
      <c r="AI56" s="99" t="str">
        <f>IF(AH56="0","0",LOOKUP(AH56,{0,66,80,100,120,140,160},{0,1,2,3,"3.5",4,5}))</f>
        <v>3.5</v>
      </c>
      <c r="AJ56" s="99">
        <v>42</v>
      </c>
      <c r="AK56" s="103">
        <v>50</v>
      </c>
      <c r="AL56" s="99">
        <f t="shared" si="15"/>
        <v>92</v>
      </c>
      <c r="AM56" s="103">
        <v>21</v>
      </c>
      <c r="AN56" s="109">
        <v>16</v>
      </c>
      <c r="AO56" s="101">
        <f t="shared" si="16"/>
        <v>37</v>
      </c>
      <c r="AP56" s="105">
        <v>42</v>
      </c>
      <c r="AQ56" s="101">
        <f t="shared" si="17"/>
        <v>171</v>
      </c>
      <c r="AR56" s="99">
        <f>IF(AQ56="0","0",LOOKUP(AQ56,{0,66,80,100,120,140,160},{0,1,2,3,"3.5",4,5}))</f>
        <v>5</v>
      </c>
      <c r="AS56" s="111">
        <v>32</v>
      </c>
      <c r="AT56" s="111">
        <v>32</v>
      </c>
      <c r="AU56" s="101">
        <f t="shared" si="9"/>
        <v>64</v>
      </c>
      <c r="AV56" s="111">
        <v>18</v>
      </c>
      <c r="AW56" s="109">
        <v>22</v>
      </c>
      <c r="AX56" s="101">
        <f t="shared" si="10"/>
        <v>40</v>
      </c>
      <c r="AY56" s="109">
        <v>42</v>
      </c>
      <c r="AZ56" s="101">
        <f t="shared" si="11"/>
        <v>146</v>
      </c>
      <c r="BA56" s="99">
        <f>IF(AZ56="0","0",LOOKUP(AZ56,{0,66,80,100,120,140,160},{0,1,2,3,"3.5",4,5}))</f>
        <v>4</v>
      </c>
      <c r="BB56" s="105" t="s">
        <v>60</v>
      </c>
      <c r="BC56" s="107">
        <f>IF(ISBLANK(BA56)," ",IF(BA56="0","0",LOOKUP(BA56,{0,1,2,3,"3.5",4,5},{0,0,0,1,"1.5",2,3})))</f>
        <v>2</v>
      </c>
      <c r="BD56" s="133">
        <f t="shared" si="18"/>
        <v>4.166666666666667</v>
      </c>
      <c r="BE56" s="107" t="str">
        <f t="shared" si="12"/>
        <v>A</v>
      </c>
      <c r="BF56" s="107" t="str">
        <f t="shared" si="13"/>
        <v>Very Good Result</v>
      </c>
      <c r="BG56" s="70"/>
      <c r="BH56" s="48" t="str">
        <f>IF(H56="0","0",LOOKUP(H56,{0,1,2,3,"3.5",4,5},{"F","D","C","B","A-","A","A+"}))</f>
        <v>A</v>
      </c>
      <c r="BI56" s="48" t="str">
        <f>IF(L56="0","0",LOOKUP(L56,{0,1,2,3,"3.5",4,5},{"F","D","C","B","A-","A","A+"}))</f>
        <v>A-</v>
      </c>
      <c r="BJ56" s="48" t="str">
        <f>IF(Q56="0","0",LOOKUP(Q56,{0,1,2,3,"3.5",4,5},{"F","D","C","B","A-","A","A+"}))</f>
        <v>A</v>
      </c>
      <c r="BK56" s="48" t="str">
        <f>IF(Z56="0","0",LOOKUP(Z56,{0,1,2,3,"3.5",4,5},{"F","D","C","B","A-","A","A+"}))</f>
        <v>A</v>
      </c>
      <c r="BL56" s="48" t="str">
        <f>IF(AI56="0","0",LOOKUP(AI56,{0,1,2,3,"3.5",4,5},{"F","D","C","B","A-","A","A+"}))</f>
        <v>A-</v>
      </c>
      <c r="BM56" s="48" t="str">
        <f>IF(AR56="0","0",LOOKUP(AR56,{0,1,2,3,"3.5",4,5},{"F","D","C","B","A-","A","A+"}))</f>
        <v>A+</v>
      </c>
      <c r="BN56" s="48" t="str">
        <f>IF(BA56="0","0",LOOKUP(BA56,{0,1,2,3,"3.5",4,5},{"F","D","C","B","A-","A","A+"}))</f>
        <v>A</v>
      </c>
      <c r="BO56" s="50">
        <f t="shared" si="19"/>
        <v>959</v>
      </c>
    </row>
    <row r="57" spans="1:67" ht="15.75" customHeight="1">
      <c r="A57" s="37">
        <v>1053</v>
      </c>
      <c r="B57" s="38" t="s">
        <v>108</v>
      </c>
      <c r="C57" s="79">
        <v>41</v>
      </c>
      <c r="D57" s="80">
        <v>78</v>
      </c>
      <c r="E57" s="81">
        <f t="shared" si="0"/>
        <v>119</v>
      </c>
      <c r="F57" s="80">
        <v>20</v>
      </c>
      <c r="G57" s="81">
        <f t="shared" si="1"/>
        <v>139</v>
      </c>
      <c r="H57" s="81" t="str">
        <f>IF(G57="0","0",LOOKUP(G57,{0,66,80,100,120,140,160},{0,1,2,3,"3.5",4,5}))</f>
        <v>3.5</v>
      </c>
      <c r="I57" s="82">
        <v>62</v>
      </c>
      <c r="J57" s="82">
        <v>78</v>
      </c>
      <c r="K57" s="83">
        <f t="shared" si="14"/>
        <v>140</v>
      </c>
      <c r="L57" s="81">
        <f>IF(K57="0","0",LOOKUP(K57,{0,66,80,100,120,140,160},{0,1,2,3,"3.5",4,5}))</f>
        <v>4</v>
      </c>
      <c r="M57" s="81">
        <v>26</v>
      </c>
      <c r="N57" s="81">
        <v>18</v>
      </c>
      <c r="O57" s="81">
        <v>22</v>
      </c>
      <c r="P57" s="81">
        <f t="shared" si="2"/>
        <v>66</v>
      </c>
      <c r="Q57" s="81" t="str">
        <f>IF(P57="0","0",LOOKUP(P57,{0,33,40,50,60,70,80},{0,1,2,3,"3.5",4,5}))</f>
        <v>3.5</v>
      </c>
      <c r="R57" s="84">
        <v>33</v>
      </c>
      <c r="S57" s="85">
        <v>23</v>
      </c>
      <c r="T57" s="83">
        <f t="shared" si="3"/>
        <v>56</v>
      </c>
      <c r="U57" s="84">
        <v>16</v>
      </c>
      <c r="V57" s="86">
        <v>14</v>
      </c>
      <c r="W57" s="83">
        <f t="shared" si="4"/>
        <v>30</v>
      </c>
      <c r="X57" s="86">
        <v>42</v>
      </c>
      <c r="Y57" s="99">
        <f t="shared" si="5"/>
        <v>128</v>
      </c>
      <c r="Z57" s="99" t="str">
        <f>IF(Y57="0","0",LOOKUP(Y57,{0,66,80,100,120,140,160},{0,1,2,3,"3.5",4,5}))</f>
        <v>3.5</v>
      </c>
      <c r="AA57" s="109">
        <v>24</v>
      </c>
      <c r="AB57" s="112">
        <v>15</v>
      </c>
      <c r="AC57" s="99">
        <f t="shared" si="6"/>
        <v>39</v>
      </c>
      <c r="AD57" s="109">
        <v>19</v>
      </c>
      <c r="AE57" s="112">
        <v>15</v>
      </c>
      <c r="AF57" s="102">
        <f t="shared" si="7"/>
        <v>34</v>
      </c>
      <c r="AG57" s="112">
        <v>40</v>
      </c>
      <c r="AH57" s="101">
        <f t="shared" si="8"/>
        <v>113</v>
      </c>
      <c r="AI57" s="99">
        <f>IF(AH57="0","0",LOOKUP(AH57,{0,66,80,100,120,140,160},{0,1,2,3,"3.5",4,5}))</f>
        <v>3</v>
      </c>
      <c r="AJ57" s="99">
        <v>41</v>
      </c>
      <c r="AK57" s="103">
        <v>45</v>
      </c>
      <c r="AL57" s="99">
        <f t="shared" si="15"/>
        <v>86</v>
      </c>
      <c r="AM57" s="103">
        <v>18</v>
      </c>
      <c r="AN57" s="109">
        <v>13</v>
      </c>
      <c r="AO57" s="101">
        <f t="shared" si="16"/>
        <v>31</v>
      </c>
      <c r="AP57" s="105">
        <v>42</v>
      </c>
      <c r="AQ57" s="101">
        <f t="shared" si="17"/>
        <v>159</v>
      </c>
      <c r="AR57" s="99">
        <f>IF(AQ57="0","0",LOOKUP(AQ57,{0,66,80,100,120,140,160},{0,1,2,3,"3.5",4,5}))</f>
        <v>4</v>
      </c>
      <c r="AS57" s="111">
        <v>23</v>
      </c>
      <c r="AT57" s="111">
        <v>15</v>
      </c>
      <c r="AU57" s="101">
        <f t="shared" si="9"/>
        <v>38</v>
      </c>
      <c r="AV57" s="111">
        <v>15</v>
      </c>
      <c r="AW57" s="109">
        <v>19</v>
      </c>
      <c r="AX57" s="101">
        <f t="shared" si="10"/>
        <v>34</v>
      </c>
      <c r="AY57" s="111">
        <v>44</v>
      </c>
      <c r="AZ57" s="101">
        <f t="shared" si="11"/>
        <v>116</v>
      </c>
      <c r="BA57" s="99">
        <f>IF(AZ57="0","0",LOOKUP(AZ57,{0,66,80,100,120,140,160},{0,1,2,3,"3.5",4,5}))</f>
        <v>3</v>
      </c>
      <c r="BB57" s="105" t="s">
        <v>60</v>
      </c>
      <c r="BC57" s="107">
        <f>IF(ISBLANK(BA57)," ",IF(BA57="0","0",LOOKUP(BA57,{0,1,2,3,"3.5",4,5},{0,0,0,1,"1.5",2,3})))</f>
        <v>1</v>
      </c>
      <c r="BD57" s="133">
        <f t="shared" si="18"/>
        <v>3.5833333333333335</v>
      </c>
      <c r="BE57" s="107" t="str">
        <f t="shared" si="12"/>
        <v>A-</v>
      </c>
      <c r="BF57" s="107" t="str">
        <f t="shared" si="13"/>
        <v>Good Result</v>
      </c>
      <c r="BG57" s="70"/>
      <c r="BH57" s="48" t="str">
        <f>IF(H57="0","0",LOOKUP(H57,{0,1,2,3,"3.5",4,5},{"F","D","C","B","A-","A","A+"}))</f>
        <v>A-</v>
      </c>
      <c r="BI57" s="48" t="str">
        <f>IF(L57="0","0",LOOKUP(L57,{0,1,2,3,"3.5",4,5},{"F","D","C","B","A-","A","A+"}))</f>
        <v>A</v>
      </c>
      <c r="BJ57" s="48" t="str">
        <f>IF(Q57="0","0",LOOKUP(Q57,{0,1,2,3,"3.5",4,5},{"F","D","C","B","A-","A","A+"}))</f>
        <v>A-</v>
      </c>
      <c r="BK57" s="48" t="str">
        <f>IF(Z57="0","0",LOOKUP(Z57,{0,1,2,3,"3.5",4,5},{"F","D","C","B","A-","A","A+"}))</f>
        <v>A-</v>
      </c>
      <c r="BL57" s="48" t="str">
        <f>IF(AI57="0","0",LOOKUP(AI57,{0,1,2,3,"3.5",4,5},{"F","D","C","B","A-","A","A+"}))</f>
        <v>B</v>
      </c>
      <c r="BM57" s="48" t="str">
        <f>IF(AR57="0","0",LOOKUP(AR57,{0,1,2,3,"3.5",4,5},{"F","D","C","B","A-","A","A+"}))</f>
        <v>A</v>
      </c>
      <c r="BN57" s="48" t="str">
        <f>IF(BA57="0","0",LOOKUP(BA57,{0,1,2,3,"3.5",4,5},{"F","D","C","B","A-","A","A+"}))</f>
        <v>B</v>
      </c>
      <c r="BO57" s="50">
        <f t="shared" si="19"/>
        <v>861</v>
      </c>
    </row>
    <row r="58" spans="1:67" ht="15.75" customHeight="1">
      <c r="A58" s="37">
        <v>1054</v>
      </c>
      <c r="B58" s="38" t="s">
        <v>109</v>
      </c>
      <c r="C58" s="79">
        <v>40</v>
      </c>
      <c r="D58" s="80">
        <v>75</v>
      </c>
      <c r="E58" s="81">
        <f t="shared" si="0"/>
        <v>115</v>
      </c>
      <c r="F58" s="80">
        <v>23</v>
      </c>
      <c r="G58" s="81">
        <f t="shared" si="1"/>
        <v>138</v>
      </c>
      <c r="H58" s="81" t="str">
        <f>IF(G58="0","0",LOOKUP(G58,{0,66,80,100,120,140,160},{0,1,2,3,"3.5",4,5}))</f>
        <v>3.5</v>
      </c>
      <c r="I58" s="82">
        <v>66</v>
      </c>
      <c r="J58" s="82">
        <v>75</v>
      </c>
      <c r="K58" s="83">
        <f t="shared" si="14"/>
        <v>141</v>
      </c>
      <c r="L58" s="81">
        <f>IF(K58="0","0",LOOKUP(K58,{0,66,80,100,120,140,160},{0,1,2,3,"3.5",4,5}))</f>
        <v>4</v>
      </c>
      <c r="M58" s="81">
        <v>23</v>
      </c>
      <c r="N58" s="81">
        <v>17</v>
      </c>
      <c r="O58" s="81">
        <v>22</v>
      </c>
      <c r="P58" s="81">
        <f t="shared" si="2"/>
        <v>62</v>
      </c>
      <c r="Q58" s="81" t="str">
        <f>IF(P58="0","0",LOOKUP(P58,{0,33,40,50,60,70,80},{0,1,2,3,"3.5",4,5}))</f>
        <v>3.5</v>
      </c>
      <c r="R58" s="84">
        <v>20</v>
      </c>
      <c r="S58" s="85">
        <v>23</v>
      </c>
      <c r="T58" s="83">
        <f t="shared" si="3"/>
        <v>43</v>
      </c>
      <c r="U58" s="84">
        <v>14</v>
      </c>
      <c r="V58" s="86">
        <v>10</v>
      </c>
      <c r="W58" s="83">
        <f t="shared" si="4"/>
        <v>24</v>
      </c>
      <c r="X58" s="86">
        <v>44</v>
      </c>
      <c r="Y58" s="99">
        <f t="shared" si="5"/>
        <v>111</v>
      </c>
      <c r="Z58" s="99">
        <f>IF(Y58="0","0",LOOKUP(Y58,{0,66,80,100,120,140,160},{0,1,2,3,"3.5",4,5}))</f>
        <v>3</v>
      </c>
      <c r="AA58" s="109">
        <v>22</v>
      </c>
      <c r="AB58" s="112">
        <v>25</v>
      </c>
      <c r="AC58" s="99">
        <f t="shared" si="6"/>
        <v>47</v>
      </c>
      <c r="AD58" s="109">
        <v>13</v>
      </c>
      <c r="AE58" s="112">
        <v>8</v>
      </c>
      <c r="AF58" s="102">
        <f t="shared" si="7"/>
        <v>21</v>
      </c>
      <c r="AG58" s="112">
        <v>36</v>
      </c>
      <c r="AH58" s="101">
        <f t="shared" si="8"/>
        <v>104</v>
      </c>
      <c r="AI58" s="99">
        <f>IF(AH58="0","0",LOOKUP(AH58,{0,66,80,100,120,140,160},{0,1,2,3,"3.5",4,5}))</f>
        <v>3</v>
      </c>
      <c r="AJ58" s="99">
        <v>27</v>
      </c>
      <c r="AK58" s="103">
        <v>27</v>
      </c>
      <c r="AL58" s="99">
        <f t="shared" si="15"/>
        <v>54</v>
      </c>
      <c r="AM58" s="103">
        <v>11</v>
      </c>
      <c r="AN58" s="109">
        <v>10</v>
      </c>
      <c r="AO58" s="101">
        <f t="shared" si="16"/>
        <v>21</v>
      </c>
      <c r="AP58" s="105">
        <v>34</v>
      </c>
      <c r="AQ58" s="101">
        <f t="shared" si="17"/>
        <v>109</v>
      </c>
      <c r="AR58" s="99">
        <f>IF(AQ58="0","0",LOOKUP(AQ58,{0,66,80,100,120,140,160},{0,1,2,3,"3.5",4,5}))</f>
        <v>3</v>
      </c>
      <c r="AS58" s="111">
        <v>25</v>
      </c>
      <c r="AT58" s="111">
        <v>17</v>
      </c>
      <c r="AU58" s="101">
        <f t="shared" si="9"/>
        <v>42</v>
      </c>
      <c r="AV58" s="111">
        <v>21</v>
      </c>
      <c r="AW58" s="109">
        <v>19</v>
      </c>
      <c r="AX58" s="101">
        <f t="shared" si="10"/>
        <v>40</v>
      </c>
      <c r="AY58" s="111">
        <v>40</v>
      </c>
      <c r="AZ58" s="101">
        <f t="shared" si="11"/>
        <v>122</v>
      </c>
      <c r="BA58" s="99" t="str">
        <f>IF(AZ58="0","0",LOOKUP(AZ58,{0,66,80,100,120,140,160},{0,1,2,3,"3.5",4,5}))</f>
        <v>3.5</v>
      </c>
      <c r="BB58" s="105" t="s">
        <v>56</v>
      </c>
      <c r="BC58" s="107">
        <f>IF(ISBLANK(AR58)," ",IF(AR58="0","0",LOOKUP(AR58,{0,1,2,3,"3.5",4,5},{0,0,0,1,"1.5",2,3})))</f>
        <v>1</v>
      </c>
      <c r="BD58" s="133">
        <f t="shared" si="18"/>
        <v>3.5833333333333335</v>
      </c>
      <c r="BE58" s="107" t="str">
        <f t="shared" si="12"/>
        <v>A-</v>
      </c>
      <c r="BF58" s="107" t="str">
        <f t="shared" si="13"/>
        <v>Good Result</v>
      </c>
      <c r="BG58" s="70"/>
      <c r="BH58" s="48" t="str">
        <f>IF(H58="0","0",LOOKUP(H58,{0,1,2,3,"3.5",4,5},{"F","D","C","B","A-","A","A+"}))</f>
        <v>A-</v>
      </c>
      <c r="BI58" s="48" t="str">
        <f>IF(L58="0","0",LOOKUP(L58,{0,1,2,3,"3.5",4,5},{"F","D","C","B","A-","A","A+"}))</f>
        <v>A</v>
      </c>
      <c r="BJ58" s="48" t="str">
        <f>IF(Q58="0","0",LOOKUP(Q58,{0,1,2,3,"3.5",4,5},{"F","D","C","B","A-","A","A+"}))</f>
        <v>A-</v>
      </c>
      <c r="BK58" s="48" t="str">
        <f>IF(Z58="0","0",LOOKUP(Z58,{0,1,2,3,"3.5",4,5},{"F","D","C","B","A-","A","A+"}))</f>
        <v>B</v>
      </c>
      <c r="BL58" s="48" t="str">
        <f>IF(AI58="0","0",LOOKUP(AI58,{0,1,2,3,"3.5",4,5},{"F","D","C","B","A-","A","A+"}))</f>
        <v>B</v>
      </c>
      <c r="BM58" s="48" t="str">
        <f>IF(AR58="0","0",LOOKUP(AR58,{0,1,2,3,"3.5",4,5},{"F","D","C","B","A-","A","A+"}))</f>
        <v>B</v>
      </c>
      <c r="BN58" s="48" t="str">
        <f>IF(BA58="0","0",LOOKUP(BA58,{0,1,2,3,"3.5",4,5},{"F","D","C","B","A-","A","A+"}))</f>
        <v>A-</v>
      </c>
      <c r="BO58" s="50">
        <f t="shared" si="19"/>
        <v>787</v>
      </c>
    </row>
    <row r="59" spans="1:67" ht="15.75" customHeight="1">
      <c r="A59" s="37">
        <v>1055</v>
      </c>
      <c r="B59" s="38" t="s">
        <v>110</v>
      </c>
      <c r="C59" s="79">
        <v>44</v>
      </c>
      <c r="D59" s="80">
        <v>75</v>
      </c>
      <c r="E59" s="81">
        <f t="shared" si="0"/>
        <v>119</v>
      </c>
      <c r="F59" s="80">
        <v>25</v>
      </c>
      <c r="G59" s="81">
        <f t="shared" si="1"/>
        <v>144</v>
      </c>
      <c r="H59" s="81">
        <f>IF(G59="0","0",LOOKUP(G59,{0,66,80,100,120,140,160},{0,1,2,3,"3.5",4,5}))</f>
        <v>4</v>
      </c>
      <c r="I59" s="82">
        <v>58</v>
      </c>
      <c r="J59" s="82">
        <v>70</v>
      </c>
      <c r="K59" s="83">
        <f t="shared" si="14"/>
        <v>128</v>
      </c>
      <c r="L59" s="81" t="str">
        <f>IF(K59="0","0",LOOKUP(K59,{0,66,80,100,120,140,160},{0,1,2,3,"3.5",4,5}))</f>
        <v>3.5</v>
      </c>
      <c r="M59" s="81">
        <v>25</v>
      </c>
      <c r="N59" s="81">
        <v>18</v>
      </c>
      <c r="O59" s="81">
        <v>22</v>
      </c>
      <c r="P59" s="81">
        <f t="shared" si="2"/>
        <v>65</v>
      </c>
      <c r="Q59" s="81" t="str">
        <f>IF(P59="0","0",LOOKUP(P59,{0,33,40,50,60,70,80},{0,1,2,3,"3.5",4,5}))</f>
        <v>3.5</v>
      </c>
      <c r="R59" s="84">
        <v>22</v>
      </c>
      <c r="S59" s="85">
        <v>30</v>
      </c>
      <c r="T59" s="83">
        <f t="shared" si="3"/>
        <v>52</v>
      </c>
      <c r="U59" s="84">
        <v>18</v>
      </c>
      <c r="V59" s="86">
        <v>12</v>
      </c>
      <c r="W59" s="83">
        <f t="shared" si="4"/>
        <v>30</v>
      </c>
      <c r="X59" s="86">
        <v>42</v>
      </c>
      <c r="Y59" s="99">
        <f t="shared" si="5"/>
        <v>124</v>
      </c>
      <c r="Z59" s="99" t="str">
        <f>IF(Y59="0","0",LOOKUP(Y59,{0,66,80,100,120,140,160},{0,1,2,3,"3.5",4,5}))</f>
        <v>3.5</v>
      </c>
      <c r="AA59" s="109">
        <v>23</v>
      </c>
      <c r="AB59" s="112">
        <v>25</v>
      </c>
      <c r="AC59" s="99">
        <f t="shared" si="6"/>
        <v>48</v>
      </c>
      <c r="AD59" s="109">
        <v>11</v>
      </c>
      <c r="AE59" s="112">
        <v>10</v>
      </c>
      <c r="AF59" s="102">
        <f t="shared" si="7"/>
        <v>21</v>
      </c>
      <c r="AG59" s="112">
        <v>44</v>
      </c>
      <c r="AH59" s="101">
        <f t="shared" si="8"/>
        <v>113</v>
      </c>
      <c r="AI59" s="99">
        <f>IF(AH59="0","0",LOOKUP(AH59,{0,66,80,100,120,140,160},{0,1,2,3,"3.5",4,5}))</f>
        <v>3</v>
      </c>
      <c r="AJ59" s="99">
        <v>32</v>
      </c>
      <c r="AK59" s="103">
        <v>33</v>
      </c>
      <c r="AL59" s="99">
        <f t="shared" si="15"/>
        <v>65</v>
      </c>
      <c r="AM59" s="103">
        <v>11</v>
      </c>
      <c r="AN59" s="109">
        <v>13</v>
      </c>
      <c r="AO59" s="101">
        <f t="shared" si="16"/>
        <v>24</v>
      </c>
      <c r="AP59" s="105">
        <v>36</v>
      </c>
      <c r="AQ59" s="101">
        <f t="shared" si="17"/>
        <v>125</v>
      </c>
      <c r="AR59" s="99" t="str">
        <f>IF(AQ59="0","0",LOOKUP(AQ59,{0,66,80,100,120,140,160},{0,1,2,3,"3.5",4,5}))</f>
        <v>3.5</v>
      </c>
      <c r="AS59" s="111">
        <v>34</v>
      </c>
      <c r="AT59" s="111">
        <v>19</v>
      </c>
      <c r="AU59" s="101">
        <f t="shared" si="9"/>
        <v>53</v>
      </c>
      <c r="AV59" s="111">
        <v>21</v>
      </c>
      <c r="AW59" s="109">
        <v>18</v>
      </c>
      <c r="AX59" s="101">
        <f t="shared" si="10"/>
        <v>39</v>
      </c>
      <c r="AY59" s="109">
        <v>40</v>
      </c>
      <c r="AZ59" s="101">
        <f t="shared" si="11"/>
        <v>132</v>
      </c>
      <c r="BA59" s="99" t="str">
        <f>IF(AZ59="0","0",LOOKUP(AZ59,{0,66,80,100,120,140,160},{0,1,2,3,"3.5",4,5}))</f>
        <v>3.5</v>
      </c>
      <c r="BB59" s="105" t="s">
        <v>56</v>
      </c>
      <c r="BC59" s="107" t="str">
        <f>IF(ISBLANK(AR59)," ",IF(AR59="0","0",LOOKUP(AR59,{0,1,2,3,"3.5",4,5},{0,0,0,1,"1.5",2,3})))</f>
        <v>1.5</v>
      </c>
      <c r="BD59" s="133">
        <f t="shared" si="18"/>
        <v>3.75</v>
      </c>
      <c r="BE59" s="107" t="str">
        <f t="shared" si="12"/>
        <v>A-</v>
      </c>
      <c r="BF59" s="107" t="str">
        <f t="shared" si="13"/>
        <v>Good Result</v>
      </c>
      <c r="BG59" s="70"/>
      <c r="BH59" s="48" t="str">
        <f>IF(H59="0","0",LOOKUP(H59,{0,1,2,3,"3.5",4,5},{"F","D","C","B","A-","A","A+"}))</f>
        <v>A</v>
      </c>
      <c r="BI59" s="48" t="str">
        <f>IF(L59="0","0",LOOKUP(L59,{0,1,2,3,"3.5",4,5},{"F","D","C","B","A-","A","A+"}))</f>
        <v>A-</v>
      </c>
      <c r="BJ59" s="48" t="str">
        <f>IF(Q59="0","0",LOOKUP(Q59,{0,1,2,3,"3.5",4,5},{"F","D","C","B","A-","A","A+"}))</f>
        <v>A-</v>
      </c>
      <c r="BK59" s="48" t="str">
        <f>IF(Z59="0","0",LOOKUP(Z59,{0,1,2,3,"3.5",4,5},{"F","D","C","B","A-","A","A+"}))</f>
        <v>A-</v>
      </c>
      <c r="BL59" s="48" t="str">
        <f>IF(AI59="0","0",LOOKUP(AI59,{0,1,2,3,"3.5",4,5},{"F","D","C","B","A-","A","A+"}))</f>
        <v>B</v>
      </c>
      <c r="BM59" s="48" t="str">
        <f>IF(AR59="0","0",LOOKUP(AR59,{0,1,2,3,"3.5",4,5},{"F","D","C","B","A-","A","A+"}))</f>
        <v>A-</v>
      </c>
      <c r="BN59" s="48" t="str">
        <f>IF(BA59="0","0",LOOKUP(BA59,{0,1,2,3,"3.5",4,5},{"F","D","C","B","A-","A","A+"}))</f>
        <v>A-</v>
      </c>
      <c r="BO59" s="50">
        <f t="shared" si="19"/>
        <v>831</v>
      </c>
    </row>
    <row r="60" spans="1:67" ht="15.75" customHeight="1">
      <c r="A60" s="66">
        <v>1056</v>
      </c>
      <c r="B60" s="38" t="s">
        <v>111</v>
      </c>
      <c r="C60" s="79">
        <v>49</v>
      </c>
      <c r="D60" s="80">
        <v>68</v>
      </c>
      <c r="E60" s="81">
        <f t="shared" si="0"/>
        <v>117</v>
      </c>
      <c r="F60" s="80">
        <v>18</v>
      </c>
      <c r="G60" s="81">
        <f t="shared" si="1"/>
        <v>135</v>
      </c>
      <c r="H60" s="81" t="str">
        <f>IF(G60="0","0",LOOKUP(G60,{0,66,80,100,120,140,160},{0,1,2,3,"3.5",4,5}))</f>
        <v>3.5</v>
      </c>
      <c r="I60" s="82">
        <v>61</v>
      </c>
      <c r="J60" s="82">
        <v>77</v>
      </c>
      <c r="K60" s="83">
        <f t="shared" si="14"/>
        <v>138</v>
      </c>
      <c r="L60" s="81" t="str">
        <f>IF(K60="0","0",LOOKUP(K60,{0,66,80,100,120,140,160},{0,1,2,3,"3.5",4,5}))</f>
        <v>3.5</v>
      </c>
      <c r="M60" s="81">
        <v>10</v>
      </c>
      <c r="N60" s="81">
        <v>13</v>
      </c>
      <c r="O60" s="81">
        <v>15</v>
      </c>
      <c r="P60" s="81">
        <f t="shared" si="2"/>
        <v>0</v>
      </c>
      <c r="Q60" s="81">
        <f>IF(P60="0","0",LOOKUP(P60,{0,33,40,50,60,70,80},{0,1,2,3,"3.5",4,5}))</f>
        <v>0</v>
      </c>
      <c r="R60" s="84">
        <v>22</v>
      </c>
      <c r="S60" s="85">
        <v>20</v>
      </c>
      <c r="T60" s="83">
        <f t="shared" si="3"/>
        <v>42</v>
      </c>
      <c r="U60" s="84">
        <v>7</v>
      </c>
      <c r="V60" s="86">
        <v>10</v>
      </c>
      <c r="W60" s="83">
        <f t="shared" si="4"/>
        <v>17</v>
      </c>
      <c r="X60" s="86">
        <v>40</v>
      </c>
      <c r="Y60" s="99">
        <f t="shared" si="5"/>
        <v>99</v>
      </c>
      <c r="Z60" s="99">
        <f>IF(Y60="0","0",LOOKUP(Y60,{0,66,80,100,120,140,160},{0,1,2,3,"3.5",4,5}))</f>
        <v>2</v>
      </c>
      <c r="AA60" s="109">
        <v>14</v>
      </c>
      <c r="AB60" s="112">
        <v>12</v>
      </c>
      <c r="AC60" s="99">
        <f t="shared" si="6"/>
        <v>26</v>
      </c>
      <c r="AD60" s="109">
        <v>12</v>
      </c>
      <c r="AE60" s="112">
        <v>8</v>
      </c>
      <c r="AF60" s="102">
        <f t="shared" si="7"/>
        <v>20</v>
      </c>
      <c r="AG60" s="112">
        <v>44</v>
      </c>
      <c r="AH60" s="101">
        <f t="shared" si="8"/>
        <v>90</v>
      </c>
      <c r="AI60" s="99">
        <f>IF(AH60="0","0",LOOKUP(AH60,{0,66,80,100,120,140,160},{0,1,2,3,"3.5",4,5}))</f>
        <v>2</v>
      </c>
      <c r="AJ60" s="99">
        <v>31</v>
      </c>
      <c r="AK60" s="103">
        <v>20</v>
      </c>
      <c r="AL60" s="99">
        <f t="shared" si="15"/>
        <v>51</v>
      </c>
      <c r="AM60" s="103">
        <v>11</v>
      </c>
      <c r="AN60" s="109">
        <v>11</v>
      </c>
      <c r="AO60" s="101">
        <f t="shared" si="16"/>
        <v>22</v>
      </c>
      <c r="AP60" s="105">
        <v>34</v>
      </c>
      <c r="AQ60" s="101">
        <f t="shared" si="17"/>
        <v>107</v>
      </c>
      <c r="AR60" s="99">
        <f>IF(AQ60="0","0",LOOKUP(AQ60,{0,66,80,100,120,140,160},{0,1,2,3,"3.5",4,5}))</f>
        <v>3</v>
      </c>
      <c r="AS60" s="111">
        <v>23</v>
      </c>
      <c r="AT60" s="111">
        <v>22</v>
      </c>
      <c r="AU60" s="101">
        <f t="shared" si="9"/>
        <v>45</v>
      </c>
      <c r="AV60" s="111">
        <v>14</v>
      </c>
      <c r="AW60" s="109">
        <v>17</v>
      </c>
      <c r="AX60" s="101">
        <f t="shared" si="10"/>
        <v>31</v>
      </c>
      <c r="AY60" s="111">
        <v>36</v>
      </c>
      <c r="AZ60" s="101">
        <f t="shared" si="11"/>
        <v>112</v>
      </c>
      <c r="BA60" s="99">
        <f>IF(AZ60="0","0",LOOKUP(AZ60,{0,66,80,100,120,140,160},{0,1,2,3,"3.5",4,5}))</f>
        <v>3</v>
      </c>
      <c r="BB60" s="105" t="s">
        <v>56</v>
      </c>
      <c r="BC60" s="107">
        <f>IF(ISBLANK(AR60)," ",IF(AR60="0","0",LOOKUP(AR60,{0,1,2,3,"3.5",4,5},{0,0,0,1,"1.5",2,3})))</f>
        <v>1</v>
      </c>
      <c r="BD60" s="133">
        <f t="shared" si="18"/>
        <v>0</v>
      </c>
      <c r="BE60" s="107" t="str">
        <f t="shared" si="12"/>
        <v>F</v>
      </c>
      <c r="BF60" s="107" t="str">
        <f t="shared" si="13"/>
        <v>Fail</v>
      </c>
      <c r="BG60" s="70"/>
      <c r="BH60" s="48" t="str">
        <f>IF(H60="0","0",LOOKUP(H60,{0,1,2,3,"3.5",4,5},{"F","D","C","B","A-","A","A+"}))</f>
        <v>A-</v>
      </c>
      <c r="BI60" s="48" t="str">
        <f>IF(L60="0","0",LOOKUP(L60,{0,1,2,3,"3.5",4,5},{"F","D","C","B","A-","A","A+"}))</f>
        <v>A-</v>
      </c>
      <c r="BJ60" s="48" t="str">
        <f>IF(Q60="0","0",LOOKUP(Q60,{0,1,2,3,"3.5",4,5},{"F","D","C","B","A-","A","A+"}))</f>
        <v>F</v>
      </c>
      <c r="BK60" s="48" t="str">
        <f>IF(Z60="0","0",LOOKUP(Z60,{0,1,2,3,"3.5",4,5},{"F","D","C","B","A-","A","A+"}))</f>
        <v>C</v>
      </c>
      <c r="BL60" s="48" t="str">
        <f>IF(AI60="0","0",LOOKUP(AI60,{0,1,2,3,"3.5",4,5},{"F","D","C","B","A-","A","A+"}))</f>
        <v>C</v>
      </c>
      <c r="BM60" s="48" t="str">
        <f>IF(AR60="0","0",LOOKUP(AR60,{0,1,2,3,"3.5",4,5},{"F","D","C","B","A-","A","A+"}))</f>
        <v>B</v>
      </c>
      <c r="BN60" s="48" t="str">
        <f>IF(BA60="0","0",LOOKUP(BA60,{0,1,2,3,"3.5",4,5},{"F","D","C","B","A-","A","A+"}))</f>
        <v>B</v>
      </c>
      <c r="BO60" s="50">
        <f t="shared" si="19"/>
        <v>681</v>
      </c>
    </row>
    <row r="61" spans="1:67" ht="15.75" customHeight="1">
      <c r="A61" s="37">
        <v>1057</v>
      </c>
      <c r="B61" s="38" t="s">
        <v>112</v>
      </c>
      <c r="C61" s="79">
        <v>45</v>
      </c>
      <c r="D61" s="80">
        <v>75</v>
      </c>
      <c r="E61" s="81">
        <f t="shared" si="0"/>
        <v>120</v>
      </c>
      <c r="F61" s="80">
        <v>23</v>
      </c>
      <c r="G61" s="81">
        <f t="shared" si="1"/>
        <v>143</v>
      </c>
      <c r="H61" s="81">
        <f>IF(G61="0","0",LOOKUP(G61,{0,66,80,100,120,140,160},{0,1,2,3,"3.5",4,5}))</f>
        <v>4</v>
      </c>
      <c r="I61" s="82">
        <v>60</v>
      </c>
      <c r="J61" s="82">
        <v>74</v>
      </c>
      <c r="K61" s="83">
        <f t="shared" si="14"/>
        <v>134</v>
      </c>
      <c r="L61" s="81" t="str">
        <f>IF(K61="0","0",LOOKUP(K61,{0,66,80,100,120,140,160},{0,1,2,3,"3.5",4,5}))</f>
        <v>3.5</v>
      </c>
      <c r="M61" s="81">
        <v>25</v>
      </c>
      <c r="N61" s="81">
        <v>15</v>
      </c>
      <c r="O61" s="81">
        <v>17</v>
      </c>
      <c r="P61" s="81">
        <f t="shared" si="2"/>
        <v>57</v>
      </c>
      <c r="Q61" s="81">
        <f>IF(P61="0","0",LOOKUP(P61,{0,33,40,50,60,70,80},{0,1,2,3,"3.5",4,5}))</f>
        <v>3</v>
      </c>
      <c r="R61" s="84">
        <v>28</v>
      </c>
      <c r="S61" s="85">
        <v>27</v>
      </c>
      <c r="T61" s="83">
        <f t="shared" si="3"/>
        <v>55</v>
      </c>
      <c r="U61" s="84">
        <v>13</v>
      </c>
      <c r="V61" s="86">
        <v>14</v>
      </c>
      <c r="W61" s="83">
        <f t="shared" si="4"/>
        <v>27</v>
      </c>
      <c r="X61" s="86">
        <v>44</v>
      </c>
      <c r="Y61" s="99">
        <f t="shared" si="5"/>
        <v>126</v>
      </c>
      <c r="Z61" s="99" t="str">
        <f>IF(Y61="0","0",LOOKUP(Y61,{0,66,80,100,120,140,160},{0,1,2,3,"3.5",4,5}))</f>
        <v>3.5</v>
      </c>
      <c r="AA61" s="109">
        <v>31</v>
      </c>
      <c r="AB61" s="112">
        <v>26</v>
      </c>
      <c r="AC61" s="99">
        <f t="shared" si="6"/>
        <v>57</v>
      </c>
      <c r="AD61" s="109">
        <v>18</v>
      </c>
      <c r="AE61" s="112">
        <v>15</v>
      </c>
      <c r="AF61" s="102">
        <f t="shared" si="7"/>
        <v>33</v>
      </c>
      <c r="AG61" s="112">
        <v>44</v>
      </c>
      <c r="AH61" s="101">
        <f t="shared" si="8"/>
        <v>134</v>
      </c>
      <c r="AI61" s="99" t="str">
        <f>IF(AH61="0","0",LOOKUP(AH61,{0,66,80,100,120,140,160},{0,1,2,3,"3.5",4,5}))</f>
        <v>3.5</v>
      </c>
      <c r="AJ61" s="99">
        <v>40</v>
      </c>
      <c r="AK61" s="103">
        <v>44</v>
      </c>
      <c r="AL61" s="99">
        <f t="shared" si="15"/>
        <v>84</v>
      </c>
      <c r="AM61" s="103">
        <v>17</v>
      </c>
      <c r="AN61" s="109">
        <v>16</v>
      </c>
      <c r="AO61" s="101">
        <f t="shared" si="16"/>
        <v>33</v>
      </c>
      <c r="AP61" s="105">
        <v>40</v>
      </c>
      <c r="AQ61" s="101">
        <f t="shared" si="17"/>
        <v>157</v>
      </c>
      <c r="AR61" s="99">
        <f>IF(AQ61="0","0",LOOKUP(AQ61,{0,66,80,100,120,140,160},{0,1,2,3,"3.5",4,5}))</f>
        <v>4</v>
      </c>
      <c r="AS61" s="111">
        <v>26</v>
      </c>
      <c r="AT61" s="111">
        <v>22</v>
      </c>
      <c r="AU61" s="101">
        <f t="shared" si="9"/>
        <v>48</v>
      </c>
      <c r="AV61" s="111">
        <v>16</v>
      </c>
      <c r="AW61" s="109">
        <v>17</v>
      </c>
      <c r="AX61" s="101">
        <f t="shared" si="10"/>
        <v>33</v>
      </c>
      <c r="AY61" s="109">
        <v>40</v>
      </c>
      <c r="AZ61" s="101">
        <f t="shared" si="11"/>
        <v>121</v>
      </c>
      <c r="BA61" s="99" t="str">
        <f>IF(AZ61="0","0",LOOKUP(AZ61,{0,66,80,100,120,140,160},{0,1,2,3,"3.5",4,5}))</f>
        <v>3.5</v>
      </c>
      <c r="BB61" s="105" t="s">
        <v>60</v>
      </c>
      <c r="BC61" s="107" t="str">
        <f>IF(ISBLANK(BA61)," ",IF(BA61="0","0",LOOKUP(BA61,{0,1,2,3,"3.5",4,5},{0,0,0,1,"1.5",2,3})))</f>
        <v>1.5</v>
      </c>
      <c r="BD61" s="133">
        <f t="shared" si="18"/>
        <v>3.75</v>
      </c>
      <c r="BE61" s="107" t="str">
        <f t="shared" si="12"/>
        <v>A-</v>
      </c>
      <c r="BF61" s="107" t="str">
        <f t="shared" si="13"/>
        <v>Good Result</v>
      </c>
      <c r="BG61" s="70"/>
      <c r="BH61" s="48" t="str">
        <f>IF(H61="0","0",LOOKUP(H61,{0,1,2,3,"3.5",4,5},{"F","D","C","B","A-","A","A+"}))</f>
        <v>A</v>
      </c>
      <c r="BI61" s="48" t="str">
        <f>IF(L61="0","0",LOOKUP(L61,{0,1,2,3,"3.5",4,5},{"F","D","C","B","A-","A","A+"}))</f>
        <v>A-</v>
      </c>
      <c r="BJ61" s="48" t="str">
        <f>IF(Q61="0","0",LOOKUP(Q61,{0,1,2,3,"3.5",4,5},{"F","D","C","B","A-","A","A+"}))</f>
        <v>B</v>
      </c>
      <c r="BK61" s="48" t="str">
        <f>IF(Z61="0","0",LOOKUP(Z61,{0,1,2,3,"3.5",4,5},{"F","D","C","B","A-","A","A+"}))</f>
        <v>A-</v>
      </c>
      <c r="BL61" s="48" t="str">
        <f>IF(AI61="0","0",LOOKUP(AI61,{0,1,2,3,"3.5",4,5},{"F","D","C","B","A-","A","A+"}))</f>
        <v>A-</v>
      </c>
      <c r="BM61" s="48" t="str">
        <f>IF(AR61="0","0",LOOKUP(AR61,{0,1,2,3,"3.5",4,5},{"F","D","C","B","A-","A","A+"}))</f>
        <v>A</v>
      </c>
      <c r="BN61" s="48" t="str">
        <f>IF(BA61="0","0",LOOKUP(BA61,{0,1,2,3,"3.5",4,5},{"F","D","C","B","A-","A","A+"}))</f>
        <v>A-</v>
      </c>
      <c r="BO61" s="50">
        <f t="shared" si="19"/>
        <v>872</v>
      </c>
    </row>
    <row r="62" spans="1:67" ht="15.75" customHeight="1">
      <c r="A62" s="37">
        <v>1058</v>
      </c>
      <c r="B62" s="38" t="s">
        <v>113</v>
      </c>
      <c r="C62" s="79">
        <v>45</v>
      </c>
      <c r="D62" s="80">
        <v>73</v>
      </c>
      <c r="E62" s="81">
        <f t="shared" si="0"/>
        <v>118</v>
      </c>
      <c r="F62" s="80">
        <v>28</v>
      </c>
      <c r="G62" s="81">
        <f t="shared" si="1"/>
        <v>146</v>
      </c>
      <c r="H62" s="81">
        <f>IF(G62="0","0",LOOKUP(G62,{0,66,80,100,120,140,160},{0,1,2,3,"3.5",4,5}))</f>
        <v>4</v>
      </c>
      <c r="I62" s="82">
        <v>60</v>
      </c>
      <c r="J62" s="82">
        <v>61</v>
      </c>
      <c r="K62" s="83">
        <f t="shared" si="14"/>
        <v>121</v>
      </c>
      <c r="L62" s="81" t="str">
        <f>IF(K62="0","0",LOOKUP(K62,{0,66,80,100,120,140,160},{0,1,2,3,"3.5",4,5}))</f>
        <v>3.5</v>
      </c>
      <c r="M62" s="81">
        <v>19</v>
      </c>
      <c r="N62" s="81">
        <v>17</v>
      </c>
      <c r="O62" s="81">
        <v>15</v>
      </c>
      <c r="P62" s="81">
        <f t="shared" si="2"/>
        <v>51</v>
      </c>
      <c r="Q62" s="81">
        <f>IF(P62="0","0",LOOKUP(P62,{0,33,40,50,60,70,80},{0,1,2,3,"3.5",4,5}))</f>
        <v>3</v>
      </c>
      <c r="R62" s="84">
        <v>30</v>
      </c>
      <c r="S62" s="85">
        <v>18</v>
      </c>
      <c r="T62" s="83">
        <f t="shared" si="3"/>
        <v>48</v>
      </c>
      <c r="U62" s="84">
        <v>10</v>
      </c>
      <c r="V62" s="86">
        <v>10</v>
      </c>
      <c r="W62" s="83">
        <f t="shared" si="4"/>
        <v>20</v>
      </c>
      <c r="X62" s="86">
        <v>36</v>
      </c>
      <c r="Y62" s="99">
        <f t="shared" si="5"/>
        <v>104</v>
      </c>
      <c r="Z62" s="99">
        <f>IF(Y62="0","0",LOOKUP(Y62,{0,66,80,100,120,140,160},{0,1,2,3,"3.5",4,5}))</f>
        <v>3</v>
      </c>
      <c r="AA62" s="109">
        <v>21</v>
      </c>
      <c r="AB62" s="112">
        <v>12</v>
      </c>
      <c r="AC62" s="99">
        <f t="shared" si="6"/>
        <v>33</v>
      </c>
      <c r="AD62" s="109">
        <v>12</v>
      </c>
      <c r="AE62" s="112">
        <v>9</v>
      </c>
      <c r="AF62" s="102">
        <f t="shared" si="7"/>
        <v>21</v>
      </c>
      <c r="AG62" s="112">
        <v>40</v>
      </c>
      <c r="AH62" s="101">
        <f t="shared" si="8"/>
        <v>94</v>
      </c>
      <c r="AI62" s="99">
        <f>IF(AH62="0","0",LOOKUP(AH62,{0,66,80,100,120,140,160},{0,1,2,3,"3.5",4,5}))</f>
        <v>2</v>
      </c>
      <c r="AJ62" s="99">
        <v>25</v>
      </c>
      <c r="AK62" s="103">
        <v>14</v>
      </c>
      <c r="AL62" s="99">
        <f t="shared" si="15"/>
        <v>39</v>
      </c>
      <c r="AM62" s="103">
        <v>7</v>
      </c>
      <c r="AN62" s="109">
        <v>7</v>
      </c>
      <c r="AO62" s="101">
        <f t="shared" si="16"/>
        <v>14</v>
      </c>
      <c r="AP62" s="105">
        <v>32</v>
      </c>
      <c r="AQ62" s="101">
        <f t="shared" si="17"/>
        <v>0</v>
      </c>
      <c r="AR62" s="99">
        <f>IF(AQ62="0","0",LOOKUP(AQ62,{0,66,80,100,120,140,160},{0,1,2,3,"3.5",4,5}))</f>
        <v>0</v>
      </c>
      <c r="AS62" s="111">
        <v>23</v>
      </c>
      <c r="AT62" s="111">
        <v>13</v>
      </c>
      <c r="AU62" s="101">
        <f t="shared" si="9"/>
        <v>36</v>
      </c>
      <c r="AV62" s="111">
        <v>14</v>
      </c>
      <c r="AW62" s="109">
        <v>12</v>
      </c>
      <c r="AX62" s="101">
        <f t="shared" si="10"/>
        <v>26</v>
      </c>
      <c r="AY62" s="109">
        <v>40</v>
      </c>
      <c r="AZ62" s="101">
        <f t="shared" si="11"/>
        <v>102</v>
      </c>
      <c r="BA62" s="99">
        <f>IF(AZ62="0","0",LOOKUP(AZ62,{0,66,80,100,120,140,160},{0,1,2,3,"3.5",4,5}))</f>
        <v>3</v>
      </c>
      <c r="BB62" s="105" t="s">
        <v>56</v>
      </c>
      <c r="BC62" s="107">
        <f>IF(ISBLANK(AR62)," ",IF(AR62="0","0",LOOKUP(AR62,{0,1,2,3,"3.5",4,5},{0,0,0,1,"1.5",2,3})))</f>
        <v>0</v>
      </c>
      <c r="BD62" s="133">
        <f t="shared" si="18"/>
        <v>3.0833333333333335</v>
      </c>
      <c r="BE62" s="107" t="str">
        <f t="shared" si="12"/>
        <v>B</v>
      </c>
      <c r="BF62" s="107" t="str">
        <f t="shared" si="13"/>
        <v>Average Result</v>
      </c>
      <c r="BG62" s="70"/>
      <c r="BH62" s="48" t="str">
        <f>IF(H62="0","0",LOOKUP(H62,{0,1,2,3,"3.5",4,5},{"F","D","C","B","A-","A","A+"}))</f>
        <v>A</v>
      </c>
      <c r="BI62" s="48" t="str">
        <f>IF(L62="0","0",LOOKUP(L62,{0,1,2,3,"3.5",4,5},{"F","D","C","B","A-","A","A+"}))</f>
        <v>A-</v>
      </c>
      <c r="BJ62" s="48" t="str">
        <f>IF(Q62="0","0",LOOKUP(Q62,{0,1,2,3,"3.5",4,5},{"F","D","C","B","A-","A","A+"}))</f>
        <v>B</v>
      </c>
      <c r="BK62" s="48" t="str">
        <f>IF(Z62="0","0",LOOKUP(Z62,{0,1,2,3,"3.5",4,5},{"F","D","C","B","A-","A","A+"}))</f>
        <v>B</v>
      </c>
      <c r="BL62" s="48" t="str">
        <f>IF(AI62="0","0",LOOKUP(AI62,{0,1,2,3,"3.5",4,5},{"F","D","C","B","A-","A","A+"}))</f>
        <v>C</v>
      </c>
      <c r="BM62" s="48" t="str">
        <f>IF(AR62="0","0",LOOKUP(AR62,{0,1,2,3,"3.5",4,5},{"F","D","C","B","A-","A","A+"}))</f>
        <v>F</v>
      </c>
      <c r="BN62" s="48" t="str">
        <f>IF(BA62="0","0",LOOKUP(BA62,{0,1,2,3,"3.5",4,5},{"F","D","C","B","A-","A","A+"}))</f>
        <v>B</v>
      </c>
      <c r="BO62" s="50">
        <f t="shared" si="19"/>
        <v>618</v>
      </c>
    </row>
    <row r="63" spans="1:67" ht="15.75" customHeight="1">
      <c r="A63" s="37">
        <v>1059</v>
      </c>
      <c r="B63" s="38" t="s">
        <v>114</v>
      </c>
      <c r="C63" s="79">
        <v>42</v>
      </c>
      <c r="D63" s="80">
        <v>60</v>
      </c>
      <c r="E63" s="81">
        <f t="shared" si="0"/>
        <v>102</v>
      </c>
      <c r="F63" s="80">
        <v>21</v>
      </c>
      <c r="G63" s="81">
        <f t="shared" si="1"/>
        <v>123</v>
      </c>
      <c r="H63" s="81" t="str">
        <f>IF(G63="0","0",LOOKUP(G63,{0,66,80,100,120,140,160},{0,1,2,3,"3.5",4,5}))</f>
        <v>3.5</v>
      </c>
      <c r="I63" s="82">
        <v>65</v>
      </c>
      <c r="J63" s="82">
        <v>69</v>
      </c>
      <c r="K63" s="83">
        <f t="shared" si="14"/>
        <v>134</v>
      </c>
      <c r="L63" s="81" t="str">
        <f>IF(K63="0","0",LOOKUP(K63,{0,66,80,100,120,140,160},{0,1,2,3,"3.5",4,5}))</f>
        <v>3.5</v>
      </c>
      <c r="M63" s="81">
        <v>14</v>
      </c>
      <c r="N63" s="81">
        <v>15</v>
      </c>
      <c r="O63" s="81">
        <v>15</v>
      </c>
      <c r="P63" s="81">
        <f t="shared" si="2"/>
        <v>44</v>
      </c>
      <c r="Q63" s="81">
        <f>IF(P63="0","0",LOOKUP(P63,{0,33,40,50,60,70,80},{0,1,2,3,"3.5",4,5}))</f>
        <v>2</v>
      </c>
      <c r="R63" s="84">
        <v>32</v>
      </c>
      <c r="S63" s="85">
        <v>18</v>
      </c>
      <c r="T63" s="83">
        <f t="shared" si="3"/>
        <v>50</v>
      </c>
      <c r="U63" s="84">
        <v>7</v>
      </c>
      <c r="V63" s="86">
        <v>10</v>
      </c>
      <c r="W63" s="83">
        <f t="shared" si="4"/>
        <v>17</v>
      </c>
      <c r="X63" s="86">
        <v>36</v>
      </c>
      <c r="Y63" s="99">
        <f t="shared" si="5"/>
        <v>103</v>
      </c>
      <c r="Z63" s="99">
        <f>IF(Y63="0","0",LOOKUP(Y63,{0,66,80,100,120,140,160},{0,1,2,3,"3.5",4,5}))</f>
        <v>3</v>
      </c>
      <c r="AA63" s="109">
        <v>30</v>
      </c>
      <c r="AB63" s="112">
        <v>14</v>
      </c>
      <c r="AC63" s="99">
        <f t="shared" si="6"/>
        <v>44</v>
      </c>
      <c r="AD63" s="109">
        <v>13</v>
      </c>
      <c r="AE63" s="112">
        <v>7</v>
      </c>
      <c r="AF63" s="102">
        <f t="shared" si="7"/>
        <v>20</v>
      </c>
      <c r="AG63" s="112">
        <v>44</v>
      </c>
      <c r="AH63" s="101">
        <f t="shared" si="8"/>
        <v>108</v>
      </c>
      <c r="AI63" s="99">
        <f>IF(AH63="0","0",LOOKUP(AH63,{0,66,80,100,120,140,160},{0,1,2,3,"3.5",4,5}))</f>
        <v>3</v>
      </c>
      <c r="AJ63" s="99">
        <v>25</v>
      </c>
      <c r="AK63" s="103">
        <v>5</v>
      </c>
      <c r="AL63" s="99">
        <f t="shared" si="15"/>
        <v>30</v>
      </c>
      <c r="AM63" s="103">
        <v>8</v>
      </c>
      <c r="AN63" s="109">
        <v>7</v>
      </c>
      <c r="AO63" s="101">
        <f t="shared" si="16"/>
        <v>15</v>
      </c>
      <c r="AP63" s="105">
        <v>32</v>
      </c>
      <c r="AQ63" s="101">
        <f t="shared" si="17"/>
        <v>0</v>
      </c>
      <c r="AR63" s="99">
        <f>IF(AQ63="0","0",LOOKUP(AQ63,{0,66,80,100,120,140,160},{0,1,2,3,"3.5",4,5}))</f>
        <v>0</v>
      </c>
      <c r="AS63" s="111">
        <v>20</v>
      </c>
      <c r="AT63" s="111">
        <v>12</v>
      </c>
      <c r="AU63" s="101">
        <f t="shared" si="9"/>
        <v>32</v>
      </c>
      <c r="AV63" s="111">
        <v>11</v>
      </c>
      <c r="AW63" s="109">
        <v>11</v>
      </c>
      <c r="AX63" s="101">
        <f t="shared" si="10"/>
        <v>22</v>
      </c>
      <c r="AY63" s="109">
        <v>36</v>
      </c>
      <c r="AZ63" s="101">
        <f t="shared" si="11"/>
        <v>90</v>
      </c>
      <c r="BA63" s="99">
        <f>IF(AZ63="0","0",LOOKUP(AZ63,{0,66,80,100,120,140,160},{0,1,2,3,"3.5",4,5}))</f>
        <v>2</v>
      </c>
      <c r="BB63" s="105" t="s">
        <v>56</v>
      </c>
      <c r="BC63" s="107">
        <f>IF(ISBLANK(AR63)," ",IF(AR63="0","0",LOOKUP(AR63,{0,1,2,3,"3.5",4,5},{0,0,0,1,"1.5",2,3})))</f>
        <v>0</v>
      </c>
      <c r="BD63" s="133">
        <f t="shared" si="18"/>
        <v>2.8333333333333335</v>
      </c>
      <c r="BE63" s="107" t="str">
        <f t="shared" si="12"/>
        <v>C</v>
      </c>
      <c r="BF63" s="107" t="str">
        <f t="shared" si="13"/>
        <v>Bellow Average Result</v>
      </c>
      <c r="BG63" s="70"/>
      <c r="BH63" s="48" t="str">
        <f>IF(H63="0","0",LOOKUP(H63,{0,1,2,3,"3.5",4,5},{"F","D","C","B","A-","A","A+"}))</f>
        <v>A-</v>
      </c>
      <c r="BI63" s="48" t="str">
        <f>IF(L63="0","0",LOOKUP(L63,{0,1,2,3,"3.5",4,5},{"F","D","C","B","A-","A","A+"}))</f>
        <v>A-</v>
      </c>
      <c r="BJ63" s="48" t="str">
        <f>IF(Q63="0","0",LOOKUP(Q63,{0,1,2,3,"3.5",4,5},{"F","D","C","B","A-","A","A+"}))</f>
        <v>C</v>
      </c>
      <c r="BK63" s="48" t="str">
        <f>IF(Z63="0","0",LOOKUP(Z63,{0,1,2,3,"3.5",4,5},{"F","D","C","B","A-","A","A+"}))</f>
        <v>B</v>
      </c>
      <c r="BL63" s="48" t="str">
        <f>IF(AI63="0","0",LOOKUP(AI63,{0,1,2,3,"3.5",4,5},{"F","D","C","B","A-","A","A+"}))</f>
        <v>B</v>
      </c>
      <c r="BM63" s="48" t="str">
        <f>IF(AR63="0","0",LOOKUP(AR63,{0,1,2,3,"3.5",4,5},{"F","D","C","B","A-","A","A+"}))</f>
        <v>F</v>
      </c>
      <c r="BN63" s="48" t="str">
        <f>IF(BA63="0","0",LOOKUP(BA63,{0,1,2,3,"3.5",4,5},{"F","D","C","B","A-","A","A+"}))</f>
        <v>C</v>
      </c>
      <c r="BO63" s="50">
        <f t="shared" si="19"/>
        <v>602</v>
      </c>
    </row>
    <row r="64" spans="1:67" ht="15.75" customHeight="1">
      <c r="A64" s="37">
        <v>1060</v>
      </c>
      <c r="B64" s="38" t="s">
        <v>115</v>
      </c>
      <c r="C64" s="79">
        <v>45</v>
      </c>
      <c r="D64" s="80">
        <v>71</v>
      </c>
      <c r="E64" s="81">
        <f t="shared" si="0"/>
        <v>116</v>
      </c>
      <c r="F64" s="80">
        <v>25</v>
      </c>
      <c r="G64" s="81">
        <f t="shared" si="1"/>
        <v>141</v>
      </c>
      <c r="H64" s="81">
        <f>IF(G64="0","0",LOOKUP(G64,{0,66,80,100,120,140,160},{0,1,2,3,"3.5",4,5}))</f>
        <v>4</v>
      </c>
      <c r="I64" s="82">
        <v>63</v>
      </c>
      <c r="J64" s="82">
        <v>74</v>
      </c>
      <c r="K64" s="83">
        <f t="shared" si="14"/>
        <v>137</v>
      </c>
      <c r="L64" s="81" t="str">
        <f>IF(K64="0","0",LOOKUP(K64,{0,66,80,100,120,140,160},{0,1,2,3,"3.5",4,5}))</f>
        <v>3.5</v>
      </c>
      <c r="M64" s="81">
        <v>18</v>
      </c>
      <c r="N64" s="81">
        <v>17</v>
      </c>
      <c r="O64" s="81">
        <v>17</v>
      </c>
      <c r="P64" s="81">
        <f t="shared" si="2"/>
        <v>52</v>
      </c>
      <c r="Q64" s="81">
        <f>IF(P64="0","0",LOOKUP(P64,{0,33,40,50,60,70,80},{0,1,2,3,"3.5",4,5}))</f>
        <v>3</v>
      </c>
      <c r="R64" s="84">
        <v>22</v>
      </c>
      <c r="S64" s="85">
        <v>26</v>
      </c>
      <c r="T64" s="83">
        <f t="shared" si="3"/>
        <v>48</v>
      </c>
      <c r="U64" s="84">
        <v>11</v>
      </c>
      <c r="V64" s="86">
        <v>15</v>
      </c>
      <c r="W64" s="83">
        <f t="shared" si="4"/>
        <v>26</v>
      </c>
      <c r="X64" s="86">
        <v>44</v>
      </c>
      <c r="Y64" s="99">
        <f t="shared" si="5"/>
        <v>118</v>
      </c>
      <c r="Z64" s="99">
        <f>IF(Y64="0","0",LOOKUP(Y64,{0,66,80,100,120,140,160},{0,1,2,3,"3.5",4,5}))</f>
        <v>3</v>
      </c>
      <c r="AA64" s="109">
        <v>28</v>
      </c>
      <c r="AB64" s="112">
        <v>16</v>
      </c>
      <c r="AC64" s="99">
        <f t="shared" si="6"/>
        <v>44</v>
      </c>
      <c r="AD64" s="109">
        <v>18</v>
      </c>
      <c r="AE64" s="112">
        <v>16</v>
      </c>
      <c r="AF64" s="102">
        <f t="shared" si="7"/>
        <v>34</v>
      </c>
      <c r="AG64" s="112">
        <v>40</v>
      </c>
      <c r="AH64" s="101">
        <f t="shared" si="8"/>
        <v>118</v>
      </c>
      <c r="AI64" s="99">
        <f>IF(AH64="0","0",LOOKUP(AH64,{0,66,80,100,120,140,160},{0,1,2,3,"3.5",4,5}))</f>
        <v>3</v>
      </c>
      <c r="AJ64" s="99">
        <v>34</v>
      </c>
      <c r="AK64" s="103">
        <v>40</v>
      </c>
      <c r="AL64" s="99">
        <f t="shared" si="15"/>
        <v>74</v>
      </c>
      <c r="AM64" s="103">
        <v>17</v>
      </c>
      <c r="AN64" s="109">
        <v>14</v>
      </c>
      <c r="AO64" s="101">
        <f t="shared" si="16"/>
        <v>31</v>
      </c>
      <c r="AP64" s="105">
        <v>36</v>
      </c>
      <c r="AQ64" s="101">
        <f t="shared" si="17"/>
        <v>141</v>
      </c>
      <c r="AR64" s="99">
        <f>IF(AQ64="0","0",LOOKUP(AQ64,{0,66,80,100,120,140,160},{0,1,2,3,"3.5",4,5}))</f>
        <v>4</v>
      </c>
      <c r="AS64" s="111">
        <v>24</v>
      </c>
      <c r="AT64" s="111">
        <v>22</v>
      </c>
      <c r="AU64" s="101">
        <f t="shared" si="9"/>
        <v>46</v>
      </c>
      <c r="AV64" s="111">
        <v>20</v>
      </c>
      <c r="AW64" s="109">
        <v>16</v>
      </c>
      <c r="AX64" s="101">
        <f t="shared" si="10"/>
        <v>36</v>
      </c>
      <c r="AY64" s="109">
        <v>40</v>
      </c>
      <c r="AZ64" s="101">
        <f t="shared" si="11"/>
        <v>122</v>
      </c>
      <c r="BA64" s="99" t="str">
        <f>IF(AZ64="0","0",LOOKUP(AZ64,{0,66,80,100,120,140,160},{0,1,2,3,"3.5",4,5}))</f>
        <v>3.5</v>
      </c>
      <c r="BB64" s="105" t="s">
        <v>60</v>
      </c>
      <c r="BC64" s="107" t="str">
        <f>IF(ISBLANK(BA64)," ",IF(BA64="0","0",LOOKUP(BA64,{0,1,2,3,"3.5",4,5},{0,0,0,1,"1.5",2,3})))</f>
        <v>1.5</v>
      </c>
      <c r="BD64" s="133">
        <f t="shared" si="18"/>
        <v>3.5833333333333335</v>
      </c>
      <c r="BE64" s="107" t="str">
        <f t="shared" si="12"/>
        <v>A-</v>
      </c>
      <c r="BF64" s="107" t="str">
        <f t="shared" si="13"/>
        <v>Good Result</v>
      </c>
      <c r="BG64" s="70"/>
      <c r="BH64" s="48" t="str">
        <f>IF(H64="0","0",LOOKUP(H64,{0,1,2,3,"3.5",4,5},{"F","D","C","B","A-","A","A+"}))</f>
        <v>A</v>
      </c>
      <c r="BI64" s="48" t="str">
        <f>IF(L64="0","0",LOOKUP(L64,{0,1,2,3,"3.5",4,5},{"F","D","C","B","A-","A","A+"}))</f>
        <v>A-</v>
      </c>
      <c r="BJ64" s="48" t="str">
        <f>IF(Q64="0","0",LOOKUP(Q64,{0,1,2,3,"3.5",4,5},{"F","D","C","B","A-","A","A+"}))</f>
        <v>B</v>
      </c>
      <c r="BK64" s="48" t="str">
        <f>IF(Z64="0","0",LOOKUP(Z64,{0,1,2,3,"3.5",4,5},{"F","D","C","B","A-","A","A+"}))</f>
        <v>B</v>
      </c>
      <c r="BL64" s="48" t="str">
        <f>IF(AI64="0","0",LOOKUP(AI64,{0,1,2,3,"3.5",4,5},{"F","D","C","B","A-","A","A+"}))</f>
        <v>B</v>
      </c>
      <c r="BM64" s="48" t="str">
        <f>IF(AR64="0","0",LOOKUP(AR64,{0,1,2,3,"3.5",4,5},{"F","D","C","B","A-","A","A+"}))</f>
        <v>A</v>
      </c>
      <c r="BN64" s="48" t="str">
        <f>IF(BA64="0","0",LOOKUP(BA64,{0,1,2,3,"3.5",4,5},{"F","D","C","B","A-","A","A+"}))</f>
        <v>A-</v>
      </c>
      <c r="BO64" s="50">
        <f t="shared" si="19"/>
        <v>829</v>
      </c>
    </row>
    <row r="65" spans="1:67" ht="15.75" customHeight="1">
      <c r="A65" s="37">
        <v>1061</v>
      </c>
      <c r="B65" s="38" t="s">
        <v>116</v>
      </c>
      <c r="C65" s="79">
        <v>45</v>
      </c>
      <c r="D65" s="80">
        <v>77</v>
      </c>
      <c r="E65" s="81">
        <f t="shared" si="0"/>
        <v>122</v>
      </c>
      <c r="F65" s="80">
        <v>24</v>
      </c>
      <c r="G65" s="81">
        <f t="shared" si="1"/>
        <v>146</v>
      </c>
      <c r="H65" s="81">
        <f>IF(G65="0","0",LOOKUP(G65,{0,66,80,100,120,140,160},{0,1,2,3,"3.5",4,5}))</f>
        <v>4</v>
      </c>
      <c r="I65" s="82">
        <v>67</v>
      </c>
      <c r="J65" s="82">
        <v>79</v>
      </c>
      <c r="K65" s="83">
        <f t="shared" si="14"/>
        <v>146</v>
      </c>
      <c r="L65" s="81">
        <f>IF(K65="0","0",LOOKUP(K65,{0,66,80,100,120,140,160},{0,1,2,3,"3.5",4,5}))</f>
        <v>4</v>
      </c>
      <c r="M65" s="81">
        <v>31</v>
      </c>
      <c r="N65" s="81">
        <v>16</v>
      </c>
      <c r="O65" s="81">
        <v>17</v>
      </c>
      <c r="P65" s="81">
        <f t="shared" si="2"/>
        <v>64</v>
      </c>
      <c r="Q65" s="81" t="str">
        <f>IF(P65="0","0",LOOKUP(P65,{0,33,40,50,60,70,80},{0,1,2,3,"3.5",4,5}))</f>
        <v>3.5</v>
      </c>
      <c r="R65" s="84">
        <v>36</v>
      </c>
      <c r="S65" s="85">
        <v>29</v>
      </c>
      <c r="T65" s="83">
        <f t="shared" si="3"/>
        <v>65</v>
      </c>
      <c r="U65" s="84">
        <v>15</v>
      </c>
      <c r="V65" s="86">
        <v>13</v>
      </c>
      <c r="W65" s="83">
        <f t="shared" si="4"/>
        <v>28</v>
      </c>
      <c r="X65" s="86">
        <v>44</v>
      </c>
      <c r="Y65" s="99">
        <f t="shared" si="5"/>
        <v>137</v>
      </c>
      <c r="Z65" s="99" t="str">
        <f>IF(Y65="0","0",LOOKUP(Y65,{0,66,80,100,120,140,160},{0,1,2,3,"3.5",4,5}))</f>
        <v>3.5</v>
      </c>
      <c r="AA65" s="109">
        <v>26</v>
      </c>
      <c r="AB65" s="112">
        <v>26</v>
      </c>
      <c r="AC65" s="99">
        <f t="shared" si="6"/>
        <v>52</v>
      </c>
      <c r="AD65" s="109">
        <v>19</v>
      </c>
      <c r="AE65" s="112">
        <v>15</v>
      </c>
      <c r="AF65" s="102">
        <f t="shared" si="7"/>
        <v>34</v>
      </c>
      <c r="AG65" s="112">
        <v>38</v>
      </c>
      <c r="AH65" s="101">
        <f t="shared" si="8"/>
        <v>124</v>
      </c>
      <c r="AI65" s="99" t="str">
        <f>IF(AH65="0","0",LOOKUP(AH65,{0,66,80,100,120,140,160},{0,1,2,3,"3.5",4,5}))</f>
        <v>3.5</v>
      </c>
      <c r="AJ65" s="99">
        <v>35</v>
      </c>
      <c r="AK65" s="103">
        <v>50</v>
      </c>
      <c r="AL65" s="99">
        <f t="shared" si="15"/>
        <v>85</v>
      </c>
      <c r="AM65" s="103">
        <v>15</v>
      </c>
      <c r="AN65" s="109">
        <v>16</v>
      </c>
      <c r="AO65" s="101">
        <f t="shared" si="16"/>
        <v>31</v>
      </c>
      <c r="AP65" s="105">
        <v>34</v>
      </c>
      <c r="AQ65" s="101">
        <f t="shared" si="17"/>
        <v>150</v>
      </c>
      <c r="AR65" s="99">
        <f>IF(AQ65="0","0",LOOKUP(AQ65,{0,66,80,100,120,140,160},{0,1,2,3,"3.5",4,5}))</f>
        <v>4</v>
      </c>
      <c r="AS65" s="111">
        <v>34</v>
      </c>
      <c r="AT65" s="111">
        <v>28</v>
      </c>
      <c r="AU65" s="101">
        <f t="shared" si="9"/>
        <v>62</v>
      </c>
      <c r="AV65" s="111">
        <v>19</v>
      </c>
      <c r="AW65" s="109">
        <v>15</v>
      </c>
      <c r="AX65" s="101">
        <f t="shared" si="10"/>
        <v>34</v>
      </c>
      <c r="AY65" s="111">
        <v>36</v>
      </c>
      <c r="AZ65" s="101">
        <f t="shared" si="11"/>
        <v>132</v>
      </c>
      <c r="BA65" s="99" t="str">
        <f>IF(AZ65="0","0",LOOKUP(AZ65,{0,66,80,100,120,140,160},{0,1,2,3,"3.5",4,5}))</f>
        <v>3.5</v>
      </c>
      <c r="BB65" s="105" t="s">
        <v>60</v>
      </c>
      <c r="BC65" s="107" t="str">
        <f>IF(ISBLANK(BA65)," ",IF(BA65="0","0",LOOKUP(BA65,{0,1,2,3,"3.5",4,5},{0,0,0,1,"1.5",2,3})))</f>
        <v>1.5</v>
      </c>
      <c r="BD65" s="133">
        <f t="shared" si="18"/>
        <v>3.9166666666666665</v>
      </c>
      <c r="BE65" s="107" t="str">
        <f t="shared" si="12"/>
        <v>A-</v>
      </c>
      <c r="BF65" s="107" t="str">
        <f t="shared" si="13"/>
        <v>Good Result</v>
      </c>
      <c r="BG65" s="70"/>
      <c r="BH65" s="48" t="str">
        <f>IF(H65="0","0",LOOKUP(H65,{0,1,2,3,"3.5",4,5},{"F","D","C","B","A-","A","A+"}))</f>
        <v>A</v>
      </c>
      <c r="BI65" s="48" t="str">
        <f>IF(L65="0","0",LOOKUP(L65,{0,1,2,3,"3.5",4,5},{"F","D","C","B","A-","A","A+"}))</f>
        <v>A</v>
      </c>
      <c r="BJ65" s="48" t="str">
        <f>IF(Q65="0","0",LOOKUP(Q65,{0,1,2,3,"3.5",4,5},{"F","D","C","B","A-","A","A+"}))</f>
        <v>A-</v>
      </c>
      <c r="BK65" s="48" t="str">
        <f>IF(Z65="0","0",LOOKUP(Z65,{0,1,2,3,"3.5",4,5},{"F","D","C","B","A-","A","A+"}))</f>
        <v>A-</v>
      </c>
      <c r="BL65" s="48" t="str">
        <f>IF(AI65="0","0",LOOKUP(AI65,{0,1,2,3,"3.5",4,5},{"F","D","C","B","A-","A","A+"}))</f>
        <v>A-</v>
      </c>
      <c r="BM65" s="48" t="str">
        <f>IF(AR65="0","0",LOOKUP(AR65,{0,1,2,3,"3.5",4,5},{"F","D","C","B","A-","A","A+"}))</f>
        <v>A</v>
      </c>
      <c r="BN65" s="48" t="str">
        <f>IF(BA65="0","0",LOOKUP(BA65,{0,1,2,3,"3.5",4,5},{"F","D","C","B","A-","A","A+"}))</f>
        <v>A-</v>
      </c>
      <c r="BO65" s="50">
        <f t="shared" si="19"/>
        <v>899</v>
      </c>
    </row>
    <row r="66" spans="1:67" ht="15.75" customHeight="1">
      <c r="A66" s="37">
        <v>1062</v>
      </c>
      <c r="B66" s="38" t="s">
        <v>117</v>
      </c>
      <c r="C66" s="79">
        <v>50</v>
      </c>
      <c r="D66" s="80">
        <v>80</v>
      </c>
      <c r="E66" s="81">
        <f t="shared" si="0"/>
        <v>130</v>
      </c>
      <c r="F66" s="80">
        <v>24</v>
      </c>
      <c r="G66" s="81">
        <f t="shared" si="1"/>
        <v>154</v>
      </c>
      <c r="H66" s="81">
        <f>IF(G66="0","0",LOOKUP(G66,{0,66,80,100,120,140,160},{0,1,2,3,"3.5",4,5}))</f>
        <v>4</v>
      </c>
      <c r="I66" s="82">
        <v>70</v>
      </c>
      <c r="J66" s="82">
        <v>74</v>
      </c>
      <c r="K66" s="83">
        <f t="shared" si="14"/>
        <v>144</v>
      </c>
      <c r="L66" s="81">
        <f>IF(K66="0","0",LOOKUP(K66,{0,66,80,100,120,140,160},{0,1,2,3,"3.5",4,5}))</f>
        <v>4</v>
      </c>
      <c r="M66" s="81">
        <v>19</v>
      </c>
      <c r="N66" s="81">
        <v>18</v>
      </c>
      <c r="O66" s="81">
        <v>16</v>
      </c>
      <c r="P66" s="81">
        <f t="shared" si="2"/>
        <v>53</v>
      </c>
      <c r="Q66" s="81">
        <f>IF(P66="0","0",LOOKUP(P66,{0,33,40,50,60,70,80},{0,1,2,3,"3.5",4,5}))</f>
        <v>3</v>
      </c>
      <c r="R66" s="84">
        <v>26</v>
      </c>
      <c r="S66" s="85">
        <v>28</v>
      </c>
      <c r="T66" s="83">
        <f t="shared" si="3"/>
        <v>54</v>
      </c>
      <c r="U66" s="84">
        <v>13</v>
      </c>
      <c r="V66" s="86">
        <v>14</v>
      </c>
      <c r="W66" s="83">
        <f t="shared" si="4"/>
        <v>27</v>
      </c>
      <c r="X66" s="86">
        <v>40</v>
      </c>
      <c r="Y66" s="99">
        <f t="shared" si="5"/>
        <v>121</v>
      </c>
      <c r="Z66" s="99" t="str">
        <f>IF(Y66="0","0",LOOKUP(Y66,{0,66,80,100,120,140,160},{0,1,2,3,"3.5",4,5}))</f>
        <v>3.5</v>
      </c>
      <c r="AA66" s="109">
        <v>18</v>
      </c>
      <c r="AB66" s="112">
        <v>24</v>
      </c>
      <c r="AC66" s="99">
        <f t="shared" si="6"/>
        <v>42</v>
      </c>
      <c r="AD66" s="109">
        <v>17</v>
      </c>
      <c r="AE66" s="112">
        <v>13</v>
      </c>
      <c r="AF66" s="102">
        <f t="shared" si="7"/>
        <v>30</v>
      </c>
      <c r="AG66" s="112">
        <v>40</v>
      </c>
      <c r="AH66" s="101">
        <f t="shared" si="8"/>
        <v>112</v>
      </c>
      <c r="AI66" s="99">
        <f>IF(AH66="0","0",LOOKUP(AH66,{0,66,80,100,120,140,160},{0,1,2,3,"3.5",4,5}))</f>
        <v>3</v>
      </c>
      <c r="AJ66" s="99">
        <v>29</v>
      </c>
      <c r="AK66" s="103">
        <v>46</v>
      </c>
      <c r="AL66" s="99">
        <f t="shared" si="15"/>
        <v>75</v>
      </c>
      <c r="AM66" s="103">
        <v>15</v>
      </c>
      <c r="AN66" s="109">
        <v>19</v>
      </c>
      <c r="AO66" s="101">
        <f t="shared" si="16"/>
        <v>34</v>
      </c>
      <c r="AP66" s="105">
        <v>32</v>
      </c>
      <c r="AQ66" s="101">
        <f t="shared" si="17"/>
        <v>141</v>
      </c>
      <c r="AR66" s="99">
        <f>IF(AQ66="0","0",LOOKUP(AQ66,{0,66,80,100,120,140,160},{0,1,2,3,"3.5",4,5}))</f>
        <v>4</v>
      </c>
      <c r="AS66" s="111">
        <v>29</v>
      </c>
      <c r="AT66" s="111">
        <v>26</v>
      </c>
      <c r="AU66" s="101">
        <f t="shared" si="9"/>
        <v>55</v>
      </c>
      <c r="AV66" s="111">
        <v>17</v>
      </c>
      <c r="AW66" s="109">
        <v>18</v>
      </c>
      <c r="AX66" s="101">
        <f t="shared" si="10"/>
        <v>35</v>
      </c>
      <c r="AY66" s="109">
        <v>36</v>
      </c>
      <c r="AZ66" s="101">
        <f t="shared" si="11"/>
        <v>126</v>
      </c>
      <c r="BA66" s="99" t="str">
        <f>IF(AZ66="0","0",LOOKUP(AZ66,{0,66,80,100,120,140,160},{0,1,2,3,"3.5",4,5}))</f>
        <v>3.5</v>
      </c>
      <c r="BB66" s="105" t="s">
        <v>56</v>
      </c>
      <c r="BC66" s="107">
        <f>IF(ISBLANK(AR66)," ",IF(AR66="0","0",LOOKUP(AR66,{0,1,2,3,"3.5",4,5},{0,0,0,1,"1.5",2,3})))</f>
        <v>2</v>
      </c>
      <c r="BD66" s="133">
        <f t="shared" si="18"/>
        <v>3.8333333333333335</v>
      </c>
      <c r="BE66" s="107" t="str">
        <f t="shared" si="12"/>
        <v>A-</v>
      </c>
      <c r="BF66" s="107" t="str">
        <f t="shared" si="13"/>
        <v>Good Result</v>
      </c>
      <c r="BG66" s="70"/>
      <c r="BH66" s="48" t="str">
        <f>IF(H66="0","0",LOOKUP(H66,{0,1,2,3,"3.5",4,5},{"F","D","C","B","A-","A","A+"}))</f>
        <v>A</v>
      </c>
      <c r="BI66" s="48" t="str">
        <f>IF(L66="0","0",LOOKUP(L66,{0,1,2,3,"3.5",4,5},{"F","D","C","B","A-","A","A+"}))</f>
        <v>A</v>
      </c>
      <c r="BJ66" s="48" t="str">
        <f>IF(Q66="0","0",LOOKUP(Q66,{0,1,2,3,"3.5",4,5},{"F","D","C","B","A-","A","A+"}))</f>
        <v>B</v>
      </c>
      <c r="BK66" s="48" t="str">
        <f>IF(Z66="0","0",LOOKUP(Z66,{0,1,2,3,"3.5",4,5},{"F","D","C","B","A-","A","A+"}))</f>
        <v>A-</v>
      </c>
      <c r="BL66" s="48" t="str">
        <f>IF(AI66="0","0",LOOKUP(AI66,{0,1,2,3,"3.5",4,5},{"F","D","C","B","A-","A","A+"}))</f>
        <v>B</v>
      </c>
      <c r="BM66" s="48" t="str">
        <f>IF(AR66="0","0",LOOKUP(AR66,{0,1,2,3,"3.5",4,5},{"F","D","C","B","A-","A","A+"}))</f>
        <v>A</v>
      </c>
      <c r="BN66" s="48" t="str">
        <f>IF(BA66="0","0",LOOKUP(BA66,{0,1,2,3,"3.5",4,5},{"F","D","C","B","A-","A","A+"}))</f>
        <v>A-</v>
      </c>
      <c r="BO66" s="50">
        <f t="shared" si="19"/>
        <v>851</v>
      </c>
    </row>
    <row r="67" spans="1:67" ht="15.75" customHeight="1">
      <c r="A67" s="37">
        <v>1063</v>
      </c>
      <c r="B67" s="38" t="s">
        <v>118</v>
      </c>
      <c r="C67" s="79">
        <v>37</v>
      </c>
      <c r="D67" s="80">
        <v>64</v>
      </c>
      <c r="E67" s="81">
        <f t="shared" si="0"/>
        <v>101</v>
      </c>
      <c r="F67" s="80">
        <v>20</v>
      </c>
      <c r="G67" s="81">
        <f t="shared" si="1"/>
        <v>121</v>
      </c>
      <c r="H67" s="81" t="str">
        <f>IF(G67="0","0",LOOKUP(G67,{0,66,80,100,120,140,160},{0,1,2,3,"3.5",4,5}))</f>
        <v>3.5</v>
      </c>
      <c r="I67" s="82">
        <v>50</v>
      </c>
      <c r="J67" s="82">
        <v>55</v>
      </c>
      <c r="K67" s="83">
        <f t="shared" si="14"/>
        <v>105</v>
      </c>
      <c r="L67" s="81">
        <f>IF(K67="0","0",LOOKUP(K67,{0,66,80,100,120,140,160},{0,1,2,3,"3.5",4,5}))</f>
        <v>3</v>
      </c>
      <c r="M67" s="81">
        <v>12</v>
      </c>
      <c r="N67" s="81">
        <v>13</v>
      </c>
      <c r="O67" s="81">
        <v>22</v>
      </c>
      <c r="P67" s="81">
        <f t="shared" si="2"/>
        <v>47</v>
      </c>
      <c r="Q67" s="81">
        <f>IF(P67="0","0",LOOKUP(P67,{0,33,40,50,60,70,80},{0,1,2,3,"3.5",4,5}))</f>
        <v>2</v>
      </c>
      <c r="R67" s="84">
        <v>29</v>
      </c>
      <c r="S67" s="85">
        <v>30</v>
      </c>
      <c r="T67" s="83">
        <f t="shared" si="3"/>
        <v>59</v>
      </c>
      <c r="U67" s="84">
        <v>11</v>
      </c>
      <c r="V67" s="86">
        <v>9</v>
      </c>
      <c r="W67" s="83">
        <f t="shared" si="4"/>
        <v>20</v>
      </c>
      <c r="X67" s="86">
        <v>44</v>
      </c>
      <c r="Y67" s="99">
        <f t="shared" si="5"/>
        <v>123</v>
      </c>
      <c r="Z67" s="99" t="str">
        <f>IF(Y67="0","0",LOOKUP(Y67,{0,66,80,100,120,140,160},{0,1,2,3,"3.5",4,5}))</f>
        <v>3.5</v>
      </c>
      <c r="AA67" s="109">
        <v>18</v>
      </c>
      <c r="AB67" s="112">
        <v>13</v>
      </c>
      <c r="AC67" s="99">
        <f t="shared" si="6"/>
        <v>31</v>
      </c>
      <c r="AD67" s="109">
        <v>12</v>
      </c>
      <c r="AE67" s="112">
        <v>7</v>
      </c>
      <c r="AF67" s="102">
        <f t="shared" si="7"/>
        <v>19</v>
      </c>
      <c r="AG67" s="112">
        <v>24</v>
      </c>
      <c r="AH67" s="101">
        <f t="shared" si="8"/>
        <v>74</v>
      </c>
      <c r="AI67" s="99">
        <f>IF(AH67="0","0",LOOKUP(AH67,{0,66,80,100,120,140,160},{0,1,2,3,"3.5",4,5}))</f>
        <v>1</v>
      </c>
      <c r="AJ67" s="99">
        <v>22</v>
      </c>
      <c r="AK67" s="103">
        <v>6</v>
      </c>
      <c r="AL67" s="99">
        <f t="shared" si="15"/>
        <v>28</v>
      </c>
      <c r="AM67" s="103">
        <v>6</v>
      </c>
      <c r="AN67" s="109">
        <v>5</v>
      </c>
      <c r="AO67" s="101">
        <f t="shared" si="16"/>
        <v>11</v>
      </c>
      <c r="AP67" s="105">
        <v>32</v>
      </c>
      <c r="AQ67" s="101">
        <f t="shared" si="17"/>
        <v>0</v>
      </c>
      <c r="AR67" s="99">
        <f>IF(AQ67="0","0",LOOKUP(AQ67,{0,66,80,100,120,140,160},{0,1,2,3,"3.5",4,5}))</f>
        <v>0</v>
      </c>
      <c r="AS67" s="111">
        <v>13</v>
      </c>
      <c r="AT67" s="111">
        <v>6</v>
      </c>
      <c r="AU67" s="101">
        <f t="shared" si="9"/>
        <v>19</v>
      </c>
      <c r="AV67" s="111">
        <v>10</v>
      </c>
      <c r="AW67" s="109">
        <v>11</v>
      </c>
      <c r="AX67" s="101">
        <f t="shared" si="10"/>
        <v>21</v>
      </c>
      <c r="AY67" s="111">
        <v>40</v>
      </c>
      <c r="AZ67" s="101">
        <f t="shared" si="11"/>
        <v>0</v>
      </c>
      <c r="BA67" s="99">
        <f>IF(AZ67="0","0",LOOKUP(AZ67,{0,66,80,100,120,140,160},{0,1,2,3,"3.5",4,5}))</f>
        <v>0</v>
      </c>
      <c r="BB67" s="105" t="s">
        <v>56</v>
      </c>
      <c r="BC67" s="107">
        <f>IF(ISBLANK(AR67)," ",IF(AR67="0","0",LOOKUP(AR67,{0,1,2,3,"3.5",4,5},{0,0,0,1,"1.5",2,3})))</f>
        <v>0</v>
      </c>
      <c r="BD67" s="133">
        <f t="shared" si="18"/>
        <v>0</v>
      </c>
      <c r="BE67" s="107" t="str">
        <f t="shared" si="12"/>
        <v>F</v>
      </c>
      <c r="BF67" s="107" t="str">
        <f t="shared" si="13"/>
        <v>Fail</v>
      </c>
      <c r="BG67" s="70"/>
      <c r="BH67" s="48" t="str">
        <f>IF(H67="0","0",LOOKUP(H67,{0,1,2,3,"3.5",4,5},{"F","D","C","B","A-","A","A+"}))</f>
        <v>A-</v>
      </c>
      <c r="BI67" s="48" t="str">
        <f>IF(L67="0","0",LOOKUP(L67,{0,1,2,3,"3.5",4,5},{"F","D","C","B","A-","A","A+"}))</f>
        <v>B</v>
      </c>
      <c r="BJ67" s="48" t="str">
        <f>IF(Q67="0","0",LOOKUP(Q67,{0,1,2,3,"3.5",4,5},{"F","D","C","B","A-","A","A+"}))</f>
        <v>C</v>
      </c>
      <c r="BK67" s="48" t="str">
        <f>IF(Z67="0","0",LOOKUP(Z67,{0,1,2,3,"3.5",4,5},{"F","D","C","B","A-","A","A+"}))</f>
        <v>A-</v>
      </c>
      <c r="BL67" s="48" t="str">
        <f>IF(AI67="0","0",LOOKUP(AI67,{0,1,2,3,"3.5",4,5},{"F","D","C","B","A-","A","A+"}))</f>
        <v>D</v>
      </c>
      <c r="BM67" s="48" t="str">
        <f>IF(AR67="0","0",LOOKUP(AR67,{0,1,2,3,"3.5",4,5},{"F","D","C","B","A-","A","A+"}))</f>
        <v>F</v>
      </c>
      <c r="BN67" s="48" t="str">
        <f>IF(BA67="0","0",LOOKUP(BA67,{0,1,2,3,"3.5",4,5},{"F","D","C","B","A-","A","A+"}))</f>
        <v>F</v>
      </c>
      <c r="BO67" s="50">
        <f t="shared" si="19"/>
        <v>470</v>
      </c>
    </row>
    <row r="68" spans="1:67" ht="15.75" customHeight="1">
      <c r="A68" s="37">
        <v>1064</v>
      </c>
      <c r="B68" s="71" t="s">
        <v>119</v>
      </c>
      <c r="C68" s="79">
        <v>52</v>
      </c>
      <c r="D68" s="80">
        <v>75</v>
      </c>
      <c r="E68" s="81">
        <f t="shared" si="0"/>
        <v>127</v>
      </c>
      <c r="F68" s="80">
        <v>28</v>
      </c>
      <c r="G68" s="81">
        <f t="shared" si="1"/>
        <v>155</v>
      </c>
      <c r="H68" s="81">
        <f>IF(G68="0","0",LOOKUP(G68,{0,66,80,100,120,140,160},{0,1,2,3,"3.5",4,5}))</f>
        <v>4</v>
      </c>
      <c r="I68" s="82">
        <v>66</v>
      </c>
      <c r="J68" s="82">
        <v>74</v>
      </c>
      <c r="K68" s="83">
        <f t="shared" si="14"/>
        <v>140</v>
      </c>
      <c r="L68" s="81">
        <f>IF(K68="0","0",LOOKUP(K68,{0,66,80,100,120,140,160},{0,1,2,3,"3.5",4,5}))</f>
        <v>4</v>
      </c>
      <c r="M68" s="81">
        <v>20</v>
      </c>
      <c r="N68" s="81">
        <v>17</v>
      </c>
      <c r="O68" s="81">
        <v>22</v>
      </c>
      <c r="P68" s="81">
        <f t="shared" si="2"/>
        <v>59</v>
      </c>
      <c r="Q68" s="81">
        <f>IF(P68="0","0",LOOKUP(P68,{0,33,40,50,60,70,80},{0,1,2,3,"3.5",4,5}))</f>
        <v>3</v>
      </c>
      <c r="R68" s="84">
        <v>34</v>
      </c>
      <c r="S68" s="85">
        <v>26</v>
      </c>
      <c r="T68" s="83">
        <f t="shared" si="3"/>
        <v>60</v>
      </c>
      <c r="U68" s="84">
        <v>15</v>
      </c>
      <c r="V68" s="86">
        <v>15</v>
      </c>
      <c r="W68" s="83">
        <f t="shared" si="4"/>
        <v>30</v>
      </c>
      <c r="X68" s="86">
        <v>48</v>
      </c>
      <c r="Y68" s="99">
        <f t="shared" si="5"/>
        <v>138</v>
      </c>
      <c r="Z68" s="99" t="str">
        <f>IF(Y68="0","0",LOOKUP(Y68,{0,66,80,100,120,140,160},{0,1,2,3,"3.5",4,5}))</f>
        <v>3.5</v>
      </c>
      <c r="AA68" s="109">
        <v>21</v>
      </c>
      <c r="AB68" s="112">
        <v>19</v>
      </c>
      <c r="AC68" s="99">
        <f t="shared" si="6"/>
        <v>40</v>
      </c>
      <c r="AD68" s="109">
        <v>19</v>
      </c>
      <c r="AE68" s="112">
        <v>13</v>
      </c>
      <c r="AF68" s="102">
        <f t="shared" si="7"/>
        <v>32</v>
      </c>
      <c r="AG68" s="112">
        <v>44</v>
      </c>
      <c r="AH68" s="101">
        <f t="shared" si="8"/>
        <v>116</v>
      </c>
      <c r="AI68" s="99">
        <f>IF(AH68="0","0",LOOKUP(AH68,{0,66,80,100,120,140,160},{0,1,2,3,"3.5",4,5}))</f>
        <v>3</v>
      </c>
      <c r="AJ68" s="99">
        <v>35</v>
      </c>
      <c r="AK68" s="103">
        <v>44</v>
      </c>
      <c r="AL68" s="99">
        <f t="shared" si="15"/>
        <v>79</v>
      </c>
      <c r="AM68" s="103">
        <v>14</v>
      </c>
      <c r="AN68" s="109">
        <v>18</v>
      </c>
      <c r="AO68" s="101">
        <f t="shared" si="16"/>
        <v>32</v>
      </c>
      <c r="AP68" s="105">
        <v>38</v>
      </c>
      <c r="AQ68" s="101">
        <f t="shared" si="17"/>
        <v>149</v>
      </c>
      <c r="AR68" s="99">
        <f>IF(AQ68="0","0",LOOKUP(AQ68,{0,66,80,100,120,140,160},{0,1,2,3,"3.5",4,5}))</f>
        <v>4</v>
      </c>
      <c r="AS68" s="111">
        <v>32</v>
      </c>
      <c r="AT68" s="111">
        <v>34</v>
      </c>
      <c r="AU68" s="101">
        <f t="shared" si="9"/>
        <v>66</v>
      </c>
      <c r="AV68" s="111">
        <v>19</v>
      </c>
      <c r="AW68" s="109">
        <v>17</v>
      </c>
      <c r="AX68" s="101">
        <f t="shared" si="10"/>
        <v>36</v>
      </c>
      <c r="AY68" s="109">
        <v>36</v>
      </c>
      <c r="AZ68" s="101">
        <f t="shared" si="11"/>
        <v>138</v>
      </c>
      <c r="BA68" s="99" t="str">
        <f>IF(AZ68="0","0",LOOKUP(AZ68,{0,66,80,100,120,140,160},{0,1,2,3,"3.5",4,5}))</f>
        <v>3.5</v>
      </c>
      <c r="BB68" s="105" t="s">
        <v>60</v>
      </c>
      <c r="BC68" s="107" t="str">
        <f>IF(ISBLANK(BA68)," ",IF(BA68="0","0",LOOKUP(BA68,{0,1,2,3,"3.5",4,5},{0,0,0,1,"1.5",2,3})))</f>
        <v>1.5</v>
      </c>
      <c r="BD68" s="133">
        <f t="shared" si="18"/>
        <v>3.75</v>
      </c>
      <c r="BE68" s="107" t="str">
        <f t="shared" si="12"/>
        <v>A-</v>
      </c>
      <c r="BF68" s="107" t="str">
        <f t="shared" si="13"/>
        <v>Good Result</v>
      </c>
      <c r="BG68" s="70"/>
      <c r="BH68" s="48" t="str">
        <f>IF(H68="0","0",LOOKUP(H68,{0,1,2,3,"3.5",4,5},{"F","D","C","B","A-","A","A+"}))</f>
        <v>A</v>
      </c>
      <c r="BI68" s="48" t="str">
        <f>IF(L68="0","0",LOOKUP(L68,{0,1,2,3,"3.5",4,5},{"F","D","C","B","A-","A","A+"}))</f>
        <v>A</v>
      </c>
      <c r="BJ68" s="48" t="str">
        <f>IF(Q68="0","0",LOOKUP(Q68,{0,1,2,3,"3.5",4,5},{"F","D","C","B","A-","A","A+"}))</f>
        <v>B</v>
      </c>
      <c r="BK68" s="48" t="str">
        <f>IF(Z68="0","0",LOOKUP(Z68,{0,1,2,3,"3.5",4,5},{"F","D","C","B","A-","A","A+"}))</f>
        <v>A-</v>
      </c>
      <c r="BL68" s="48" t="str">
        <f>IF(AI68="0","0",LOOKUP(AI68,{0,1,2,3,"3.5",4,5},{"F","D","C","B","A-","A","A+"}))</f>
        <v>B</v>
      </c>
      <c r="BM68" s="48" t="str">
        <f>IF(AR68="0","0",LOOKUP(AR68,{0,1,2,3,"3.5",4,5},{"F","D","C","B","A-","A","A+"}))</f>
        <v>A</v>
      </c>
      <c r="BN68" s="48" t="str">
        <f>IF(BA68="0","0",LOOKUP(BA68,{0,1,2,3,"3.5",4,5},{"F","D","C","B","A-","A","A+"}))</f>
        <v>A-</v>
      </c>
      <c r="BO68" s="50">
        <f t="shared" si="19"/>
        <v>895</v>
      </c>
    </row>
    <row r="69" spans="1:67" ht="15.75" customHeight="1">
      <c r="A69" s="37">
        <v>1065</v>
      </c>
      <c r="B69" s="38" t="s">
        <v>120</v>
      </c>
      <c r="C69" s="79">
        <v>41</v>
      </c>
      <c r="D69" s="80">
        <v>68</v>
      </c>
      <c r="E69" s="81">
        <f t="shared" ref="E69:E132" si="20">SUM(C69+D69)</f>
        <v>109</v>
      </c>
      <c r="F69" s="80">
        <v>22</v>
      </c>
      <c r="G69" s="81">
        <f t="shared" ref="G69:G132" si="21">IF(OR((E69&lt;50),(F69&lt;9)),0,SUM(E69+F69))</f>
        <v>131</v>
      </c>
      <c r="H69" s="81" t="str">
        <f>IF(G69="0","0",LOOKUP(G69,{0,66,80,100,120,140,160},{0,1,2,3,"3.5",4,5}))</f>
        <v>3.5</v>
      </c>
      <c r="I69" s="82">
        <v>62</v>
      </c>
      <c r="J69" s="82">
        <v>70</v>
      </c>
      <c r="K69" s="83">
        <f t="shared" ref="K69:K132" si="22">SUM(I69+J69)</f>
        <v>132</v>
      </c>
      <c r="L69" s="81" t="str">
        <f>IF(K69="0","0",LOOKUP(K69,{0,66,80,100,120,140,160},{0,1,2,3,"3.5",4,5}))</f>
        <v>3.5</v>
      </c>
      <c r="M69" s="81">
        <v>20</v>
      </c>
      <c r="N69" s="81">
        <v>13</v>
      </c>
      <c r="O69" s="81">
        <v>18</v>
      </c>
      <c r="P69" s="81">
        <f t="shared" ref="P69:P132" si="23">IF(OR((M69&lt;12),(N69&lt;8),(O69&lt;8)),0,SUM(M69+N69+O69))</f>
        <v>51</v>
      </c>
      <c r="Q69" s="81">
        <f>IF(P69="0","0",LOOKUP(P69,{0,33,40,50,60,70,80},{0,1,2,3,"3.5",4,5}))</f>
        <v>3</v>
      </c>
      <c r="R69" s="84">
        <v>36</v>
      </c>
      <c r="S69" s="85">
        <v>28</v>
      </c>
      <c r="T69" s="83">
        <f t="shared" ref="T69:T132" si="24">SUM(R69+S69)</f>
        <v>64</v>
      </c>
      <c r="U69" s="84">
        <v>13</v>
      </c>
      <c r="V69" s="86">
        <v>14</v>
      </c>
      <c r="W69" s="83">
        <f t="shared" ref="W69:W132" si="25">SUM(U69+V69)</f>
        <v>27</v>
      </c>
      <c r="X69" s="86">
        <v>36</v>
      </c>
      <c r="Y69" s="99">
        <f t="shared" ref="Y69:Y132" si="26">IF(OR((T69&lt;25),(W69&lt;16),(X69&lt;16)),0,SUM(T69+W69+X69))</f>
        <v>127</v>
      </c>
      <c r="Z69" s="99" t="str">
        <f>IF(Y69="0","0",LOOKUP(Y69,{0,66,80,100,120,140,160},{0,1,2,3,"3.5",4,5}))</f>
        <v>3.5</v>
      </c>
      <c r="AA69" s="109">
        <v>24</v>
      </c>
      <c r="AB69" s="112">
        <v>26</v>
      </c>
      <c r="AC69" s="99">
        <f t="shared" ref="AC69:AC132" si="27">SUM(AA69+AB69)</f>
        <v>50</v>
      </c>
      <c r="AD69" s="109">
        <v>15</v>
      </c>
      <c r="AE69" s="112">
        <v>13</v>
      </c>
      <c r="AF69" s="102">
        <f t="shared" ref="AF69:AF132" si="28">SUM(AD69+AE69)</f>
        <v>28</v>
      </c>
      <c r="AG69" s="112">
        <v>44</v>
      </c>
      <c r="AH69" s="101">
        <f t="shared" ref="AH69:AH132" si="29">IF(OR((AC69&lt;25),(AF69&lt;16),(AG69&lt;16)),0,SUM(AC69+AF69+AG69))</f>
        <v>122</v>
      </c>
      <c r="AI69" s="99" t="str">
        <f>IF(AH69="0","0",LOOKUP(AH69,{0,66,80,100,120,140,160},{0,1,2,3,"3.5",4,5}))</f>
        <v>3.5</v>
      </c>
      <c r="AJ69" s="99">
        <v>40</v>
      </c>
      <c r="AK69" s="103">
        <v>45</v>
      </c>
      <c r="AL69" s="99">
        <f t="shared" ref="AL69:AL132" si="30">SUM(AJ69+AK69)</f>
        <v>85</v>
      </c>
      <c r="AM69" s="103">
        <v>18</v>
      </c>
      <c r="AN69" s="109">
        <v>18</v>
      </c>
      <c r="AO69" s="101">
        <f t="shared" ref="AO69:AO132" si="31">SUM(AM69+AN69)</f>
        <v>36</v>
      </c>
      <c r="AP69" s="105">
        <v>38</v>
      </c>
      <c r="AQ69" s="101">
        <f t="shared" ref="AQ69:AQ132" si="32">IF(OR((AL69&lt;25),(AO69&lt;16),(AP69&lt;16)),0,SUM(AL69+AO69+AP69))</f>
        <v>159</v>
      </c>
      <c r="AR69" s="99">
        <f>IF(AQ69="0","0",LOOKUP(AQ69,{0,66,80,100,120,140,160},{0,1,2,3,"3.5",4,5}))</f>
        <v>4</v>
      </c>
      <c r="AS69" s="111">
        <v>28</v>
      </c>
      <c r="AT69" s="111">
        <v>19</v>
      </c>
      <c r="AU69" s="101">
        <f t="shared" ref="AU69:AU132" si="33">SUM(AS69+AT69)</f>
        <v>47</v>
      </c>
      <c r="AV69" s="111">
        <v>18</v>
      </c>
      <c r="AW69" s="109">
        <v>17</v>
      </c>
      <c r="AX69" s="101">
        <f t="shared" ref="AX69:AX132" si="34">SUM(AV69+AW69)</f>
        <v>35</v>
      </c>
      <c r="AY69" s="109">
        <v>36</v>
      </c>
      <c r="AZ69" s="101">
        <f t="shared" ref="AZ69:AZ132" si="35">IF(OR((AU69&lt;25),(AX69&lt;16),(AY69&lt;16)),0,SUM(AU69+AX69+AY69))</f>
        <v>118</v>
      </c>
      <c r="BA69" s="99">
        <f>IF(AZ69="0","0",LOOKUP(AZ69,{0,66,80,100,120,140,160},{0,1,2,3,"3.5",4,5}))</f>
        <v>3</v>
      </c>
      <c r="BB69" s="105" t="s">
        <v>60</v>
      </c>
      <c r="BC69" s="107">
        <f>IF(ISBLANK(BA69)," ",IF(BA69="0","0",LOOKUP(BA69,{0,1,2,3,"3.5",4,5},{0,0,0,1,"1.5",2,3})))</f>
        <v>1</v>
      </c>
      <c r="BD69" s="133">
        <f t="shared" si="18"/>
        <v>3.5</v>
      </c>
      <c r="BE69" s="107" t="str">
        <f t="shared" ref="BE69:BE132" si="36">IF(BD69&gt;=5,"A+",IF(BD69&gt;=4,"A",IF(BD69&gt;=3.5,"A-",IF(BD69&gt;=3,"B",IF(BD69&gt;=2,"C",IF(BD69&gt;=1,"D","F"))))))</f>
        <v>A-</v>
      </c>
      <c r="BF69" s="107" t="str">
        <f t="shared" ref="BF69:BF132" si="37">IF(BE69="A+","Excellent Result",IF(BE69="A","Very Good Result",IF(BE69="A-","Good Result",IF(BE69="B","Average Result",IF(BE69="C","Bellow Average Result",IF(BE69="D","Not So Good Result","Fail"))))))</f>
        <v>Good Result</v>
      </c>
      <c r="BG69" s="70"/>
      <c r="BH69" s="48" t="str">
        <f>IF(H69="0","0",LOOKUP(H69,{0,1,2,3,"3.5",4,5},{"F","D","C","B","A-","A","A+"}))</f>
        <v>A-</v>
      </c>
      <c r="BI69" s="48" t="str">
        <f>IF(L69="0","0",LOOKUP(L69,{0,1,2,3,"3.5",4,5},{"F","D","C","B","A-","A","A+"}))</f>
        <v>A-</v>
      </c>
      <c r="BJ69" s="48" t="str">
        <f>IF(Q69="0","0",LOOKUP(Q69,{0,1,2,3,"3.5",4,5},{"F","D","C","B","A-","A","A+"}))</f>
        <v>B</v>
      </c>
      <c r="BK69" s="48" t="str">
        <f>IF(Z69="0","0",LOOKUP(Z69,{0,1,2,3,"3.5",4,5},{"F","D","C","B","A-","A","A+"}))</f>
        <v>A-</v>
      </c>
      <c r="BL69" s="48" t="str">
        <f>IF(AI69="0","0",LOOKUP(AI69,{0,1,2,3,"3.5",4,5},{"F","D","C","B","A-","A","A+"}))</f>
        <v>A-</v>
      </c>
      <c r="BM69" s="48" t="str">
        <f>IF(AR69="0","0",LOOKUP(AR69,{0,1,2,3,"3.5",4,5},{"F","D","C","B","A-","A","A+"}))</f>
        <v>A</v>
      </c>
      <c r="BN69" s="48" t="str">
        <f>IF(BA69="0","0",LOOKUP(BA69,{0,1,2,3,"3.5",4,5},{"F","D","C","B","A-","A","A+"}))</f>
        <v>B</v>
      </c>
      <c r="BO69" s="50">
        <f t="shared" si="19"/>
        <v>840</v>
      </c>
    </row>
    <row r="70" spans="1:67" ht="15.75" customHeight="1">
      <c r="A70" s="37">
        <v>1066</v>
      </c>
      <c r="B70" s="38" t="s">
        <v>121</v>
      </c>
      <c r="C70" s="79">
        <v>45</v>
      </c>
      <c r="D70" s="80">
        <v>70</v>
      </c>
      <c r="E70" s="81">
        <f t="shared" si="20"/>
        <v>115</v>
      </c>
      <c r="F70" s="80">
        <v>18</v>
      </c>
      <c r="G70" s="81">
        <f t="shared" si="21"/>
        <v>133</v>
      </c>
      <c r="H70" s="81" t="str">
        <f>IF(G70="0","0",LOOKUP(G70,{0,66,80,100,120,140,160},{0,1,2,3,"3.5",4,5}))</f>
        <v>3.5</v>
      </c>
      <c r="I70" s="82">
        <v>65</v>
      </c>
      <c r="J70" s="82">
        <v>59</v>
      </c>
      <c r="K70" s="83">
        <f t="shared" si="22"/>
        <v>124</v>
      </c>
      <c r="L70" s="81" t="str">
        <f>IF(K70="0","0",LOOKUP(K70,{0,66,80,100,120,140,160},{0,1,2,3,"3.5",4,5}))</f>
        <v>3.5</v>
      </c>
      <c r="M70" s="81">
        <v>20</v>
      </c>
      <c r="N70" s="81">
        <v>12</v>
      </c>
      <c r="O70" s="81">
        <v>13</v>
      </c>
      <c r="P70" s="81">
        <f t="shared" si="23"/>
        <v>45</v>
      </c>
      <c r="Q70" s="81">
        <f>IF(P70="0","0",LOOKUP(P70,{0,33,40,50,60,70,80},{0,1,2,3,"3.5",4,5}))</f>
        <v>2</v>
      </c>
      <c r="R70" s="84">
        <v>21</v>
      </c>
      <c r="S70" s="85">
        <v>28</v>
      </c>
      <c r="T70" s="83">
        <f t="shared" si="24"/>
        <v>49</v>
      </c>
      <c r="U70" s="84">
        <v>16</v>
      </c>
      <c r="V70" s="86">
        <v>10</v>
      </c>
      <c r="W70" s="83">
        <f t="shared" si="25"/>
        <v>26</v>
      </c>
      <c r="X70" s="86">
        <v>40</v>
      </c>
      <c r="Y70" s="99">
        <f t="shared" si="26"/>
        <v>115</v>
      </c>
      <c r="Z70" s="99">
        <f>IF(Y70="0","0",LOOKUP(Y70,{0,66,80,100,120,140,160},{0,1,2,3,"3.5",4,5}))</f>
        <v>3</v>
      </c>
      <c r="AA70" s="109">
        <v>21</v>
      </c>
      <c r="AB70" s="112">
        <v>18</v>
      </c>
      <c r="AC70" s="99">
        <f t="shared" si="27"/>
        <v>39</v>
      </c>
      <c r="AD70" s="109">
        <v>15</v>
      </c>
      <c r="AE70" s="112">
        <v>5</v>
      </c>
      <c r="AF70" s="102">
        <f t="shared" si="28"/>
        <v>20</v>
      </c>
      <c r="AG70" s="112">
        <v>36</v>
      </c>
      <c r="AH70" s="101">
        <f t="shared" si="29"/>
        <v>95</v>
      </c>
      <c r="AI70" s="99">
        <f>IF(AH70="0","0",LOOKUP(AH70,{0,66,80,100,120,140,160},{0,1,2,3,"3.5",4,5}))</f>
        <v>2</v>
      </c>
      <c r="AJ70" s="99">
        <v>38</v>
      </c>
      <c r="AK70" s="103">
        <v>44</v>
      </c>
      <c r="AL70" s="99">
        <f t="shared" si="30"/>
        <v>82</v>
      </c>
      <c r="AM70" s="103">
        <v>15</v>
      </c>
      <c r="AN70" s="109">
        <v>20</v>
      </c>
      <c r="AO70" s="101">
        <f t="shared" si="31"/>
        <v>35</v>
      </c>
      <c r="AP70" s="105">
        <v>36</v>
      </c>
      <c r="AQ70" s="101">
        <f t="shared" si="32"/>
        <v>153</v>
      </c>
      <c r="AR70" s="99">
        <f>IF(AQ70="0","0",LOOKUP(AQ70,{0,66,80,100,120,140,160},{0,1,2,3,"3.5",4,5}))</f>
        <v>4</v>
      </c>
      <c r="AS70" s="111">
        <v>30</v>
      </c>
      <c r="AT70" s="111">
        <v>12</v>
      </c>
      <c r="AU70" s="101">
        <f t="shared" si="33"/>
        <v>42</v>
      </c>
      <c r="AV70" s="111">
        <v>18</v>
      </c>
      <c r="AW70" s="109">
        <v>17</v>
      </c>
      <c r="AX70" s="101">
        <f t="shared" si="34"/>
        <v>35</v>
      </c>
      <c r="AY70" s="109">
        <v>34</v>
      </c>
      <c r="AZ70" s="101">
        <f t="shared" si="35"/>
        <v>111</v>
      </c>
      <c r="BA70" s="99">
        <f>IF(AZ70="0","0",LOOKUP(AZ70,{0,66,80,100,120,140,160},{0,1,2,3,"3.5",4,5}))</f>
        <v>3</v>
      </c>
      <c r="BB70" s="105" t="s">
        <v>56</v>
      </c>
      <c r="BC70" s="107">
        <f>IF(ISBLANK(AR70)," ",IF(AR70="0","0",LOOKUP(AR70,{0,1,2,3,"3.5",4,5},{0,0,0,1,"1.5",2,3})))</f>
        <v>2</v>
      </c>
      <c r="BD70" s="133">
        <f t="shared" ref="BD70:BD133" si="38">IF(OR((H70=0),(L70=0),(Q70=0),(Z70=0),(AI70=0),(BA70=0)),0,SUM(H70+L70+Q70+Z70+AI70+BA70+BC70)/6)</f>
        <v>3.1666666666666665</v>
      </c>
      <c r="BE70" s="107" t="str">
        <f t="shared" si="36"/>
        <v>B</v>
      </c>
      <c r="BF70" s="107" t="str">
        <f t="shared" si="37"/>
        <v>Average Result</v>
      </c>
      <c r="BG70" s="70"/>
      <c r="BH70" s="48" t="str">
        <f>IF(H70="0","0",LOOKUP(H70,{0,1,2,3,"3.5",4,5},{"F","D","C","B","A-","A","A+"}))</f>
        <v>A-</v>
      </c>
      <c r="BI70" s="48" t="str">
        <f>IF(L70="0","0",LOOKUP(L70,{0,1,2,3,"3.5",4,5},{"F","D","C","B","A-","A","A+"}))</f>
        <v>A-</v>
      </c>
      <c r="BJ70" s="48" t="str">
        <f>IF(Q70="0","0",LOOKUP(Q70,{0,1,2,3,"3.5",4,5},{"F","D","C","B","A-","A","A+"}))</f>
        <v>C</v>
      </c>
      <c r="BK70" s="48" t="str">
        <f>IF(Z70="0","0",LOOKUP(Z70,{0,1,2,3,"3.5",4,5},{"F","D","C","B","A-","A","A+"}))</f>
        <v>B</v>
      </c>
      <c r="BL70" s="48" t="str">
        <f>IF(AI70="0","0",LOOKUP(AI70,{0,1,2,3,"3.5",4,5},{"F","D","C","B","A-","A","A+"}))</f>
        <v>C</v>
      </c>
      <c r="BM70" s="48" t="str">
        <f>IF(AR70="0","0",LOOKUP(AR70,{0,1,2,3,"3.5",4,5},{"F","D","C","B","A-","A","A+"}))</f>
        <v>A</v>
      </c>
      <c r="BN70" s="48" t="str">
        <f>IF(BA70="0","0",LOOKUP(BA70,{0,1,2,3,"3.5",4,5},{"F","D","C","B","A-","A","A+"}))</f>
        <v>B</v>
      </c>
      <c r="BO70" s="50">
        <f t="shared" ref="BO70:BO133" si="39">G70+K70+P70+Y70+AH70+AQ70+AZ70</f>
        <v>776</v>
      </c>
    </row>
    <row r="71" spans="1:67" ht="15.75" customHeight="1">
      <c r="A71" s="37">
        <v>1067</v>
      </c>
      <c r="B71" s="38" t="s">
        <v>122</v>
      </c>
      <c r="C71" s="79">
        <v>46</v>
      </c>
      <c r="D71" s="80">
        <v>71</v>
      </c>
      <c r="E71" s="81">
        <f t="shared" si="20"/>
        <v>117</v>
      </c>
      <c r="F71" s="80">
        <v>23</v>
      </c>
      <c r="G71" s="81">
        <f t="shared" si="21"/>
        <v>140</v>
      </c>
      <c r="H71" s="81">
        <f>IF(G71="0","0",LOOKUP(G71,{0,66,80,100,120,140,160},{0,1,2,3,"3.5",4,5}))</f>
        <v>4</v>
      </c>
      <c r="I71" s="82">
        <v>65</v>
      </c>
      <c r="J71" s="82">
        <v>69</v>
      </c>
      <c r="K71" s="83">
        <f t="shared" si="22"/>
        <v>134</v>
      </c>
      <c r="L71" s="81" t="str">
        <f>IF(K71="0","0",LOOKUP(K71,{0,66,80,100,120,140,160},{0,1,2,3,"3.5",4,5}))</f>
        <v>3.5</v>
      </c>
      <c r="M71" s="81">
        <v>14</v>
      </c>
      <c r="N71" s="81">
        <v>16</v>
      </c>
      <c r="O71" s="81">
        <v>17</v>
      </c>
      <c r="P71" s="81">
        <f t="shared" si="23"/>
        <v>47</v>
      </c>
      <c r="Q71" s="81">
        <f>IF(P71="0","0",LOOKUP(P71,{0,33,40,50,60,70,80},{0,1,2,3,"3.5",4,5}))</f>
        <v>2</v>
      </c>
      <c r="R71" s="84">
        <v>17</v>
      </c>
      <c r="S71" s="85">
        <v>29</v>
      </c>
      <c r="T71" s="83">
        <f t="shared" si="24"/>
        <v>46</v>
      </c>
      <c r="U71" s="84">
        <v>15</v>
      </c>
      <c r="V71" s="86">
        <v>11</v>
      </c>
      <c r="W71" s="83">
        <f t="shared" si="25"/>
        <v>26</v>
      </c>
      <c r="X71" s="86">
        <v>38</v>
      </c>
      <c r="Y71" s="99">
        <f t="shared" si="26"/>
        <v>110</v>
      </c>
      <c r="Z71" s="99">
        <f>IF(Y71="0","0",LOOKUP(Y71,{0,66,80,100,120,140,160},{0,1,2,3,"3.5",4,5}))</f>
        <v>3</v>
      </c>
      <c r="AA71" s="109">
        <v>18</v>
      </c>
      <c r="AB71" s="112">
        <v>18</v>
      </c>
      <c r="AC71" s="99">
        <f t="shared" si="27"/>
        <v>36</v>
      </c>
      <c r="AD71" s="109">
        <v>15</v>
      </c>
      <c r="AE71" s="112">
        <v>14</v>
      </c>
      <c r="AF71" s="102">
        <f t="shared" si="28"/>
        <v>29</v>
      </c>
      <c r="AG71" s="112">
        <v>36</v>
      </c>
      <c r="AH71" s="101">
        <f t="shared" si="29"/>
        <v>101</v>
      </c>
      <c r="AI71" s="99">
        <f>IF(AH71="0","0",LOOKUP(AH71,{0,66,80,100,120,140,160},{0,1,2,3,"3.5",4,5}))</f>
        <v>3</v>
      </c>
      <c r="AJ71" s="99">
        <v>37</v>
      </c>
      <c r="AK71" s="103">
        <v>41</v>
      </c>
      <c r="AL71" s="99">
        <f t="shared" si="30"/>
        <v>78</v>
      </c>
      <c r="AM71" s="103">
        <v>17</v>
      </c>
      <c r="AN71" s="109">
        <v>16</v>
      </c>
      <c r="AO71" s="101">
        <f t="shared" si="31"/>
        <v>33</v>
      </c>
      <c r="AP71" s="105">
        <v>36</v>
      </c>
      <c r="AQ71" s="101">
        <f t="shared" si="32"/>
        <v>147</v>
      </c>
      <c r="AR71" s="99">
        <f>IF(AQ71="0","0",LOOKUP(AQ71,{0,66,80,100,120,140,160},{0,1,2,3,"3.5",4,5}))</f>
        <v>4</v>
      </c>
      <c r="AS71" s="111">
        <v>30</v>
      </c>
      <c r="AT71" s="111">
        <v>25</v>
      </c>
      <c r="AU71" s="101">
        <f t="shared" si="33"/>
        <v>55</v>
      </c>
      <c r="AV71" s="111">
        <v>18</v>
      </c>
      <c r="AW71" s="109">
        <v>19</v>
      </c>
      <c r="AX71" s="101">
        <f t="shared" si="34"/>
        <v>37</v>
      </c>
      <c r="AY71" s="109">
        <v>38</v>
      </c>
      <c r="AZ71" s="101">
        <f t="shared" si="35"/>
        <v>130</v>
      </c>
      <c r="BA71" s="99" t="str">
        <f>IF(AZ71="0","0",LOOKUP(AZ71,{0,66,80,100,120,140,160},{0,1,2,3,"3.5",4,5}))</f>
        <v>3.5</v>
      </c>
      <c r="BB71" s="105" t="s">
        <v>56</v>
      </c>
      <c r="BC71" s="107">
        <f>IF(ISBLANK(AR71)," ",IF(AR71="0","0",LOOKUP(AR71,{0,1,2,3,"3.5",4,5},{0,0,0,1,"1.5",2,3})))</f>
        <v>2</v>
      </c>
      <c r="BD71" s="133">
        <f t="shared" si="38"/>
        <v>3.5</v>
      </c>
      <c r="BE71" s="107" t="str">
        <f t="shared" si="36"/>
        <v>A-</v>
      </c>
      <c r="BF71" s="107" t="str">
        <f t="shared" si="37"/>
        <v>Good Result</v>
      </c>
      <c r="BG71" s="70"/>
      <c r="BH71" s="48" t="str">
        <f>IF(H71="0","0",LOOKUP(H71,{0,1,2,3,"3.5",4,5},{"F","D","C","B","A-","A","A+"}))</f>
        <v>A</v>
      </c>
      <c r="BI71" s="48" t="str">
        <f>IF(L71="0","0",LOOKUP(L71,{0,1,2,3,"3.5",4,5},{"F","D","C","B","A-","A","A+"}))</f>
        <v>A-</v>
      </c>
      <c r="BJ71" s="48" t="str">
        <f>IF(Q71="0","0",LOOKUP(Q71,{0,1,2,3,"3.5",4,5},{"F","D","C","B","A-","A","A+"}))</f>
        <v>C</v>
      </c>
      <c r="BK71" s="48" t="str">
        <f>IF(Z71="0","0",LOOKUP(Z71,{0,1,2,3,"3.5",4,5},{"F","D","C","B","A-","A","A+"}))</f>
        <v>B</v>
      </c>
      <c r="BL71" s="48" t="str">
        <f>IF(AI71="0","0",LOOKUP(AI71,{0,1,2,3,"3.5",4,5},{"F","D","C","B","A-","A","A+"}))</f>
        <v>B</v>
      </c>
      <c r="BM71" s="48" t="str">
        <f>IF(AR71="0","0",LOOKUP(AR71,{0,1,2,3,"3.5",4,5},{"F","D","C","B","A-","A","A+"}))</f>
        <v>A</v>
      </c>
      <c r="BN71" s="48" t="str">
        <f>IF(BA71="0","0",LOOKUP(BA71,{0,1,2,3,"3.5",4,5},{"F","D","C","B","A-","A","A+"}))</f>
        <v>A-</v>
      </c>
      <c r="BO71" s="50">
        <f t="shared" si="39"/>
        <v>809</v>
      </c>
    </row>
    <row r="72" spans="1:67" ht="15.75" customHeight="1">
      <c r="A72" s="37">
        <v>1068</v>
      </c>
      <c r="B72" s="38" t="s">
        <v>123</v>
      </c>
      <c r="C72" s="79">
        <v>44</v>
      </c>
      <c r="D72" s="80">
        <v>76</v>
      </c>
      <c r="E72" s="81">
        <f t="shared" si="20"/>
        <v>120</v>
      </c>
      <c r="F72" s="80">
        <v>25</v>
      </c>
      <c r="G72" s="81">
        <f t="shared" si="21"/>
        <v>145</v>
      </c>
      <c r="H72" s="81">
        <f>IF(G72="0","0",LOOKUP(G72,{0,66,80,100,120,140,160},{0,1,2,3,"3.5",4,5}))</f>
        <v>4</v>
      </c>
      <c r="I72" s="82">
        <v>57</v>
      </c>
      <c r="J72" s="82">
        <v>63</v>
      </c>
      <c r="K72" s="83">
        <f t="shared" si="22"/>
        <v>120</v>
      </c>
      <c r="L72" s="81" t="str">
        <f>IF(K72="0","0",LOOKUP(K72,{0,66,80,100,120,140,160},{0,1,2,3,"3.5",4,5}))</f>
        <v>3.5</v>
      </c>
      <c r="M72" s="81">
        <v>17</v>
      </c>
      <c r="N72" s="81">
        <v>14</v>
      </c>
      <c r="O72" s="81">
        <v>15</v>
      </c>
      <c r="P72" s="81">
        <f t="shared" si="23"/>
        <v>46</v>
      </c>
      <c r="Q72" s="81">
        <f>IF(P72="0","0",LOOKUP(P72,{0,33,40,50,60,70,80},{0,1,2,3,"3.5",4,5}))</f>
        <v>2</v>
      </c>
      <c r="R72" s="84">
        <v>21</v>
      </c>
      <c r="S72" s="85">
        <v>18</v>
      </c>
      <c r="T72" s="83">
        <f t="shared" si="24"/>
        <v>39</v>
      </c>
      <c r="U72" s="84">
        <v>9</v>
      </c>
      <c r="V72" s="86">
        <v>10</v>
      </c>
      <c r="W72" s="83">
        <f t="shared" si="25"/>
        <v>19</v>
      </c>
      <c r="X72" s="86">
        <v>40</v>
      </c>
      <c r="Y72" s="99">
        <f t="shared" si="26"/>
        <v>98</v>
      </c>
      <c r="Z72" s="99">
        <f>IF(Y72="0","0",LOOKUP(Y72,{0,66,80,100,120,140,160},{0,1,2,3,"3.5",4,5}))</f>
        <v>2</v>
      </c>
      <c r="AA72" s="109">
        <v>18</v>
      </c>
      <c r="AB72" s="112">
        <v>16</v>
      </c>
      <c r="AC72" s="99">
        <f t="shared" si="27"/>
        <v>34</v>
      </c>
      <c r="AD72" s="109">
        <v>15</v>
      </c>
      <c r="AE72" s="112">
        <v>7</v>
      </c>
      <c r="AF72" s="102">
        <f t="shared" si="28"/>
        <v>22</v>
      </c>
      <c r="AG72" s="112">
        <v>40</v>
      </c>
      <c r="AH72" s="101">
        <f t="shared" si="29"/>
        <v>96</v>
      </c>
      <c r="AI72" s="99">
        <f>IF(AH72="0","0",LOOKUP(AH72,{0,66,80,100,120,140,160},{0,1,2,3,"3.5",4,5}))</f>
        <v>2</v>
      </c>
      <c r="AJ72" s="99">
        <v>23</v>
      </c>
      <c r="AK72" s="103">
        <v>27</v>
      </c>
      <c r="AL72" s="99">
        <f t="shared" si="30"/>
        <v>50</v>
      </c>
      <c r="AM72" s="103">
        <v>6</v>
      </c>
      <c r="AN72" s="109">
        <v>12</v>
      </c>
      <c r="AO72" s="101">
        <f t="shared" si="31"/>
        <v>18</v>
      </c>
      <c r="AP72" s="105">
        <v>32</v>
      </c>
      <c r="AQ72" s="101">
        <f t="shared" si="32"/>
        <v>100</v>
      </c>
      <c r="AR72" s="99">
        <f>IF(AQ72="0","0",LOOKUP(AQ72,{0,66,80,100,120,140,160},{0,1,2,3,"3.5",4,5}))</f>
        <v>3</v>
      </c>
      <c r="AS72" s="111">
        <v>23</v>
      </c>
      <c r="AT72" s="111">
        <v>5</v>
      </c>
      <c r="AU72" s="101">
        <f t="shared" si="33"/>
        <v>28</v>
      </c>
      <c r="AV72" s="111">
        <v>13</v>
      </c>
      <c r="AW72" s="109">
        <v>13</v>
      </c>
      <c r="AX72" s="101">
        <f t="shared" si="34"/>
        <v>26</v>
      </c>
      <c r="AY72" s="109">
        <v>40</v>
      </c>
      <c r="AZ72" s="101">
        <f t="shared" si="35"/>
        <v>94</v>
      </c>
      <c r="BA72" s="99">
        <f>IF(AZ72="0","0",LOOKUP(AZ72,{0,66,80,100,120,140,160},{0,1,2,3,"3.5",4,5}))</f>
        <v>2</v>
      </c>
      <c r="BB72" s="105" t="s">
        <v>56</v>
      </c>
      <c r="BC72" s="107">
        <f>IF(ISBLANK(AR72)," ",IF(AR72="0","0",LOOKUP(AR72,{0,1,2,3,"3.5",4,5},{0,0,0,1,"1.5",2,3})))</f>
        <v>1</v>
      </c>
      <c r="BD72" s="133">
        <f t="shared" si="38"/>
        <v>2.75</v>
      </c>
      <c r="BE72" s="107" t="str">
        <f t="shared" si="36"/>
        <v>C</v>
      </c>
      <c r="BF72" s="107" t="str">
        <f t="shared" si="37"/>
        <v>Bellow Average Result</v>
      </c>
      <c r="BG72" s="70"/>
      <c r="BH72" s="48" t="str">
        <f>IF(H72="0","0",LOOKUP(H72,{0,1,2,3,"3.5",4,5},{"F","D","C","B","A-","A","A+"}))</f>
        <v>A</v>
      </c>
      <c r="BI72" s="48" t="str">
        <f>IF(L72="0","0",LOOKUP(L72,{0,1,2,3,"3.5",4,5},{"F","D","C","B","A-","A","A+"}))</f>
        <v>A-</v>
      </c>
      <c r="BJ72" s="48" t="str">
        <f>IF(Q72="0","0",LOOKUP(Q72,{0,1,2,3,"3.5",4,5},{"F","D","C","B","A-","A","A+"}))</f>
        <v>C</v>
      </c>
      <c r="BK72" s="48" t="str">
        <f>IF(Z72="0","0",LOOKUP(Z72,{0,1,2,3,"3.5",4,5},{"F","D","C","B","A-","A","A+"}))</f>
        <v>C</v>
      </c>
      <c r="BL72" s="48" t="str">
        <f>IF(AI72="0","0",LOOKUP(AI72,{0,1,2,3,"3.5",4,5},{"F","D","C","B","A-","A","A+"}))</f>
        <v>C</v>
      </c>
      <c r="BM72" s="48" t="str">
        <f>IF(AR72="0","0",LOOKUP(AR72,{0,1,2,3,"3.5",4,5},{"F","D","C","B","A-","A","A+"}))</f>
        <v>B</v>
      </c>
      <c r="BN72" s="48" t="str">
        <f>IF(BA72="0","0",LOOKUP(BA72,{0,1,2,3,"3.5",4,5},{"F","D","C","B","A-","A","A+"}))</f>
        <v>C</v>
      </c>
      <c r="BO72" s="50">
        <f t="shared" si="39"/>
        <v>699</v>
      </c>
    </row>
    <row r="73" spans="1:67" ht="15.75" customHeight="1">
      <c r="A73" s="37">
        <v>1069</v>
      </c>
      <c r="B73" s="38" t="s">
        <v>124</v>
      </c>
      <c r="C73" s="79">
        <v>38</v>
      </c>
      <c r="D73" s="80">
        <v>72</v>
      </c>
      <c r="E73" s="81">
        <f t="shared" si="20"/>
        <v>110</v>
      </c>
      <c r="F73" s="80">
        <v>22</v>
      </c>
      <c r="G73" s="81">
        <f t="shared" si="21"/>
        <v>132</v>
      </c>
      <c r="H73" s="81" t="str">
        <f>IF(G73="0","0",LOOKUP(G73,{0,66,80,100,120,140,160},{0,1,2,3,"3.5",4,5}))</f>
        <v>3.5</v>
      </c>
      <c r="I73" s="82">
        <v>57</v>
      </c>
      <c r="J73" s="82">
        <v>72</v>
      </c>
      <c r="K73" s="83">
        <f t="shared" si="22"/>
        <v>129</v>
      </c>
      <c r="L73" s="81" t="str">
        <f>IF(K73="0","0",LOOKUP(K73,{0,66,80,100,120,140,160},{0,1,2,3,"3.5",4,5}))</f>
        <v>3.5</v>
      </c>
      <c r="M73" s="81">
        <v>18</v>
      </c>
      <c r="N73" s="81">
        <v>15</v>
      </c>
      <c r="O73" s="81">
        <v>14</v>
      </c>
      <c r="P73" s="81">
        <f t="shared" si="23"/>
        <v>47</v>
      </c>
      <c r="Q73" s="81">
        <f>IF(P73="0","0",LOOKUP(P73,{0,33,40,50,60,70,80},{0,1,2,3,"3.5",4,5}))</f>
        <v>2</v>
      </c>
      <c r="R73" s="84">
        <v>38</v>
      </c>
      <c r="S73" s="85">
        <v>30</v>
      </c>
      <c r="T73" s="83">
        <f t="shared" si="24"/>
        <v>68</v>
      </c>
      <c r="U73" s="84">
        <v>17</v>
      </c>
      <c r="V73" s="86">
        <v>15</v>
      </c>
      <c r="W73" s="83">
        <f t="shared" si="25"/>
        <v>32</v>
      </c>
      <c r="X73" s="86">
        <v>34</v>
      </c>
      <c r="Y73" s="99">
        <f t="shared" si="26"/>
        <v>134</v>
      </c>
      <c r="Z73" s="99" t="str">
        <f>IF(Y73="0","0",LOOKUP(Y73,{0,66,80,100,120,140,160},{0,1,2,3,"3.5",4,5}))</f>
        <v>3.5</v>
      </c>
      <c r="AA73" s="109">
        <v>26</v>
      </c>
      <c r="AB73" s="112">
        <v>15</v>
      </c>
      <c r="AC73" s="99">
        <f t="shared" si="27"/>
        <v>41</v>
      </c>
      <c r="AD73" s="109">
        <v>16</v>
      </c>
      <c r="AE73" s="112">
        <v>14</v>
      </c>
      <c r="AF73" s="102">
        <f t="shared" si="28"/>
        <v>30</v>
      </c>
      <c r="AG73" s="112">
        <v>34</v>
      </c>
      <c r="AH73" s="101">
        <f t="shared" si="29"/>
        <v>105</v>
      </c>
      <c r="AI73" s="99">
        <f>IF(AH73="0","0",LOOKUP(AH73,{0,66,80,100,120,140,160},{0,1,2,3,"3.5",4,5}))</f>
        <v>3</v>
      </c>
      <c r="AJ73" s="99">
        <v>46</v>
      </c>
      <c r="AK73" s="103">
        <v>42</v>
      </c>
      <c r="AL73" s="99">
        <f t="shared" si="30"/>
        <v>88</v>
      </c>
      <c r="AM73" s="103">
        <v>18</v>
      </c>
      <c r="AN73" s="109">
        <v>15</v>
      </c>
      <c r="AO73" s="101">
        <f t="shared" si="31"/>
        <v>33</v>
      </c>
      <c r="AP73" s="105">
        <v>42</v>
      </c>
      <c r="AQ73" s="101">
        <f t="shared" si="32"/>
        <v>163</v>
      </c>
      <c r="AR73" s="99">
        <f>IF(AQ73="0","0",LOOKUP(AQ73,{0,66,80,100,120,140,160},{0,1,2,3,"3.5",4,5}))</f>
        <v>5</v>
      </c>
      <c r="AS73" s="111">
        <v>21</v>
      </c>
      <c r="AT73" s="111">
        <v>18</v>
      </c>
      <c r="AU73" s="101">
        <f t="shared" si="33"/>
        <v>39</v>
      </c>
      <c r="AV73" s="111">
        <v>15</v>
      </c>
      <c r="AW73" s="109">
        <v>14</v>
      </c>
      <c r="AX73" s="101">
        <f t="shared" si="34"/>
        <v>29</v>
      </c>
      <c r="AY73" s="111">
        <v>36</v>
      </c>
      <c r="AZ73" s="101">
        <f t="shared" si="35"/>
        <v>104</v>
      </c>
      <c r="BA73" s="99">
        <f>IF(AZ73="0","0",LOOKUP(AZ73,{0,66,80,100,120,140,160},{0,1,2,3,"3.5",4,5}))</f>
        <v>3</v>
      </c>
      <c r="BB73" s="105" t="s">
        <v>60</v>
      </c>
      <c r="BC73" s="107">
        <f>IF(ISBLANK(BA73)," ",IF(BA73="0","0",LOOKUP(BA73,{0,1,2,3,"3.5",4,5},{0,0,0,1,"1.5",2,3})))</f>
        <v>1</v>
      </c>
      <c r="BD73" s="133">
        <f t="shared" si="38"/>
        <v>3.25</v>
      </c>
      <c r="BE73" s="107" t="str">
        <f t="shared" si="36"/>
        <v>B</v>
      </c>
      <c r="BF73" s="107" t="str">
        <f t="shared" si="37"/>
        <v>Average Result</v>
      </c>
      <c r="BG73" s="70"/>
      <c r="BH73" s="48" t="str">
        <f>IF(H73="0","0",LOOKUP(H73,{0,1,2,3,"3.5",4,5},{"F","D","C","B","A-","A","A+"}))</f>
        <v>A-</v>
      </c>
      <c r="BI73" s="48" t="str">
        <f>IF(L73="0","0",LOOKUP(L73,{0,1,2,3,"3.5",4,5},{"F","D","C","B","A-","A","A+"}))</f>
        <v>A-</v>
      </c>
      <c r="BJ73" s="48" t="str">
        <f>IF(Q73="0","0",LOOKUP(Q73,{0,1,2,3,"3.5",4,5},{"F","D","C","B","A-","A","A+"}))</f>
        <v>C</v>
      </c>
      <c r="BK73" s="48" t="str">
        <f>IF(Z73="0","0",LOOKUP(Z73,{0,1,2,3,"3.5",4,5},{"F","D","C","B","A-","A","A+"}))</f>
        <v>A-</v>
      </c>
      <c r="BL73" s="48" t="str">
        <f>IF(AI73="0","0",LOOKUP(AI73,{0,1,2,3,"3.5",4,5},{"F","D","C","B","A-","A","A+"}))</f>
        <v>B</v>
      </c>
      <c r="BM73" s="48" t="str">
        <f>IF(AR73="0","0",LOOKUP(AR73,{0,1,2,3,"3.5",4,5},{"F","D","C","B","A-","A","A+"}))</f>
        <v>A+</v>
      </c>
      <c r="BN73" s="48" t="str">
        <f>IF(BA73="0","0",LOOKUP(BA73,{0,1,2,3,"3.5",4,5},{"F","D","C","B","A-","A","A+"}))</f>
        <v>B</v>
      </c>
      <c r="BO73" s="50">
        <f t="shared" si="39"/>
        <v>814</v>
      </c>
    </row>
    <row r="74" spans="1:67" ht="15.75" customHeight="1">
      <c r="A74" s="37">
        <v>1070</v>
      </c>
      <c r="B74" s="38" t="s">
        <v>125</v>
      </c>
      <c r="C74" s="79">
        <v>48</v>
      </c>
      <c r="D74" s="80">
        <v>75</v>
      </c>
      <c r="E74" s="81">
        <f t="shared" si="20"/>
        <v>123</v>
      </c>
      <c r="F74" s="80">
        <v>25</v>
      </c>
      <c r="G74" s="81">
        <f t="shared" si="21"/>
        <v>148</v>
      </c>
      <c r="H74" s="81">
        <f>IF(G74="0","0",LOOKUP(G74,{0,66,80,100,120,140,160},{0,1,2,3,"3.5",4,5}))</f>
        <v>4</v>
      </c>
      <c r="I74" s="82">
        <v>58</v>
      </c>
      <c r="J74" s="82">
        <v>53</v>
      </c>
      <c r="K74" s="83">
        <f t="shared" si="22"/>
        <v>111</v>
      </c>
      <c r="L74" s="81">
        <f>IF(K74="0","0",LOOKUP(K74,{0,66,80,100,120,140,160},{0,1,2,3,"3.5",4,5}))</f>
        <v>3</v>
      </c>
      <c r="M74" s="81">
        <v>18</v>
      </c>
      <c r="N74" s="81">
        <v>15</v>
      </c>
      <c r="O74" s="81">
        <v>20</v>
      </c>
      <c r="P74" s="81">
        <f t="shared" si="23"/>
        <v>53</v>
      </c>
      <c r="Q74" s="81">
        <f>IF(P74="0","0",LOOKUP(P74,{0,33,40,50,60,70,80},{0,1,2,3,"3.5",4,5}))</f>
        <v>3</v>
      </c>
      <c r="R74" s="84">
        <v>18</v>
      </c>
      <c r="S74" s="85">
        <v>18</v>
      </c>
      <c r="T74" s="83">
        <f t="shared" si="24"/>
        <v>36</v>
      </c>
      <c r="U74" s="84">
        <v>9</v>
      </c>
      <c r="V74" s="89" t="s">
        <v>126</v>
      </c>
      <c r="W74" s="83">
        <f t="shared" si="25"/>
        <v>17</v>
      </c>
      <c r="X74" s="86">
        <v>36</v>
      </c>
      <c r="Y74" s="99">
        <f t="shared" si="26"/>
        <v>89</v>
      </c>
      <c r="Z74" s="99">
        <f>IF(Y74="0","0",LOOKUP(Y74,{0,66,80,100,120,140,160},{0,1,2,3,"3.5",4,5}))</f>
        <v>2</v>
      </c>
      <c r="AA74" s="109">
        <v>20</v>
      </c>
      <c r="AB74" s="112">
        <v>15</v>
      </c>
      <c r="AC74" s="99">
        <f t="shared" si="27"/>
        <v>35</v>
      </c>
      <c r="AD74" s="109">
        <v>15</v>
      </c>
      <c r="AE74" s="112">
        <v>8</v>
      </c>
      <c r="AF74" s="102">
        <f t="shared" si="28"/>
        <v>23</v>
      </c>
      <c r="AG74" s="112">
        <v>36</v>
      </c>
      <c r="AH74" s="101">
        <f t="shared" si="29"/>
        <v>94</v>
      </c>
      <c r="AI74" s="99">
        <f>IF(AH74="0","0",LOOKUP(AH74,{0,66,80,100,120,140,160},{0,1,2,3,"3.5",4,5}))</f>
        <v>2</v>
      </c>
      <c r="AJ74" s="99">
        <v>24</v>
      </c>
      <c r="AK74" s="103">
        <v>30</v>
      </c>
      <c r="AL74" s="99">
        <f t="shared" si="30"/>
        <v>54</v>
      </c>
      <c r="AM74" s="103">
        <v>8</v>
      </c>
      <c r="AN74" s="109">
        <v>10</v>
      </c>
      <c r="AO74" s="101">
        <f t="shared" si="31"/>
        <v>18</v>
      </c>
      <c r="AP74" s="105">
        <v>32</v>
      </c>
      <c r="AQ74" s="101">
        <f t="shared" si="32"/>
        <v>104</v>
      </c>
      <c r="AR74" s="99">
        <f>IF(AQ74="0","0",LOOKUP(AQ74,{0,66,80,100,120,140,160},{0,1,2,3,"3.5",4,5}))</f>
        <v>3</v>
      </c>
      <c r="AS74" s="111">
        <v>22</v>
      </c>
      <c r="AT74" s="111">
        <v>18</v>
      </c>
      <c r="AU74" s="101">
        <f t="shared" si="33"/>
        <v>40</v>
      </c>
      <c r="AV74" s="111">
        <v>15</v>
      </c>
      <c r="AW74" s="109">
        <v>9</v>
      </c>
      <c r="AX74" s="101">
        <f t="shared" si="34"/>
        <v>24</v>
      </c>
      <c r="AY74" s="111">
        <v>42</v>
      </c>
      <c r="AZ74" s="101">
        <f t="shared" si="35"/>
        <v>106</v>
      </c>
      <c r="BA74" s="99">
        <f>IF(AZ74="0","0",LOOKUP(AZ74,{0,66,80,100,120,140,160},{0,1,2,3,"3.5",4,5}))</f>
        <v>3</v>
      </c>
      <c r="BB74" s="105" t="s">
        <v>56</v>
      </c>
      <c r="BC74" s="107">
        <f>IF(ISBLANK(AR74)," ",IF(AR74="0","0",LOOKUP(AR74,{0,1,2,3,"3.5",4,5},{0,0,0,1,"1.5",2,3})))</f>
        <v>1</v>
      </c>
      <c r="BD74" s="133">
        <f t="shared" si="38"/>
        <v>3</v>
      </c>
      <c r="BE74" s="107" t="str">
        <f t="shared" si="36"/>
        <v>B</v>
      </c>
      <c r="BF74" s="107" t="str">
        <f t="shared" si="37"/>
        <v>Average Result</v>
      </c>
      <c r="BG74" s="70"/>
      <c r="BH74" s="48" t="str">
        <f>IF(H74="0","0",LOOKUP(H74,{0,1,2,3,"3.5",4,5},{"F","D","C","B","A-","A","A+"}))</f>
        <v>A</v>
      </c>
      <c r="BI74" s="48" t="str">
        <f>IF(L74="0","0",LOOKUP(L74,{0,1,2,3,"3.5",4,5},{"F","D","C","B","A-","A","A+"}))</f>
        <v>B</v>
      </c>
      <c r="BJ74" s="48" t="str">
        <f>IF(Q74="0","0",LOOKUP(Q74,{0,1,2,3,"3.5",4,5},{"F","D","C","B","A-","A","A+"}))</f>
        <v>B</v>
      </c>
      <c r="BK74" s="48" t="str">
        <f>IF(Z74="0","0",LOOKUP(Z74,{0,1,2,3,"3.5",4,5},{"F","D","C","B","A-","A","A+"}))</f>
        <v>C</v>
      </c>
      <c r="BL74" s="48" t="str">
        <f>IF(AI74="0","0",LOOKUP(AI74,{0,1,2,3,"3.5",4,5},{"F","D","C","B","A-","A","A+"}))</f>
        <v>C</v>
      </c>
      <c r="BM74" s="48" t="str">
        <f>IF(AR74="0","0",LOOKUP(AR74,{0,1,2,3,"3.5",4,5},{"F","D","C","B","A-","A","A+"}))</f>
        <v>B</v>
      </c>
      <c r="BN74" s="48" t="str">
        <f>IF(BA74="0","0",LOOKUP(BA74,{0,1,2,3,"3.5",4,5},{"F","D","C","B","A-","A","A+"}))</f>
        <v>B</v>
      </c>
      <c r="BO74" s="50">
        <f t="shared" si="39"/>
        <v>705</v>
      </c>
    </row>
    <row r="75" spans="1:67" ht="15.75" customHeight="1">
      <c r="A75" s="37">
        <v>1071</v>
      </c>
      <c r="B75" s="38" t="s">
        <v>127</v>
      </c>
      <c r="C75" s="79">
        <v>38</v>
      </c>
      <c r="D75" s="80">
        <v>70</v>
      </c>
      <c r="E75" s="81">
        <f t="shared" si="20"/>
        <v>108</v>
      </c>
      <c r="F75" s="80">
        <v>22</v>
      </c>
      <c r="G75" s="81">
        <f t="shared" si="21"/>
        <v>130</v>
      </c>
      <c r="H75" s="81" t="str">
        <f>IF(G75="0","0",LOOKUP(G75,{0,66,80,100,120,140,160},{0,1,2,3,"3.5",4,5}))</f>
        <v>3.5</v>
      </c>
      <c r="I75" s="82">
        <v>60</v>
      </c>
      <c r="J75" s="82">
        <v>56</v>
      </c>
      <c r="K75" s="83">
        <f t="shared" si="22"/>
        <v>116</v>
      </c>
      <c r="L75" s="81">
        <f>IF(K75="0","0",LOOKUP(K75,{0,66,80,100,120,140,160},{0,1,2,3,"3.5",4,5}))</f>
        <v>3</v>
      </c>
      <c r="M75" s="81">
        <v>21</v>
      </c>
      <c r="N75" s="81">
        <v>15</v>
      </c>
      <c r="O75" s="81">
        <v>22</v>
      </c>
      <c r="P75" s="81">
        <f t="shared" si="23"/>
        <v>58</v>
      </c>
      <c r="Q75" s="81">
        <f>IF(P75="0","0",LOOKUP(P75,{0,33,40,50,60,70,80},{0,1,2,3,"3.5",4,5}))</f>
        <v>3</v>
      </c>
      <c r="R75" s="84">
        <v>42</v>
      </c>
      <c r="S75" s="85">
        <v>30</v>
      </c>
      <c r="T75" s="83">
        <f t="shared" si="24"/>
        <v>72</v>
      </c>
      <c r="U75" s="84">
        <v>18</v>
      </c>
      <c r="V75" s="86">
        <v>16</v>
      </c>
      <c r="W75" s="83">
        <f t="shared" si="25"/>
        <v>34</v>
      </c>
      <c r="X75" s="86">
        <v>40</v>
      </c>
      <c r="Y75" s="99">
        <f t="shared" si="26"/>
        <v>146</v>
      </c>
      <c r="Z75" s="99">
        <f>IF(Y75="0","0",LOOKUP(Y75,{0,66,80,100,120,140,160},{0,1,2,3,"3.5",4,5}))</f>
        <v>4</v>
      </c>
      <c r="AA75" s="109">
        <v>30</v>
      </c>
      <c r="AB75" s="112">
        <v>11</v>
      </c>
      <c r="AC75" s="99">
        <f t="shared" si="27"/>
        <v>41</v>
      </c>
      <c r="AD75" s="109">
        <v>16</v>
      </c>
      <c r="AE75" s="112">
        <v>16</v>
      </c>
      <c r="AF75" s="102">
        <f t="shared" si="28"/>
        <v>32</v>
      </c>
      <c r="AG75" s="112">
        <v>36</v>
      </c>
      <c r="AH75" s="101">
        <f t="shared" si="29"/>
        <v>109</v>
      </c>
      <c r="AI75" s="99">
        <f>IF(AH75="0","0",LOOKUP(AH75,{0,66,80,100,120,140,160},{0,1,2,3,"3.5",4,5}))</f>
        <v>3</v>
      </c>
      <c r="AJ75" s="99">
        <v>46</v>
      </c>
      <c r="AK75" s="103">
        <v>39</v>
      </c>
      <c r="AL75" s="99">
        <f t="shared" si="30"/>
        <v>85</v>
      </c>
      <c r="AM75" s="103">
        <v>18</v>
      </c>
      <c r="AN75" s="109">
        <v>14</v>
      </c>
      <c r="AO75" s="101">
        <f t="shared" si="31"/>
        <v>32</v>
      </c>
      <c r="AP75" s="105">
        <v>42</v>
      </c>
      <c r="AQ75" s="101">
        <f t="shared" si="32"/>
        <v>159</v>
      </c>
      <c r="AR75" s="99">
        <f>IF(AQ75="0","0",LOOKUP(AQ75,{0,66,80,100,120,140,160},{0,1,2,3,"3.5",4,5}))</f>
        <v>4</v>
      </c>
      <c r="AS75" s="111">
        <v>21</v>
      </c>
      <c r="AT75" s="111">
        <v>22</v>
      </c>
      <c r="AU75" s="101">
        <f t="shared" si="33"/>
        <v>43</v>
      </c>
      <c r="AV75" s="111">
        <v>14</v>
      </c>
      <c r="AW75" s="109">
        <v>17</v>
      </c>
      <c r="AX75" s="101">
        <f t="shared" si="34"/>
        <v>31</v>
      </c>
      <c r="AY75" s="111">
        <v>40</v>
      </c>
      <c r="AZ75" s="101">
        <f t="shared" si="35"/>
        <v>114</v>
      </c>
      <c r="BA75" s="99">
        <f>IF(AZ75="0","0",LOOKUP(AZ75,{0,66,80,100,120,140,160},{0,1,2,3,"3.5",4,5}))</f>
        <v>3</v>
      </c>
      <c r="BB75" s="105" t="s">
        <v>60</v>
      </c>
      <c r="BC75" s="107">
        <f>IF(ISBLANK(BA75)," ",IF(BA75="0","0",LOOKUP(BA75,{0,1,2,3,"3.5",4,5},{0,0,0,1,"1.5",2,3})))</f>
        <v>1</v>
      </c>
      <c r="BD75" s="133">
        <f t="shared" si="38"/>
        <v>3.4166666666666665</v>
      </c>
      <c r="BE75" s="107" t="str">
        <f t="shared" si="36"/>
        <v>B</v>
      </c>
      <c r="BF75" s="107" t="str">
        <f t="shared" si="37"/>
        <v>Average Result</v>
      </c>
      <c r="BG75" s="70"/>
      <c r="BH75" s="48" t="str">
        <f>IF(H75="0","0",LOOKUP(H75,{0,1,2,3,"3.5",4,5},{"F","D","C","B","A-","A","A+"}))</f>
        <v>A-</v>
      </c>
      <c r="BI75" s="48" t="str">
        <f>IF(L75="0","0",LOOKUP(L75,{0,1,2,3,"3.5",4,5},{"F","D","C","B","A-","A","A+"}))</f>
        <v>B</v>
      </c>
      <c r="BJ75" s="48" t="str">
        <f>IF(Q75="0","0",LOOKUP(Q75,{0,1,2,3,"3.5",4,5},{"F","D","C","B","A-","A","A+"}))</f>
        <v>B</v>
      </c>
      <c r="BK75" s="48" t="str">
        <f>IF(Z75="0","0",LOOKUP(Z75,{0,1,2,3,"3.5",4,5},{"F","D","C","B","A-","A","A+"}))</f>
        <v>A</v>
      </c>
      <c r="BL75" s="48" t="str">
        <f>IF(AI75="0","0",LOOKUP(AI75,{0,1,2,3,"3.5",4,5},{"F","D","C","B","A-","A","A+"}))</f>
        <v>B</v>
      </c>
      <c r="BM75" s="48" t="str">
        <f>IF(AR75="0","0",LOOKUP(AR75,{0,1,2,3,"3.5",4,5},{"F","D","C","B","A-","A","A+"}))</f>
        <v>A</v>
      </c>
      <c r="BN75" s="48" t="str">
        <f>IF(BA75="0","0",LOOKUP(BA75,{0,1,2,3,"3.5",4,5},{"F","D","C","B","A-","A","A+"}))</f>
        <v>B</v>
      </c>
      <c r="BO75" s="50">
        <f t="shared" si="39"/>
        <v>832</v>
      </c>
    </row>
    <row r="76" spans="1:67" ht="15.75" customHeight="1">
      <c r="A76" s="37">
        <v>1072</v>
      </c>
      <c r="B76" s="38" t="s">
        <v>128</v>
      </c>
      <c r="C76" s="79">
        <v>41</v>
      </c>
      <c r="D76" s="80">
        <v>71</v>
      </c>
      <c r="E76" s="81">
        <f t="shared" si="20"/>
        <v>112</v>
      </c>
      <c r="F76" s="80">
        <v>23</v>
      </c>
      <c r="G76" s="81">
        <f t="shared" si="21"/>
        <v>135</v>
      </c>
      <c r="H76" s="81" t="str">
        <f>IF(G76="0","0",LOOKUP(G76,{0,66,80,100,120,140,160},{0,1,2,3,"3.5",4,5}))</f>
        <v>3.5</v>
      </c>
      <c r="I76" s="82">
        <v>70</v>
      </c>
      <c r="J76" s="82">
        <v>73</v>
      </c>
      <c r="K76" s="83">
        <f t="shared" si="22"/>
        <v>143</v>
      </c>
      <c r="L76" s="81">
        <f>IF(K76="0","0",LOOKUP(K76,{0,66,80,100,120,140,160},{0,1,2,3,"3.5",4,5}))</f>
        <v>4</v>
      </c>
      <c r="M76" s="81">
        <v>17</v>
      </c>
      <c r="N76" s="81">
        <v>18</v>
      </c>
      <c r="O76" s="81">
        <v>17</v>
      </c>
      <c r="P76" s="81">
        <f t="shared" si="23"/>
        <v>52</v>
      </c>
      <c r="Q76" s="81">
        <f>IF(P76="0","0",LOOKUP(P76,{0,33,40,50,60,70,80},{0,1,2,3,"3.5",4,5}))</f>
        <v>3</v>
      </c>
      <c r="R76" s="84">
        <v>34</v>
      </c>
      <c r="S76" s="85">
        <v>32</v>
      </c>
      <c r="T76" s="83">
        <f t="shared" si="24"/>
        <v>66</v>
      </c>
      <c r="U76" s="84">
        <v>17</v>
      </c>
      <c r="V76" s="86">
        <v>17</v>
      </c>
      <c r="W76" s="83">
        <f t="shared" si="25"/>
        <v>34</v>
      </c>
      <c r="X76" s="86">
        <v>40</v>
      </c>
      <c r="Y76" s="99">
        <f t="shared" si="26"/>
        <v>140</v>
      </c>
      <c r="Z76" s="99">
        <f>IF(Y76="0","0",LOOKUP(Y76,{0,66,80,100,120,140,160},{0,1,2,3,"3.5",4,5}))</f>
        <v>4</v>
      </c>
      <c r="AA76" s="109">
        <v>15</v>
      </c>
      <c r="AB76" s="112">
        <v>20</v>
      </c>
      <c r="AC76" s="99">
        <f t="shared" si="27"/>
        <v>35</v>
      </c>
      <c r="AD76" s="109">
        <v>13</v>
      </c>
      <c r="AE76" s="112">
        <v>15</v>
      </c>
      <c r="AF76" s="102">
        <f t="shared" si="28"/>
        <v>28</v>
      </c>
      <c r="AG76" s="112">
        <v>36</v>
      </c>
      <c r="AH76" s="101">
        <f t="shared" si="29"/>
        <v>99</v>
      </c>
      <c r="AI76" s="99">
        <f>IF(AH76="0","0",LOOKUP(AH76,{0,66,80,100,120,140,160},{0,1,2,3,"3.5",4,5}))</f>
        <v>2</v>
      </c>
      <c r="AJ76" s="99">
        <v>39</v>
      </c>
      <c r="AK76" s="103">
        <v>24</v>
      </c>
      <c r="AL76" s="99">
        <f t="shared" si="30"/>
        <v>63</v>
      </c>
      <c r="AM76" s="103">
        <v>22</v>
      </c>
      <c r="AN76" s="109">
        <v>17</v>
      </c>
      <c r="AO76" s="101">
        <f t="shared" si="31"/>
        <v>39</v>
      </c>
      <c r="AP76" s="105">
        <v>40</v>
      </c>
      <c r="AQ76" s="101">
        <f t="shared" si="32"/>
        <v>142</v>
      </c>
      <c r="AR76" s="99">
        <f>IF(AQ76="0","0",LOOKUP(AQ76,{0,66,80,100,120,140,160},{0,1,2,3,"3.5",4,5}))</f>
        <v>4</v>
      </c>
      <c r="AS76" s="111">
        <v>17</v>
      </c>
      <c r="AT76" s="111">
        <v>25</v>
      </c>
      <c r="AU76" s="101">
        <f t="shared" si="33"/>
        <v>42</v>
      </c>
      <c r="AV76" s="111">
        <v>18</v>
      </c>
      <c r="AW76" s="109">
        <v>16</v>
      </c>
      <c r="AX76" s="101">
        <f t="shared" si="34"/>
        <v>34</v>
      </c>
      <c r="AY76" s="111">
        <v>44</v>
      </c>
      <c r="AZ76" s="101">
        <f t="shared" si="35"/>
        <v>120</v>
      </c>
      <c r="BA76" s="99" t="str">
        <f>IF(AZ76="0","0",LOOKUP(AZ76,{0,66,80,100,120,140,160},{0,1,2,3,"3.5",4,5}))</f>
        <v>3.5</v>
      </c>
      <c r="BB76" s="105" t="s">
        <v>60</v>
      </c>
      <c r="BC76" s="107" t="str">
        <f>IF(ISBLANK(BA76)," ",IF(BA76="0","0",LOOKUP(BA76,{0,1,2,3,"3.5",4,5},{0,0,0,1,"1.5",2,3})))</f>
        <v>1.5</v>
      </c>
      <c r="BD76" s="133">
        <f t="shared" si="38"/>
        <v>3.5833333333333335</v>
      </c>
      <c r="BE76" s="107" t="str">
        <f t="shared" si="36"/>
        <v>A-</v>
      </c>
      <c r="BF76" s="107" t="str">
        <f t="shared" si="37"/>
        <v>Good Result</v>
      </c>
      <c r="BG76" s="70"/>
      <c r="BH76" s="48" t="str">
        <f>IF(H76="0","0",LOOKUP(H76,{0,1,2,3,"3.5",4,5},{"F","D","C","B","A-","A","A+"}))</f>
        <v>A-</v>
      </c>
      <c r="BI76" s="48" t="str">
        <f>IF(L76="0","0",LOOKUP(L76,{0,1,2,3,"3.5",4,5},{"F","D","C","B","A-","A","A+"}))</f>
        <v>A</v>
      </c>
      <c r="BJ76" s="48" t="str">
        <f>IF(Q76="0","0",LOOKUP(Q76,{0,1,2,3,"3.5",4,5},{"F","D","C","B","A-","A","A+"}))</f>
        <v>B</v>
      </c>
      <c r="BK76" s="48" t="str">
        <f>IF(Z76="0","0",LOOKUP(Z76,{0,1,2,3,"3.5",4,5},{"F","D","C","B","A-","A","A+"}))</f>
        <v>A</v>
      </c>
      <c r="BL76" s="48" t="str">
        <f>IF(AI76="0","0",LOOKUP(AI76,{0,1,2,3,"3.5",4,5},{"F","D","C","B","A-","A","A+"}))</f>
        <v>C</v>
      </c>
      <c r="BM76" s="48" t="str">
        <f>IF(AR76="0","0",LOOKUP(AR76,{0,1,2,3,"3.5",4,5},{"F","D","C","B","A-","A","A+"}))</f>
        <v>A</v>
      </c>
      <c r="BN76" s="48" t="str">
        <f>IF(BA76="0","0",LOOKUP(BA76,{0,1,2,3,"3.5",4,5},{"F","D","C","B","A-","A","A+"}))</f>
        <v>A-</v>
      </c>
      <c r="BO76" s="50">
        <f t="shared" si="39"/>
        <v>831</v>
      </c>
    </row>
    <row r="77" spans="1:67" ht="15.75" customHeight="1">
      <c r="A77" s="37">
        <v>1073</v>
      </c>
      <c r="B77" s="38" t="s">
        <v>129</v>
      </c>
      <c r="C77" s="79">
        <v>45</v>
      </c>
      <c r="D77" s="80">
        <v>66</v>
      </c>
      <c r="E77" s="81">
        <f t="shared" si="20"/>
        <v>111</v>
      </c>
      <c r="F77" s="80">
        <v>24</v>
      </c>
      <c r="G77" s="81">
        <f t="shared" si="21"/>
        <v>135</v>
      </c>
      <c r="H77" s="81" t="str">
        <f>IF(G77="0","0",LOOKUP(G77,{0,66,80,100,120,140,160},{0,1,2,3,"3.5",4,5}))</f>
        <v>3.5</v>
      </c>
      <c r="I77" s="82">
        <v>68</v>
      </c>
      <c r="J77" s="82">
        <v>71</v>
      </c>
      <c r="K77" s="83">
        <f t="shared" si="22"/>
        <v>139</v>
      </c>
      <c r="L77" s="81" t="str">
        <f>IF(K77="0","0",LOOKUP(K77,{0,66,80,100,120,140,160},{0,1,2,3,"3.5",4,5}))</f>
        <v>3.5</v>
      </c>
      <c r="M77" s="81">
        <v>22</v>
      </c>
      <c r="N77" s="81">
        <v>19</v>
      </c>
      <c r="O77" s="81">
        <v>17</v>
      </c>
      <c r="P77" s="81">
        <f t="shared" si="23"/>
        <v>58</v>
      </c>
      <c r="Q77" s="81">
        <f>IF(P77="0","0",LOOKUP(P77,{0,33,40,50,60,70,80},{0,1,2,3,"3.5",4,5}))</f>
        <v>3</v>
      </c>
      <c r="R77" s="84">
        <v>39</v>
      </c>
      <c r="S77" s="85">
        <v>29</v>
      </c>
      <c r="T77" s="83">
        <f t="shared" si="24"/>
        <v>68</v>
      </c>
      <c r="U77" s="84">
        <v>17</v>
      </c>
      <c r="V77" s="86">
        <v>19</v>
      </c>
      <c r="W77" s="83">
        <f t="shared" si="25"/>
        <v>36</v>
      </c>
      <c r="X77" s="86">
        <v>40</v>
      </c>
      <c r="Y77" s="99">
        <f t="shared" si="26"/>
        <v>144</v>
      </c>
      <c r="Z77" s="99">
        <f>IF(Y77="0","0",LOOKUP(Y77,{0,66,80,100,120,140,160},{0,1,2,3,"3.5",4,5}))</f>
        <v>4</v>
      </c>
      <c r="AA77" s="109">
        <v>22</v>
      </c>
      <c r="AB77" s="112">
        <v>22</v>
      </c>
      <c r="AC77" s="99">
        <f t="shared" si="27"/>
        <v>44</v>
      </c>
      <c r="AD77" s="109">
        <v>12</v>
      </c>
      <c r="AE77" s="112">
        <v>12</v>
      </c>
      <c r="AF77" s="102">
        <f t="shared" si="28"/>
        <v>24</v>
      </c>
      <c r="AG77" s="112">
        <v>36</v>
      </c>
      <c r="AH77" s="101">
        <f t="shared" si="29"/>
        <v>104</v>
      </c>
      <c r="AI77" s="99">
        <f>IF(AH77="0","0",LOOKUP(AH77,{0,66,80,100,120,140,160},{0,1,2,3,"3.5",4,5}))</f>
        <v>3</v>
      </c>
      <c r="AJ77" s="99">
        <v>40</v>
      </c>
      <c r="AK77" s="103">
        <v>23</v>
      </c>
      <c r="AL77" s="99">
        <f t="shared" si="30"/>
        <v>63</v>
      </c>
      <c r="AM77" s="103">
        <v>19</v>
      </c>
      <c r="AN77" s="109">
        <v>17</v>
      </c>
      <c r="AO77" s="101">
        <f t="shared" si="31"/>
        <v>36</v>
      </c>
      <c r="AP77" s="105">
        <v>40</v>
      </c>
      <c r="AQ77" s="101">
        <f t="shared" si="32"/>
        <v>139</v>
      </c>
      <c r="AR77" s="99" t="str">
        <f>IF(AQ77="0","0",LOOKUP(AQ77,{0,66,80,100,120,140,160},{0,1,2,3,"3.5",4,5}))</f>
        <v>3.5</v>
      </c>
      <c r="AS77" s="111">
        <v>19</v>
      </c>
      <c r="AT77" s="111">
        <v>23</v>
      </c>
      <c r="AU77" s="101">
        <f t="shared" si="33"/>
        <v>42</v>
      </c>
      <c r="AV77" s="111">
        <v>16</v>
      </c>
      <c r="AW77" s="109">
        <v>16</v>
      </c>
      <c r="AX77" s="101">
        <f t="shared" si="34"/>
        <v>32</v>
      </c>
      <c r="AY77" s="109">
        <v>42</v>
      </c>
      <c r="AZ77" s="101">
        <f t="shared" si="35"/>
        <v>116</v>
      </c>
      <c r="BA77" s="99">
        <f>IF(AZ77="0","0",LOOKUP(AZ77,{0,66,80,100,120,140,160},{0,1,2,3,"3.5",4,5}))</f>
        <v>3</v>
      </c>
      <c r="BB77" s="105" t="s">
        <v>60</v>
      </c>
      <c r="BC77" s="107">
        <f>IF(ISBLANK(BA77)," ",IF(BA77="0","0",LOOKUP(BA77,{0,1,2,3,"3.5",4,5},{0,0,0,1,"1.5",2,3})))</f>
        <v>1</v>
      </c>
      <c r="BD77" s="133">
        <f t="shared" si="38"/>
        <v>3.5</v>
      </c>
      <c r="BE77" s="107" t="str">
        <f t="shared" si="36"/>
        <v>A-</v>
      </c>
      <c r="BF77" s="107" t="str">
        <f t="shared" si="37"/>
        <v>Good Result</v>
      </c>
      <c r="BG77" s="70"/>
      <c r="BH77" s="48" t="str">
        <f>IF(H77="0","0",LOOKUP(H77,{0,1,2,3,"3.5",4,5},{"F","D","C","B","A-","A","A+"}))</f>
        <v>A-</v>
      </c>
      <c r="BI77" s="48" t="str">
        <f>IF(L77="0","0",LOOKUP(L77,{0,1,2,3,"3.5",4,5},{"F","D","C","B","A-","A","A+"}))</f>
        <v>A-</v>
      </c>
      <c r="BJ77" s="48" t="str">
        <f>IF(Q77="0","0",LOOKUP(Q77,{0,1,2,3,"3.5",4,5},{"F","D","C","B","A-","A","A+"}))</f>
        <v>B</v>
      </c>
      <c r="BK77" s="48" t="str">
        <f>IF(Z77="0","0",LOOKUP(Z77,{0,1,2,3,"3.5",4,5},{"F","D","C","B","A-","A","A+"}))</f>
        <v>A</v>
      </c>
      <c r="BL77" s="48" t="str">
        <f>IF(AI77="0","0",LOOKUP(AI77,{0,1,2,3,"3.5",4,5},{"F","D","C","B","A-","A","A+"}))</f>
        <v>B</v>
      </c>
      <c r="BM77" s="48" t="str">
        <f>IF(AR77="0","0",LOOKUP(AR77,{0,1,2,3,"3.5",4,5},{"F","D","C","B","A-","A","A+"}))</f>
        <v>A-</v>
      </c>
      <c r="BN77" s="48" t="str">
        <f>IF(BA77="0","0",LOOKUP(BA77,{0,1,2,3,"3.5",4,5},{"F","D","C","B","A-","A","A+"}))</f>
        <v>B</v>
      </c>
      <c r="BO77" s="50">
        <f t="shared" si="39"/>
        <v>835</v>
      </c>
    </row>
    <row r="78" spans="1:67" ht="15.75" customHeight="1">
      <c r="A78" s="37">
        <v>1074</v>
      </c>
      <c r="B78" s="38" t="s">
        <v>130</v>
      </c>
      <c r="C78" s="79">
        <v>45</v>
      </c>
      <c r="D78" s="80">
        <v>71</v>
      </c>
      <c r="E78" s="81">
        <f t="shared" si="20"/>
        <v>116</v>
      </c>
      <c r="F78" s="80">
        <v>25</v>
      </c>
      <c r="G78" s="81">
        <f t="shared" si="21"/>
        <v>141</v>
      </c>
      <c r="H78" s="81">
        <f>IF(G78="0","0",LOOKUP(G78,{0,66,80,100,120,140,160},{0,1,2,3,"3.5",4,5}))</f>
        <v>4</v>
      </c>
      <c r="I78" s="82">
        <v>65</v>
      </c>
      <c r="J78" s="82">
        <v>71</v>
      </c>
      <c r="K78" s="83">
        <f t="shared" si="22"/>
        <v>136</v>
      </c>
      <c r="L78" s="81" t="str">
        <f>IF(K78="0","0",LOOKUP(K78,{0,66,80,100,120,140,160},{0,1,2,3,"3.5",4,5}))</f>
        <v>3.5</v>
      </c>
      <c r="M78" s="81">
        <v>17</v>
      </c>
      <c r="N78" s="81">
        <v>18</v>
      </c>
      <c r="O78" s="81">
        <v>17</v>
      </c>
      <c r="P78" s="81">
        <f t="shared" si="23"/>
        <v>52</v>
      </c>
      <c r="Q78" s="81">
        <f>IF(P78="0","0",LOOKUP(P78,{0,33,40,50,60,70,80},{0,1,2,3,"3.5",4,5}))</f>
        <v>3</v>
      </c>
      <c r="R78" s="84">
        <v>38</v>
      </c>
      <c r="S78" s="85">
        <v>30</v>
      </c>
      <c r="T78" s="83">
        <f t="shared" si="24"/>
        <v>68</v>
      </c>
      <c r="U78" s="84">
        <v>17</v>
      </c>
      <c r="V78" s="86">
        <v>14</v>
      </c>
      <c r="W78" s="83">
        <f t="shared" si="25"/>
        <v>31</v>
      </c>
      <c r="X78" s="86">
        <v>40</v>
      </c>
      <c r="Y78" s="99">
        <f t="shared" si="26"/>
        <v>139</v>
      </c>
      <c r="Z78" s="99" t="str">
        <f>IF(Y78="0","0",LOOKUP(Y78,{0,66,80,100,120,140,160},{0,1,2,3,"3.5",4,5}))</f>
        <v>3.5</v>
      </c>
      <c r="AA78" s="109">
        <v>19</v>
      </c>
      <c r="AB78" s="112">
        <v>23</v>
      </c>
      <c r="AC78" s="99">
        <f t="shared" si="27"/>
        <v>42</v>
      </c>
      <c r="AD78" s="109">
        <v>17</v>
      </c>
      <c r="AE78" s="112">
        <v>11</v>
      </c>
      <c r="AF78" s="102">
        <f t="shared" si="28"/>
        <v>28</v>
      </c>
      <c r="AG78" s="112">
        <v>44</v>
      </c>
      <c r="AH78" s="101">
        <f t="shared" si="29"/>
        <v>114</v>
      </c>
      <c r="AI78" s="99">
        <f>IF(AH78="0","0",LOOKUP(AH78,{0,66,80,100,120,140,160},{0,1,2,3,"3.5",4,5}))</f>
        <v>3</v>
      </c>
      <c r="AJ78" s="99">
        <v>39</v>
      </c>
      <c r="AK78" s="103">
        <v>35</v>
      </c>
      <c r="AL78" s="99">
        <f t="shared" si="30"/>
        <v>74</v>
      </c>
      <c r="AM78" s="103">
        <v>19</v>
      </c>
      <c r="AN78" s="109">
        <v>17</v>
      </c>
      <c r="AO78" s="101">
        <f t="shared" si="31"/>
        <v>36</v>
      </c>
      <c r="AP78" s="105">
        <v>38</v>
      </c>
      <c r="AQ78" s="101">
        <f t="shared" si="32"/>
        <v>148</v>
      </c>
      <c r="AR78" s="99">
        <f>IF(AQ78="0","0",LOOKUP(AQ78,{0,66,80,100,120,140,160},{0,1,2,3,"3.5",4,5}))</f>
        <v>4</v>
      </c>
      <c r="AS78" s="111">
        <v>22</v>
      </c>
      <c r="AT78" s="111">
        <v>20</v>
      </c>
      <c r="AU78" s="101">
        <f t="shared" si="33"/>
        <v>42</v>
      </c>
      <c r="AV78" s="111">
        <v>17</v>
      </c>
      <c r="AW78" s="109">
        <v>18</v>
      </c>
      <c r="AX78" s="101">
        <f t="shared" si="34"/>
        <v>35</v>
      </c>
      <c r="AY78" s="111">
        <v>42</v>
      </c>
      <c r="AZ78" s="101">
        <f t="shared" si="35"/>
        <v>119</v>
      </c>
      <c r="BA78" s="99">
        <f>IF(AZ78="0","0",LOOKUP(AZ78,{0,66,80,100,120,140,160},{0,1,2,3,"3.5",4,5}))</f>
        <v>3</v>
      </c>
      <c r="BB78" s="105" t="s">
        <v>60</v>
      </c>
      <c r="BC78" s="107">
        <f>IF(ISBLANK(BA78)," ",IF(BA78="0","0",LOOKUP(BA78,{0,1,2,3,"3.5",4,5},{0,0,0,1,"1.5",2,3})))</f>
        <v>1</v>
      </c>
      <c r="BD78" s="133">
        <f t="shared" si="38"/>
        <v>3.5</v>
      </c>
      <c r="BE78" s="107" t="str">
        <f t="shared" si="36"/>
        <v>A-</v>
      </c>
      <c r="BF78" s="107" t="str">
        <f t="shared" si="37"/>
        <v>Good Result</v>
      </c>
      <c r="BG78" s="70"/>
      <c r="BH78" s="48" t="str">
        <f>IF(H78="0","0",LOOKUP(H78,{0,1,2,3,"3.5",4,5},{"F","D","C","B","A-","A","A+"}))</f>
        <v>A</v>
      </c>
      <c r="BI78" s="48" t="str">
        <f>IF(L78="0","0",LOOKUP(L78,{0,1,2,3,"3.5",4,5},{"F","D","C","B","A-","A","A+"}))</f>
        <v>A-</v>
      </c>
      <c r="BJ78" s="48" t="str">
        <f>IF(Q78="0","0",LOOKUP(Q78,{0,1,2,3,"3.5",4,5},{"F","D","C","B","A-","A","A+"}))</f>
        <v>B</v>
      </c>
      <c r="BK78" s="48" t="str">
        <f>IF(Z78="0","0",LOOKUP(Z78,{0,1,2,3,"3.5",4,5},{"F","D","C","B","A-","A","A+"}))</f>
        <v>A-</v>
      </c>
      <c r="BL78" s="48" t="str">
        <f>IF(AI78="0","0",LOOKUP(AI78,{0,1,2,3,"3.5",4,5},{"F","D","C","B","A-","A","A+"}))</f>
        <v>B</v>
      </c>
      <c r="BM78" s="48" t="str">
        <f>IF(AR78="0","0",LOOKUP(AR78,{0,1,2,3,"3.5",4,5},{"F","D","C","B","A-","A","A+"}))</f>
        <v>A</v>
      </c>
      <c r="BN78" s="48" t="str">
        <f>IF(BA78="0","0",LOOKUP(BA78,{0,1,2,3,"3.5",4,5},{"F","D","C","B","A-","A","A+"}))</f>
        <v>B</v>
      </c>
      <c r="BO78" s="50">
        <f t="shared" si="39"/>
        <v>849</v>
      </c>
    </row>
    <row r="79" spans="1:67" ht="15.75" customHeight="1">
      <c r="A79" s="37">
        <v>1075</v>
      </c>
      <c r="B79" s="38" t="s">
        <v>131</v>
      </c>
      <c r="C79" s="79">
        <v>37</v>
      </c>
      <c r="D79" s="80">
        <v>63</v>
      </c>
      <c r="E79" s="81">
        <f t="shared" si="20"/>
        <v>100</v>
      </c>
      <c r="F79" s="80">
        <v>26</v>
      </c>
      <c r="G79" s="81">
        <f t="shared" si="21"/>
        <v>126</v>
      </c>
      <c r="H79" s="81" t="str">
        <f>IF(G79="0","0",LOOKUP(G79,{0,66,80,100,120,140,160},{0,1,2,3,"3.5",4,5}))</f>
        <v>3.5</v>
      </c>
      <c r="I79" s="82">
        <v>65</v>
      </c>
      <c r="J79" s="82">
        <v>77</v>
      </c>
      <c r="K79" s="83">
        <f t="shared" si="22"/>
        <v>142</v>
      </c>
      <c r="L79" s="81">
        <f>IF(K79="0","0",LOOKUP(K79,{0,66,80,100,120,140,160},{0,1,2,3,"3.5",4,5}))</f>
        <v>4</v>
      </c>
      <c r="M79" s="81">
        <v>22</v>
      </c>
      <c r="N79" s="81">
        <v>16</v>
      </c>
      <c r="O79" s="81">
        <v>22</v>
      </c>
      <c r="P79" s="81">
        <f t="shared" si="23"/>
        <v>60</v>
      </c>
      <c r="Q79" s="81" t="str">
        <f>IF(P79="0","0",LOOKUP(P79,{0,33,40,50,60,70,80},{0,1,2,3,"3.5",4,5}))</f>
        <v>3.5</v>
      </c>
      <c r="R79" s="84">
        <v>24</v>
      </c>
      <c r="S79" s="85"/>
      <c r="T79" s="83">
        <f t="shared" si="24"/>
        <v>24</v>
      </c>
      <c r="U79" s="84">
        <v>13</v>
      </c>
      <c r="V79" s="86"/>
      <c r="W79" s="83">
        <f t="shared" si="25"/>
        <v>13</v>
      </c>
      <c r="X79" s="86">
        <v>40</v>
      </c>
      <c r="Y79" s="99">
        <f t="shared" si="26"/>
        <v>0</v>
      </c>
      <c r="Z79" s="99">
        <f>IF(Y79="0","0",LOOKUP(Y79,{0,66,80,100,120,140,160},{0,1,2,3,"3.5",4,5}))</f>
        <v>0</v>
      </c>
      <c r="AA79" s="109">
        <v>11</v>
      </c>
      <c r="AB79" s="112">
        <v>9</v>
      </c>
      <c r="AC79" s="99">
        <f t="shared" si="27"/>
        <v>20</v>
      </c>
      <c r="AD79" s="109">
        <v>17</v>
      </c>
      <c r="AE79" s="112">
        <v>14</v>
      </c>
      <c r="AF79" s="102">
        <f t="shared" si="28"/>
        <v>31</v>
      </c>
      <c r="AG79" s="112">
        <v>36</v>
      </c>
      <c r="AH79" s="101">
        <f t="shared" si="29"/>
        <v>0</v>
      </c>
      <c r="AI79" s="99">
        <f>IF(AH79="0","0",LOOKUP(AH79,{0,66,80,100,120,140,160},{0,1,2,3,"3.5",4,5}))</f>
        <v>0</v>
      </c>
      <c r="AJ79" s="99">
        <v>28</v>
      </c>
      <c r="AK79" s="103">
        <v>20</v>
      </c>
      <c r="AL79" s="99">
        <f t="shared" si="30"/>
        <v>48</v>
      </c>
      <c r="AM79" s="103">
        <v>21</v>
      </c>
      <c r="AN79" s="109">
        <v>17</v>
      </c>
      <c r="AO79" s="101">
        <f t="shared" si="31"/>
        <v>38</v>
      </c>
      <c r="AP79" s="105">
        <v>36</v>
      </c>
      <c r="AQ79" s="101">
        <f t="shared" si="32"/>
        <v>122</v>
      </c>
      <c r="AR79" s="99" t="str">
        <f>IF(AQ79="0","0",LOOKUP(AQ79,{0,66,80,100,120,140,160},{0,1,2,3,"3.5",4,5}))</f>
        <v>3.5</v>
      </c>
      <c r="AS79" s="111">
        <v>21</v>
      </c>
      <c r="AT79" s="111">
        <v>19</v>
      </c>
      <c r="AU79" s="101">
        <f t="shared" si="33"/>
        <v>40</v>
      </c>
      <c r="AV79" s="111">
        <v>16</v>
      </c>
      <c r="AW79" s="109">
        <v>16</v>
      </c>
      <c r="AX79" s="101">
        <f t="shared" si="34"/>
        <v>32</v>
      </c>
      <c r="AY79" s="111">
        <v>42</v>
      </c>
      <c r="AZ79" s="101">
        <f t="shared" si="35"/>
        <v>114</v>
      </c>
      <c r="BA79" s="99">
        <f>IF(AZ79="0","0",LOOKUP(AZ79,{0,66,80,100,120,140,160},{0,1,2,3,"3.5",4,5}))</f>
        <v>3</v>
      </c>
      <c r="BB79" s="105" t="s">
        <v>60</v>
      </c>
      <c r="BC79" s="107">
        <f>IF(ISBLANK(BA79)," ",IF(BA79="0","0",LOOKUP(BA79,{0,1,2,3,"3.5",4,5},{0,0,0,1,"1.5",2,3})))</f>
        <v>1</v>
      </c>
      <c r="BD79" s="133">
        <f t="shared" si="38"/>
        <v>0</v>
      </c>
      <c r="BE79" s="107" t="str">
        <f t="shared" si="36"/>
        <v>F</v>
      </c>
      <c r="BF79" s="107" t="str">
        <f t="shared" si="37"/>
        <v>Fail</v>
      </c>
      <c r="BG79" s="70"/>
      <c r="BH79" s="48" t="str">
        <f>IF(H79="0","0",LOOKUP(H79,{0,1,2,3,"3.5",4,5},{"F","D","C","B","A-","A","A+"}))</f>
        <v>A-</v>
      </c>
      <c r="BI79" s="48" t="str">
        <f>IF(L79="0","0",LOOKUP(L79,{0,1,2,3,"3.5",4,5},{"F","D","C","B","A-","A","A+"}))</f>
        <v>A</v>
      </c>
      <c r="BJ79" s="48" t="str">
        <f>IF(Q79="0","0",LOOKUP(Q79,{0,1,2,3,"3.5",4,5},{"F","D","C","B","A-","A","A+"}))</f>
        <v>A-</v>
      </c>
      <c r="BK79" s="48" t="str">
        <f>IF(Z79="0","0",LOOKUP(Z79,{0,1,2,3,"3.5",4,5},{"F","D","C","B","A-","A","A+"}))</f>
        <v>F</v>
      </c>
      <c r="BL79" s="48" t="str">
        <f>IF(AI79="0","0",LOOKUP(AI79,{0,1,2,3,"3.5",4,5},{"F","D","C","B","A-","A","A+"}))</f>
        <v>F</v>
      </c>
      <c r="BM79" s="48" t="str">
        <f>IF(AR79="0","0",LOOKUP(AR79,{0,1,2,3,"3.5",4,5},{"F","D","C","B","A-","A","A+"}))</f>
        <v>A-</v>
      </c>
      <c r="BN79" s="48" t="str">
        <f>IF(BA79="0","0",LOOKUP(BA79,{0,1,2,3,"3.5",4,5},{"F","D","C","B","A-","A","A+"}))</f>
        <v>B</v>
      </c>
      <c r="BO79" s="50">
        <f t="shared" si="39"/>
        <v>564</v>
      </c>
    </row>
    <row r="80" spans="1:67" ht="15.75" customHeight="1">
      <c r="A80" s="37">
        <v>1076</v>
      </c>
      <c r="B80" s="38" t="s">
        <v>132</v>
      </c>
      <c r="C80" s="79">
        <v>48</v>
      </c>
      <c r="D80" s="80">
        <v>71</v>
      </c>
      <c r="E80" s="81">
        <f t="shared" si="20"/>
        <v>119</v>
      </c>
      <c r="F80" s="80">
        <v>23</v>
      </c>
      <c r="G80" s="81">
        <f t="shared" si="21"/>
        <v>142</v>
      </c>
      <c r="H80" s="81">
        <f>IF(G80="0","0",LOOKUP(G80,{0,66,80,100,120,140,160},{0,1,2,3,"3.5",4,5}))</f>
        <v>4</v>
      </c>
      <c r="I80" s="82">
        <v>62</v>
      </c>
      <c r="J80" s="82">
        <v>77</v>
      </c>
      <c r="K80" s="83">
        <f t="shared" si="22"/>
        <v>139</v>
      </c>
      <c r="L80" s="81" t="str">
        <f>IF(K80="0","0",LOOKUP(K80,{0,66,80,100,120,140,160},{0,1,2,3,"3.5",4,5}))</f>
        <v>3.5</v>
      </c>
      <c r="M80" s="81">
        <v>20</v>
      </c>
      <c r="N80" s="81">
        <v>13</v>
      </c>
      <c r="O80" s="81">
        <v>15</v>
      </c>
      <c r="P80" s="81">
        <f t="shared" si="23"/>
        <v>48</v>
      </c>
      <c r="Q80" s="81">
        <f>IF(P80="0","0",LOOKUP(P80,{0,33,40,50,60,70,80},{0,1,2,3,"3.5",4,5}))</f>
        <v>2</v>
      </c>
      <c r="R80" s="84">
        <v>30</v>
      </c>
      <c r="S80" s="85">
        <v>30</v>
      </c>
      <c r="T80" s="83">
        <f t="shared" si="24"/>
        <v>60</v>
      </c>
      <c r="U80" s="84">
        <v>14</v>
      </c>
      <c r="V80" s="86">
        <v>12</v>
      </c>
      <c r="W80" s="83">
        <f t="shared" si="25"/>
        <v>26</v>
      </c>
      <c r="X80" s="86">
        <v>40</v>
      </c>
      <c r="Y80" s="99">
        <f t="shared" si="26"/>
        <v>126</v>
      </c>
      <c r="Z80" s="99" t="str">
        <f>IF(Y80="0","0",LOOKUP(Y80,{0,66,80,100,120,140,160},{0,1,2,3,"3.5",4,5}))</f>
        <v>3.5</v>
      </c>
      <c r="AA80" s="109">
        <v>25</v>
      </c>
      <c r="AB80" s="112">
        <v>13</v>
      </c>
      <c r="AC80" s="99">
        <f t="shared" si="27"/>
        <v>38</v>
      </c>
      <c r="AD80" s="109">
        <v>19</v>
      </c>
      <c r="AE80" s="112">
        <v>13</v>
      </c>
      <c r="AF80" s="102">
        <f t="shared" si="28"/>
        <v>32</v>
      </c>
      <c r="AG80" s="112">
        <v>38</v>
      </c>
      <c r="AH80" s="101">
        <f t="shared" si="29"/>
        <v>108</v>
      </c>
      <c r="AI80" s="99">
        <f>IF(AH80="0","0",LOOKUP(AH80,{0,66,80,100,120,140,160},{0,1,2,3,"3.5",4,5}))</f>
        <v>3</v>
      </c>
      <c r="AJ80" s="99">
        <v>28</v>
      </c>
      <c r="AK80" s="103">
        <v>18</v>
      </c>
      <c r="AL80" s="99">
        <f t="shared" si="30"/>
        <v>46</v>
      </c>
      <c r="AM80" s="103">
        <v>21</v>
      </c>
      <c r="AN80" s="109">
        <v>16</v>
      </c>
      <c r="AO80" s="101">
        <f t="shared" si="31"/>
        <v>37</v>
      </c>
      <c r="AP80" s="105">
        <v>36</v>
      </c>
      <c r="AQ80" s="101">
        <f t="shared" si="32"/>
        <v>119</v>
      </c>
      <c r="AR80" s="99">
        <f>IF(AQ80="0","0",LOOKUP(AQ80,{0,66,80,100,120,140,160},{0,1,2,3,"3.5",4,5}))</f>
        <v>3</v>
      </c>
      <c r="AS80" s="111">
        <v>20</v>
      </c>
      <c r="AT80" s="111">
        <v>23</v>
      </c>
      <c r="AU80" s="101">
        <f t="shared" si="33"/>
        <v>43</v>
      </c>
      <c r="AV80" s="111">
        <v>15</v>
      </c>
      <c r="AW80" s="109">
        <v>17</v>
      </c>
      <c r="AX80" s="101">
        <f t="shared" si="34"/>
        <v>32</v>
      </c>
      <c r="AY80" s="109">
        <v>38</v>
      </c>
      <c r="AZ80" s="101">
        <f t="shared" si="35"/>
        <v>113</v>
      </c>
      <c r="BA80" s="99">
        <f>IF(AZ80="0","0",LOOKUP(AZ80,{0,66,80,100,120,140,160},{0,1,2,3,"3.5",4,5}))</f>
        <v>3</v>
      </c>
      <c r="BB80" s="105" t="s">
        <v>60</v>
      </c>
      <c r="BC80" s="107">
        <f>IF(ISBLANK(BA80)," ",IF(BA80="0","0",LOOKUP(BA80,{0,1,2,3,"3.5",4,5},{0,0,0,1,"1.5",2,3})))</f>
        <v>1</v>
      </c>
      <c r="BD80" s="133">
        <f t="shared" si="38"/>
        <v>3.3333333333333335</v>
      </c>
      <c r="BE80" s="107" t="str">
        <f t="shared" si="36"/>
        <v>B</v>
      </c>
      <c r="BF80" s="107" t="str">
        <f t="shared" si="37"/>
        <v>Average Result</v>
      </c>
      <c r="BG80" s="70"/>
      <c r="BH80" s="48" t="str">
        <f>IF(H80="0","0",LOOKUP(H80,{0,1,2,3,"3.5",4,5},{"F","D","C","B","A-","A","A+"}))</f>
        <v>A</v>
      </c>
      <c r="BI80" s="48" t="str">
        <f>IF(L80="0","0",LOOKUP(L80,{0,1,2,3,"3.5",4,5},{"F","D","C","B","A-","A","A+"}))</f>
        <v>A-</v>
      </c>
      <c r="BJ80" s="48" t="str">
        <f>IF(Q80="0","0",LOOKUP(Q80,{0,1,2,3,"3.5",4,5},{"F","D","C","B","A-","A","A+"}))</f>
        <v>C</v>
      </c>
      <c r="BK80" s="48" t="str">
        <f>IF(Z80="0","0",LOOKUP(Z80,{0,1,2,3,"3.5",4,5},{"F","D","C","B","A-","A","A+"}))</f>
        <v>A-</v>
      </c>
      <c r="BL80" s="48" t="str">
        <f>IF(AI80="0","0",LOOKUP(AI80,{0,1,2,3,"3.5",4,5},{"F","D","C","B","A-","A","A+"}))</f>
        <v>B</v>
      </c>
      <c r="BM80" s="48" t="str">
        <f>IF(AR80="0","0",LOOKUP(AR80,{0,1,2,3,"3.5",4,5},{"F","D","C","B","A-","A","A+"}))</f>
        <v>B</v>
      </c>
      <c r="BN80" s="48" t="str">
        <f>IF(BA80="0","0",LOOKUP(BA80,{0,1,2,3,"3.5",4,5},{"F","D","C","B","A-","A","A+"}))</f>
        <v>B</v>
      </c>
      <c r="BO80" s="50">
        <f t="shared" si="39"/>
        <v>795</v>
      </c>
    </row>
    <row r="81" spans="1:67" ht="15.75" customHeight="1">
      <c r="A81" s="37">
        <v>1077</v>
      </c>
      <c r="B81" s="38" t="s">
        <v>133</v>
      </c>
      <c r="C81" s="79">
        <v>46</v>
      </c>
      <c r="D81" s="80">
        <v>73</v>
      </c>
      <c r="E81" s="81">
        <f t="shared" si="20"/>
        <v>119</v>
      </c>
      <c r="F81" s="80">
        <v>23</v>
      </c>
      <c r="G81" s="81">
        <f t="shared" si="21"/>
        <v>142</v>
      </c>
      <c r="H81" s="81">
        <f>IF(G81="0","0",LOOKUP(G81,{0,66,80,100,120,140,160},{0,1,2,3,"3.5",4,5}))</f>
        <v>4</v>
      </c>
      <c r="I81" s="82">
        <v>65</v>
      </c>
      <c r="J81" s="82">
        <v>74</v>
      </c>
      <c r="K81" s="83">
        <f t="shared" si="22"/>
        <v>139</v>
      </c>
      <c r="L81" s="81" t="str">
        <f>IF(K81="0","0",LOOKUP(K81,{0,66,80,100,120,140,160},{0,1,2,3,"3.5",4,5}))</f>
        <v>3.5</v>
      </c>
      <c r="M81" s="81">
        <v>25</v>
      </c>
      <c r="N81" s="81">
        <v>16</v>
      </c>
      <c r="O81" s="81">
        <v>13</v>
      </c>
      <c r="P81" s="81">
        <f t="shared" si="23"/>
        <v>54</v>
      </c>
      <c r="Q81" s="81">
        <f>IF(P81="0","0",LOOKUP(P81,{0,33,40,50,60,70,80},{0,1,2,3,"3.5",4,5}))</f>
        <v>3</v>
      </c>
      <c r="R81" s="84">
        <v>37</v>
      </c>
      <c r="S81" s="85">
        <v>35</v>
      </c>
      <c r="T81" s="83">
        <f t="shared" si="24"/>
        <v>72</v>
      </c>
      <c r="U81" s="84">
        <v>16</v>
      </c>
      <c r="V81" s="86">
        <v>11</v>
      </c>
      <c r="W81" s="83">
        <f t="shared" si="25"/>
        <v>27</v>
      </c>
      <c r="X81" s="86">
        <v>36</v>
      </c>
      <c r="Y81" s="99">
        <f t="shared" si="26"/>
        <v>135</v>
      </c>
      <c r="Z81" s="99" t="str">
        <f>IF(Y81="0","0",LOOKUP(Y81,{0,66,80,100,120,140,160},{0,1,2,3,"3.5",4,5}))</f>
        <v>3.5</v>
      </c>
      <c r="AA81" s="109">
        <v>26</v>
      </c>
      <c r="AB81" s="112">
        <v>14</v>
      </c>
      <c r="AC81" s="99">
        <f t="shared" si="27"/>
        <v>40</v>
      </c>
      <c r="AD81" s="109">
        <v>19</v>
      </c>
      <c r="AE81" s="112">
        <v>15</v>
      </c>
      <c r="AF81" s="102">
        <f t="shared" si="28"/>
        <v>34</v>
      </c>
      <c r="AG81" s="112">
        <v>44</v>
      </c>
      <c r="AH81" s="101">
        <f t="shared" si="29"/>
        <v>118</v>
      </c>
      <c r="AI81" s="99">
        <f>IF(AH81="0","0",LOOKUP(AH81,{0,66,80,100,120,140,160},{0,1,2,3,"3.5",4,5}))</f>
        <v>3</v>
      </c>
      <c r="AJ81" s="99">
        <v>30</v>
      </c>
      <c r="AK81" s="103">
        <v>26</v>
      </c>
      <c r="AL81" s="99">
        <f t="shared" si="30"/>
        <v>56</v>
      </c>
      <c r="AM81" s="103">
        <v>21</v>
      </c>
      <c r="AN81" s="109">
        <v>17</v>
      </c>
      <c r="AO81" s="101">
        <f t="shared" si="31"/>
        <v>38</v>
      </c>
      <c r="AP81" s="105">
        <v>38</v>
      </c>
      <c r="AQ81" s="101">
        <f t="shared" si="32"/>
        <v>132</v>
      </c>
      <c r="AR81" s="99" t="str">
        <f>IF(AQ81="0","0",LOOKUP(AQ81,{0,66,80,100,120,140,160},{0,1,2,3,"3.5",4,5}))</f>
        <v>3.5</v>
      </c>
      <c r="AS81" s="111">
        <v>28</v>
      </c>
      <c r="AT81" s="111">
        <v>21</v>
      </c>
      <c r="AU81" s="101">
        <f t="shared" si="33"/>
        <v>49</v>
      </c>
      <c r="AV81" s="111">
        <v>15</v>
      </c>
      <c r="AW81" s="109">
        <v>19</v>
      </c>
      <c r="AX81" s="101">
        <f t="shared" si="34"/>
        <v>34</v>
      </c>
      <c r="AY81" s="109">
        <v>42</v>
      </c>
      <c r="AZ81" s="101">
        <f t="shared" si="35"/>
        <v>125</v>
      </c>
      <c r="BA81" s="99" t="str">
        <f>IF(AZ81="0","0",LOOKUP(AZ81,{0,66,80,100,120,140,160},{0,1,2,3,"3.5",4,5}))</f>
        <v>3.5</v>
      </c>
      <c r="BB81" s="105" t="s">
        <v>60</v>
      </c>
      <c r="BC81" s="107" t="str">
        <f>IF(ISBLANK(BA81)," ",IF(BA81="0","0",LOOKUP(BA81,{0,1,2,3,"3.5",4,5},{0,0,0,1,"1.5",2,3})))</f>
        <v>1.5</v>
      </c>
      <c r="BD81" s="133">
        <f t="shared" si="38"/>
        <v>3.6666666666666665</v>
      </c>
      <c r="BE81" s="107" t="str">
        <f t="shared" si="36"/>
        <v>A-</v>
      </c>
      <c r="BF81" s="107" t="str">
        <f t="shared" si="37"/>
        <v>Good Result</v>
      </c>
      <c r="BG81" s="70"/>
      <c r="BH81" s="48" t="str">
        <f>IF(H81="0","0",LOOKUP(H81,{0,1,2,3,"3.5",4,5},{"F","D","C","B","A-","A","A+"}))</f>
        <v>A</v>
      </c>
      <c r="BI81" s="48" t="str">
        <f>IF(L81="0","0",LOOKUP(L81,{0,1,2,3,"3.5",4,5},{"F","D","C","B","A-","A","A+"}))</f>
        <v>A-</v>
      </c>
      <c r="BJ81" s="48" t="str">
        <f>IF(Q81="0","0",LOOKUP(Q81,{0,1,2,3,"3.5",4,5},{"F","D","C","B","A-","A","A+"}))</f>
        <v>B</v>
      </c>
      <c r="BK81" s="48" t="str">
        <f>IF(Z81="0","0",LOOKUP(Z81,{0,1,2,3,"3.5",4,5},{"F","D","C","B","A-","A","A+"}))</f>
        <v>A-</v>
      </c>
      <c r="BL81" s="48" t="str">
        <f>IF(AI81="0","0",LOOKUP(AI81,{0,1,2,3,"3.5",4,5},{"F","D","C","B","A-","A","A+"}))</f>
        <v>B</v>
      </c>
      <c r="BM81" s="48" t="str">
        <f>IF(AR81="0","0",LOOKUP(AR81,{0,1,2,3,"3.5",4,5},{"F","D","C","B","A-","A","A+"}))</f>
        <v>A-</v>
      </c>
      <c r="BN81" s="48" t="str">
        <f>IF(BA81="0","0",LOOKUP(BA81,{0,1,2,3,"3.5",4,5},{"F","D","C","B","A-","A","A+"}))</f>
        <v>A-</v>
      </c>
      <c r="BO81" s="50">
        <f t="shared" si="39"/>
        <v>845</v>
      </c>
    </row>
    <row r="82" spans="1:67" ht="15.75" customHeight="1">
      <c r="A82" s="37">
        <v>1078</v>
      </c>
      <c r="B82" s="38" t="s">
        <v>134</v>
      </c>
      <c r="C82" s="79">
        <v>39</v>
      </c>
      <c r="D82" s="80">
        <v>81</v>
      </c>
      <c r="E82" s="81">
        <f t="shared" si="20"/>
        <v>120</v>
      </c>
      <c r="F82" s="80">
        <v>22</v>
      </c>
      <c r="G82" s="81">
        <f t="shared" si="21"/>
        <v>142</v>
      </c>
      <c r="H82" s="81">
        <f>IF(G82="0","0",LOOKUP(G82,{0,66,80,100,120,140,160},{0,1,2,3,"3.5",4,5}))</f>
        <v>4</v>
      </c>
      <c r="I82" s="82">
        <v>74</v>
      </c>
      <c r="J82" s="82">
        <v>77</v>
      </c>
      <c r="K82" s="83">
        <f t="shared" si="22"/>
        <v>151</v>
      </c>
      <c r="L82" s="81">
        <f>IF(K82="0","0",LOOKUP(K82,{0,66,80,100,120,140,160},{0,1,2,3,"3.5",4,5}))</f>
        <v>4</v>
      </c>
      <c r="M82" s="81">
        <v>28</v>
      </c>
      <c r="N82" s="81">
        <v>16</v>
      </c>
      <c r="O82" s="81">
        <v>22</v>
      </c>
      <c r="P82" s="81">
        <f t="shared" si="23"/>
        <v>66</v>
      </c>
      <c r="Q82" s="81" t="str">
        <f>IF(P82="0","0",LOOKUP(P82,{0,33,40,50,60,70,80},{0,1,2,3,"3.5",4,5}))</f>
        <v>3.5</v>
      </c>
      <c r="R82" s="84">
        <v>41</v>
      </c>
      <c r="S82" s="85">
        <v>23</v>
      </c>
      <c r="T82" s="83">
        <f t="shared" si="24"/>
        <v>64</v>
      </c>
      <c r="U82" s="84">
        <v>18</v>
      </c>
      <c r="V82" s="86">
        <v>19</v>
      </c>
      <c r="W82" s="83">
        <f t="shared" si="25"/>
        <v>37</v>
      </c>
      <c r="X82" s="86">
        <v>36</v>
      </c>
      <c r="Y82" s="99">
        <f t="shared" si="26"/>
        <v>137</v>
      </c>
      <c r="Z82" s="99" t="str">
        <f>IF(Y82="0","0",LOOKUP(Y82,{0,66,80,100,120,140,160},{0,1,2,3,"3.5",4,5}))</f>
        <v>3.5</v>
      </c>
      <c r="AA82" s="109">
        <v>30</v>
      </c>
      <c r="AB82" s="112">
        <v>16</v>
      </c>
      <c r="AC82" s="99">
        <f t="shared" si="27"/>
        <v>46</v>
      </c>
      <c r="AD82" s="109">
        <v>18</v>
      </c>
      <c r="AE82" s="112">
        <v>13</v>
      </c>
      <c r="AF82" s="102">
        <f t="shared" si="28"/>
        <v>31</v>
      </c>
      <c r="AG82" s="112">
        <v>38</v>
      </c>
      <c r="AH82" s="101">
        <f t="shared" si="29"/>
        <v>115</v>
      </c>
      <c r="AI82" s="99">
        <f>IF(AH82="0","0",LOOKUP(AH82,{0,66,80,100,120,140,160},{0,1,2,3,"3.5",4,5}))</f>
        <v>3</v>
      </c>
      <c r="AJ82" s="99">
        <v>48</v>
      </c>
      <c r="AK82" s="103">
        <v>38</v>
      </c>
      <c r="AL82" s="99">
        <f t="shared" si="30"/>
        <v>86</v>
      </c>
      <c r="AM82" s="103">
        <v>19</v>
      </c>
      <c r="AN82" s="109">
        <v>18</v>
      </c>
      <c r="AO82" s="101">
        <f t="shared" si="31"/>
        <v>37</v>
      </c>
      <c r="AP82" s="105">
        <v>46</v>
      </c>
      <c r="AQ82" s="101">
        <f t="shared" si="32"/>
        <v>169</v>
      </c>
      <c r="AR82" s="99">
        <f>IF(AQ82="0","0",LOOKUP(AQ82,{0,66,80,100,120,140,160},{0,1,2,3,"3.5",4,5}))</f>
        <v>5</v>
      </c>
      <c r="AS82" s="111">
        <v>35</v>
      </c>
      <c r="AT82" s="111">
        <v>27</v>
      </c>
      <c r="AU82" s="101">
        <f t="shared" si="33"/>
        <v>62</v>
      </c>
      <c r="AV82" s="111">
        <v>14</v>
      </c>
      <c r="AW82" s="109">
        <v>22</v>
      </c>
      <c r="AX82" s="101">
        <f t="shared" si="34"/>
        <v>36</v>
      </c>
      <c r="AY82" s="109">
        <v>42</v>
      </c>
      <c r="AZ82" s="101">
        <f t="shared" si="35"/>
        <v>140</v>
      </c>
      <c r="BA82" s="99">
        <f>IF(AZ82="0","0",LOOKUP(AZ82,{0,66,80,100,120,140,160},{0,1,2,3,"3.5",4,5}))</f>
        <v>4</v>
      </c>
      <c r="BB82" s="105" t="s">
        <v>56</v>
      </c>
      <c r="BC82" s="107">
        <f>IF(ISBLANK(AR82)," ",IF(AR82="0","0",LOOKUP(AR82,{0,1,2,3,"3.5",4,5},{0,0,0,1,"1.5",2,3})))</f>
        <v>3</v>
      </c>
      <c r="BD82" s="133">
        <f t="shared" si="38"/>
        <v>4.166666666666667</v>
      </c>
      <c r="BE82" s="107" t="str">
        <f t="shared" si="36"/>
        <v>A</v>
      </c>
      <c r="BF82" s="107" t="str">
        <f t="shared" si="37"/>
        <v>Very Good Result</v>
      </c>
      <c r="BG82" s="70"/>
      <c r="BH82" s="48" t="str">
        <f>IF(H82="0","0",LOOKUP(H82,{0,1,2,3,"3.5",4,5},{"F","D","C","B","A-","A","A+"}))</f>
        <v>A</v>
      </c>
      <c r="BI82" s="48" t="str">
        <f>IF(L82="0","0",LOOKUP(L82,{0,1,2,3,"3.5",4,5},{"F","D","C","B","A-","A","A+"}))</f>
        <v>A</v>
      </c>
      <c r="BJ82" s="48" t="str">
        <f>IF(Q82="0","0",LOOKUP(Q82,{0,1,2,3,"3.5",4,5},{"F","D","C","B","A-","A","A+"}))</f>
        <v>A-</v>
      </c>
      <c r="BK82" s="48" t="str">
        <f>IF(Z82="0","0",LOOKUP(Z82,{0,1,2,3,"3.5",4,5},{"F","D","C","B","A-","A","A+"}))</f>
        <v>A-</v>
      </c>
      <c r="BL82" s="48" t="str">
        <f>IF(AI82="0","0",LOOKUP(AI82,{0,1,2,3,"3.5",4,5},{"F","D","C","B","A-","A","A+"}))</f>
        <v>B</v>
      </c>
      <c r="BM82" s="48" t="str">
        <f>IF(AR82="0","0",LOOKUP(AR82,{0,1,2,3,"3.5",4,5},{"F","D","C","B","A-","A","A+"}))</f>
        <v>A+</v>
      </c>
      <c r="BN82" s="48" t="str">
        <f>IF(BA82="0","0",LOOKUP(BA82,{0,1,2,3,"3.5",4,5},{"F","D","C","B","A-","A","A+"}))</f>
        <v>A</v>
      </c>
      <c r="BO82" s="50">
        <f t="shared" si="39"/>
        <v>920</v>
      </c>
    </row>
    <row r="83" spans="1:67" ht="15.75" customHeight="1">
      <c r="A83" s="37">
        <v>1079</v>
      </c>
      <c r="B83" s="38" t="s">
        <v>135</v>
      </c>
      <c r="C83" s="79">
        <v>42</v>
      </c>
      <c r="D83" s="80">
        <v>71</v>
      </c>
      <c r="E83" s="81">
        <f t="shared" si="20"/>
        <v>113</v>
      </c>
      <c r="F83" s="80">
        <v>22</v>
      </c>
      <c r="G83" s="81">
        <f t="shared" si="21"/>
        <v>135</v>
      </c>
      <c r="H83" s="81" t="str">
        <f>IF(G83="0","0",LOOKUP(G83,{0,66,80,100,120,140,160},{0,1,2,3,"3.5",4,5}))</f>
        <v>3.5</v>
      </c>
      <c r="I83" s="82">
        <v>61</v>
      </c>
      <c r="J83" s="82">
        <v>65</v>
      </c>
      <c r="K83" s="83">
        <f t="shared" si="22"/>
        <v>126</v>
      </c>
      <c r="L83" s="81" t="str">
        <f>IF(K83="0","0",LOOKUP(K83,{0,66,80,100,120,140,160},{0,1,2,3,"3.5",4,5}))</f>
        <v>3.5</v>
      </c>
      <c r="M83" s="81">
        <v>25</v>
      </c>
      <c r="N83" s="81">
        <v>15</v>
      </c>
      <c r="O83" s="81">
        <v>12</v>
      </c>
      <c r="P83" s="81">
        <f t="shared" si="23"/>
        <v>52</v>
      </c>
      <c r="Q83" s="81">
        <f>IF(P83="0","0",LOOKUP(P83,{0,33,40,50,60,70,80},{0,1,2,3,"3.5",4,5}))</f>
        <v>3</v>
      </c>
      <c r="R83" s="84">
        <v>36</v>
      </c>
      <c r="S83" s="85">
        <v>33</v>
      </c>
      <c r="T83" s="83">
        <f t="shared" si="24"/>
        <v>69</v>
      </c>
      <c r="U83" s="84">
        <v>14</v>
      </c>
      <c r="V83" s="86">
        <v>16</v>
      </c>
      <c r="W83" s="83">
        <f t="shared" si="25"/>
        <v>30</v>
      </c>
      <c r="X83" s="86">
        <v>38</v>
      </c>
      <c r="Y83" s="99">
        <f t="shared" si="26"/>
        <v>137</v>
      </c>
      <c r="Z83" s="99" t="str">
        <f>IF(Y83="0","0",LOOKUP(Y83,{0,66,80,100,120,140,160},{0,1,2,3,"3.5",4,5}))</f>
        <v>3.5</v>
      </c>
      <c r="AA83" s="109">
        <v>23</v>
      </c>
      <c r="AB83" s="112">
        <v>27</v>
      </c>
      <c r="AC83" s="99">
        <f t="shared" si="27"/>
        <v>50</v>
      </c>
      <c r="AD83" s="109">
        <v>15</v>
      </c>
      <c r="AE83" s="112">
        <v>13</v>
      </c>
      <c r="AF83" s="102">
        <f t="shared" si="28"/>
        <v>28</v>
      </c>
      <c r="AG83" s="112">
        <v>26</v>
      </c>
      <c r="AH83" s="101">
        <f t="shared" si="29"/>
        <v>104</v>
      </c>
      <c r="AI83" s="99">
        <f>IF(AH83="0","0",LOOKUP(AH83,{0,66,80,100,120,140,160},{0,1,2,3,"3.5",4,5}))</f>
        <v>3</v>
      </c>
      <c r="AJ83" s="99">
        <v>42</v>
      </c>
      <c r="AK83" s="103">
        <v>27</v>
      </c>
      <c r="AL83" s="99">
        <f t="shared" si="30"/>
        <v>69</v>
      </c>
      <c r="AM83" s="103">
        <v>20</v>
      </c>
      <c r="AN83" s="109">
        <v>15</v>
      </c>
      <c r="AO83" s="101">
        <f t="shared" si="31"/>
        <v>35</v>
      </c>
      <c r="AP83" s="105">
        <v>42</v>
      </c>
      <c r="AQ83" s="101">
        <f t="shared" si="32"/>
        <v>146</v>
      </c>
      <c r="AR83" s="99">
        <f>IF(AQ83="0","0",LOOKUP(AQ83,{0,66,80,100,120,140,160},{0,1,2,3,"3.5",4,5}))</f>
        <v>4</v>
      </c>
      <c r="AS83" s="111">
        <v>18</v>
      </c>
      <c r="AT83" s="111">
        <v>25</v>
      </c>
      <c r="AU83" s="101">
        <f t="shared" si="33"/>
        <v>43</v>
      </c>
      <c r="AV83" s="111">
        <v>18</v>
      </c>
      <c r="AW83" s="109">
        <v>15</v>
      </c>
      <c r="AX83" s="101">
        <f t="shared" si="34"/>
        <v>33</v>
      </c>
      <c r="AY83" s="109">
        <v>38</v>
      </c>
      <c r="AZ83" s="101">
        <f t="shared" si="35"/>
        <v>114</v>
      </c>
      <c r="BA83" s="99">
        <f>IF(AZ83="0","0",LOOKUP(AZ83,{0,66,80,100,120,140,160},{0,1,2,3,"3.5",4,5}))</f>
        <v>3</v>
      </c>
      <c r="BB83" s="105" t="s">
        <v>56</v>
      </c>
      <c r="BC83" s="107">
        <f>IF(ISBLANK(AR83)," ",IF(AR83="0","0",LOOKUP(AR83,{0,1,2,3,"3.5",4,5},{0,0,0,1,"1.5",2,3})))</f>
        <v>2</v>
      </c>
      <c r="BD83" s="133">
        <f t="shared" si="38"/>
        <v>3.5833333333333335</v>
      </c>
      <c r="BE83" s="107" t="str">
        <f t="shared" si="36"/>
        <v>A-</v>
      </c>
      <c r="BF83" s="107" t="str">
        <f t="shared" si="37"/>
        <v>Good Result</v>
      </c>
      <c r="BG83" s="70"/>
      <c r="BH83" s="48" t="str">
        <f>IF(H83="0","0",LOOKUP(H83,{0,1,2,3,"3.5",4,5},{"F","D","C","B","A-","A","A+"}))</f>
        <v>A-</v>
      </c>
      <c r="BI83" s="48" t="str">
        <f>IF(L83="0","0",LOOKUP(L83,{0,1,2,3,"3.5",4,5},{"F","D","C","B","A-","A","A+"}))</f>
        <v>A-</v>
      </c>
      <c r="BJ83" s="48" t="str">
        <f>IF(Q83="0","0",LOOKUP(Q83,{0,1,2,3,"3.5",4,5},{"F","D","C","B","A-","A","A+"}))</f>
        <v>B</v>
      </c>
      <c r="BK83" s="48" t="str">
        <f>IF(Z83="0","0",LOOKUP(Z83,{0,1,2,3,"3.5",4,5},{"F","D","C","B","A-","A","A+"}))</f>
        <v>A-</v>
      </c>
      <c r="BL83" s="48" t="str">
        <f>IF(AI83="0","0",LOOKUP(AI83,{0,1,2,3,"3.5",4,5},{"F","D","C","B","A-","A","A+"}))</f>
        <v>B</v>
      </c>
      <c r="BM83" s="48" t="str">
        <f>IF(AR83="0","0",LOOKUP(AR83,{0,1,2,3,"3.5",4,5},{"F","D","C","B","A-","A","A+"}))</f>
        <v>A</v>
      </c>
      <c r="BN83" s="48" t="str">
        <f>IF(BA83="0","0",LOOKUP(BA83,{0,1,2,3,"3.5",4,5},{"F","D","C","B","A-","A","A+"}))</f>
        <v>B</v>
      </c>
      <c r="BO83" s="50">
        <f t="shared" si="39"/>
        <v>814</v>
      </c>
    </row>
    <row r="84" spans="1:67" ht="15.75" customHeight="1">
      <c r="A84" s="37">
        <v>1080</v>
      </c>
      <c r="B84" s="38" t="s">
        <v>136</v>
      </c>
      <c r="C84" s="79">
        <v>42</v>
      </c>
      <c r="D84" s="80">
        <v>74</v>
      </c>
      <c r="E84" s="81">
        <f t="shared" si="20"/>
        <v>116</v>
      </c>
      <c r="F84" s="80">
        <v>25</v>
      </c>
      <c r="G84" s="81">
        <f t="shared" si="21"/>
        <v>141</v>
      </c>
      <c r="H84" s="81">
        <f>IF(G84="0","0",LOOKUP(G84,{0,66,80,100,120,140,160},{0,1,2,3,"3.5",4,5}))</f>
        <v>4</v>
      </c>
      <c r="I84" s="82">
        <v>62</v>
      </c>
      <c r="J84" s="82">
        <v>66</v>
      </c>
      <c r="K84" s="83">
        <f t="shared" si="22"/>
        <v>128</v>
      </c>
      <c r="L84" s="81" t="str">
        <f>IF(K84="0","0",LOOKUP(K84,{0,66,80,100,120,140,160},{0,1,2,3,"3.5",4,5}))</f>
        <v>3.5</v>
      </c>
      <c r="M84" s="81">
        <v>30</v>
      </c>
      <c r="N84" s="81">
        <v>18</v>
      </c>
      <c r="O84" s="81">
        <v>23</v>
      </c>
      <c r="P84" s="81">
        <f t="shared" si="23"/>
        <v>71</v>
      </c>
      <c r="Q84" s="81">
        <f>IF(P84="0","0",LOOKUP(P84,{0,33,40,50,60,70,80},{0,1,2,3,"3.5",4,5}))</f>
        <v>4</v>
      </c>
      <c r="R84" s="84">
        <v>45</v>
      </c>
      <c r="S84" s="85">
        <v>30</v>
      </c>
      <c r="T84" s="83">
        <f t="shared" si="24"/>
        <v>75</v>
      </c>
      <c r="U84" s="84">
        <v>16</v>
      </c>
      <c r="V84" s="86">
        <v>13</v>
      </c>
      <c r="W84" s="83">
        <f t="shared" si="25"/>
        <v>29</v>
      </c>
      <c r="X84" s="86">
        <v>50</v>
      </c>
      <c r="Y84" s="99">
        <f t="shared" si="26"/>
        <v>154</v>
      </c>
      <c r="Z84" s="99">
        <f>IF(Y84="0","0",LOOKUP(Y84,{0,66,80,100,120,140,160},{0,1,2,3,"3.5",4,5}))</f>
        <v>4</v>
      </c>
      <c r="AA84" s="109">
        <v>31</v>
      </c>
      <c r="AB84" s="112">
        <v>31</v>
      </c>
      <c r="AC84" s="99">
        <f t="shared" si="27"/>
        <v>62</v>
      </c>
      <c r="AD84" s="109">
        <v>14</v>
      </c>
      <c r="AE84" s="112">
        <v>15</v>
      </c>
      <c r="AF84" s="102">
        <f t="shared" si="28"/>
        <v>29</v>
      </c>
      <c r="AG84" s="112">
        <v>42</v>
      </c>
      <c r="AH84" s="101">
        <f t="shared" si="29"/>
        <v>133</v>
      </c>
      <c r="AI84" s="99" t="str">
        <f>IF(AH84="0","0",LOOKUP(AH84,{0,66,80,100,120,140,160},{0,1,2,3,"3.5",4,5}))</f>
        <v>3.5</v>
      </c>
      <c r="AJ84" s="99">
        <v>49</v>
      </c>
      <c r="AK84" s="103">
        <v>35</v>
      </c>
      <c r="AL84" s="99">
        <f t="shared" si="30"/>
        <v>84</v>
      </c>
      <c r="AM84" s="103">
        <v>21</v>
      </c>
      <c r="AN84" s="109">
        <v>14</v>
      </c>
      <c r="AO84" s="101">
        <f t="shared" si="31"/>
        <v>35</v>
      </c>
      <c r="AP84" s="105">
        <v>48</v>
      </c>
      <c r="AQ84" s="101">
        <f t="shared" si="32"/>
        <v>167</v>
      </c>
      <c r="AR84" s="99">
        <f>IF(AQ84="0","0",LOOKUP(AQ84,{0,66,80,100,120,140,160},{0,1,2,3,"3.5",4,5}))</f>
        <v>5</v>
      </c>
      <c r="AS84" s="111">
        <v>26</v>
      </c>
      <c r="AT84" s="111">
        <v>33</v>
      </c>
      <c r="AU84" s="101">
        <f t="shared" si="33"/>
        <v>59</v>
      </c>
      <c r="AV84" s="111">
        <v>20</v>
      </c>
      <c r="AW84" s="109">
        <v>16</v>
      </c>
      <c r="AX84" s="101">
        <f t="shared" si="34"/>
        <v>36</v>
      </c>
      <c r="AY84" s="109">
        <v>38</v>
      </c>
      <c r="AZ84" s="101">
        <f t="shared" si="35"/>
        <v>133</v>
      </c>
      <c r="BA84" s="99" t="str">
        <f>IF(AZ84="0","0",LOOKUP(AZ84,{0,66,80,100,120,140,160},{0,1,2,3,"3.5",4,5}))</f>
        <v>3.5</v>
      </c>
      <c r="BB84" s="105" t="s">
        <v>60</v>
      </c>
      <c r="BC84" s="107" t="str">
        <f>IF(ISBLANK(BA84)," ",IF(BA84="0","0",LOOKUP(BA84,{0,1,2,3,"3.5",4,5},{0,0,0,1,"1.5",2,3})))</f>
        <v>1.5</v>
      </c>
      <c r="BD84" s="133">
        <f t="shared" si="38"/>
        <v>4</v>
      </c>
      <c r="BE84" s="107" t="str">
        <f t="shared" si="36"/>
        <v>A</v>
      </c>
      <c r="BF84" s="107" t="str">
        <f t="shared" si="37"/>
        <v>Very Good Result</v>
      </c>
      <c r="BG84" s="70"/>
      <c r="BH84" s="48" t="str">
        <f>IF(H84="0","0",LOOKUP(H84,{0,1,2,3,"3.5",4,5},{"F","D","C","B","A-","A","A+"}))</f>
        <v>A</v>
      </c>
      <c r="BI84" s="48" t="str">
        <f>IF(L84="0","0",LOOKUP(L84,{0,1,2,3,"3.5",4,5},{"F","D","C","B","A-","A","A+"}))</f>
        <v>A-</v>
      </c>
      <c r="BJ84" s="48" t="str">
        <f>IF(Q84="0","0",LOOKUP(Q84,{0,1,2,3,"3.5",4,5},{"F","D","C","B","A-","A","A+"}))</f>
        <v>A</v>
      </c>
      <c r="BK84" s="48" t="str">
        <f>IF(Z84="0","0",LOOKUP(Z84,{0,1,2,3,"3.5",4,5},{"F","D","C","B","A-","A","A+"}))</f>
        <v>A</v>
      </c>
      <c r="BL84" s="48" t="str">
        <f>IF(AI84="0","0",LOOKUP(AI84,{0,1,2,3,"3.5",4,5},{"F","D","C","B","A-","A","A+"}))</f>
        <v>A-</v>
      </c>
      <c r="BM84" s="48" t="str">
        <f>IF(AR84="0","0",LOOKUP(AR84,{0,1,2,3,"3.5",4,5},{"F","D","C","B","A-","A","A+"}))</f>
        <v>A+</v>
      </c>
      <c r="BN84" s="48" t="str">
        <f>IF(BA84="0","0",LOOKUP(BA84,{0,1,2,3,"3.5",4,5},{"F","D","C","B","A-","A","A+"}))</f>
        <v>A-</v>
      </c>
      <c r="BO84" s="50">
        <f t="shared" si="39"/>
        <v>927</v>
      </c>
    </row>
    <row r="85" spans="1:67" ht="15.75" customHeight="1">
      <c r="A85" s="37">
        <v>1081</v>
      </c>
      <c r="B85" s="38" t="s">
        <v>137</v>
      </c>
      <c r="C85" s="79">
        <v>36</v>
      </c>
      <c r="D85" s="80">
        <v>64</v>
      </c>
      <c r="E85" s="81">
        <f t="shared" si="20"/>
        <v>100</v>
      </c>
      <c r="F85" s="80">
        <v>25</v>
      </c>
      <c r="G85" s="81">
        <f t="shared" si="21"/>
        <v>125</v>
      </c>
      <c r="H85" s="81" t="str">
        <f>IF(G85="0","0",LOOKUP(G85,{0,66,80,100,120,140,160},{0,1,2,3,"3.5",4,5}))</f>
        <v>3.5</v>
      </c>
      <c r="I85" s="82">
        <v>48</v>
      </c>
      <c r="J85" s="82">
        <v>64</v>
      </c>
      <c r="K85" s="83">
        <f t="shared" si="22"/>
        <v>112</v>
      </c>
      <c r="L85" s="81">
        <f>IF(K85="0","0",LOOKUP(K85,{0,66,80,100,120,140,160},{0,1,2,3,"3.5",4,5}))</f>
        <v>3</v>
      </c>
      <c r="M85" s="81">
        <v>17</v>
      </c>
      <c r="N85" s="81">
        <v>11</v>
      </c>
      <c r="O85" s="81">
        <v>17</v>
      </c>
      <c r="P85" s="81">
        <f t="shared" si="23"/>
        <v>45</v>
      </c>
      <c r="Q85" s="81">
        <f>IF(P85="0","0",LOOKUP(P85,{0,33,40,50,60,70,80},{0,1,2,3,"3.5",4,5}))</f>
        <v>2</v>
      </c>
      <c r="R85" s="84">
        <v>17</v>
      </c>
      <c r="S85" s="85">
        <v>18</v>
      </c>
      <c r="T85" s="83">
        <f t="shared" si="24"/>
        <v>35</v>
      </c>
      <c r="U85" s="84">
        <v>8</v>
      </c>
      <c r="V85" s="86">
        <v>8</v>
      </c>
      <c r="W85" s="83">
        <f t="shared" si="25"/>
        <v>16</v>
      </c>
      <c r="X85" s="86">
        <v>40</v>
      </c>
      <c r="Y85" s="99">
        <f t="shared" si="26"/>
        <v>91</v>
      </c>
      <c r="Z85" s="99">
        <f>IF(Y85="0","0",LOOKUP(Y85,{0,66,80,100,120,140,160},{0,1,2,3,"3.5",4,5}))</f>
        <v>2</v>
      </c>
      <c r="AA85" s="109">
        <v>20</v>
      </c>
      <c r="AB85" s="112">
        <v>17</v>
      </c>
      <c r="AC85" s="99">
        <f t="shared" si="27"/>
        <v>37</v>
      </c>
      <c r="AD85" s="109">
        <v>11</v>
      </c>
      <c r="AE85" s="112">
        <v>6</v>
      </c>
      <c r="AF85" s="102">
        <f t="shared" si="28"/>
        <v>17</v>
      </c>
      <c r="AG85" s="112">
        <v>38</v>
      </c>
      <c r="AH85" s="101">
        <f t="shared" si="29"/>
        <v>92</v>
      </c>
      <c r="AI85" s="99">
        <f>IF(AH85="0","0",LOOKUP(AH85,{0,66,80,100,120,140,160},{0,1,2,3,"3.5",4,5}))</f>
        <v>2</v>
      </c>
      <c r="AJ85" s="99">
        <v>19</v>
      </c>
      <c r="AK85" s="103">
        <v>26</v>
      </c>
      <c r="AL85" s="99">
        <f t="shared" si="30"/>
        <v>45</v>
      </c>
      <c r="AM85" s="103">
        <v>8</v>
      </c>
      <c r="AN85" s="109">
        <v>10</v>
      </c>
      <c r="AO85" s="101">
        <f t="shared" si="31"/>
        <v>18</v>
      </c>
      <c r="AP85" s="105">
        <v>32</v>
      </c>
      <c r="AQ85" s="101">
        <f t="shared" si="32"/>
        <v>95</v>
      </c>
      <c r="AR85" s="99">
        <f>IF(AQ85="0","0",LOOKUP(AQ85,{0,66,80,100,120,140,160},{0,1,2,3,"3.5",4,5}))</f>
        <v>2</v>
      </c>
      <c r="AS85" s="111">
        <v>21</v>
      </c>
      <c r="AT85" s="111">
        <v>14</v>
      </c>
      <c r="AU85" s="101">
        <f t="shared" si="33"/>
        <v>35</v>
      </c>
      <c r="AV85" s="111">
        <v>15</v>
      </c>
      <c r="AW85" s="109">
        <v>11</v>
      </c>
      <c r="AX85" s="101">
        <f t="shared" si="34"/>
        <v>26</v>
      </c>
      <c r="AY85" s="109"/>
      <c r="AZ85" s="101">
        <f t="shared" si="35"/>
        <v>0</v>
      </c>
      <c r="BA85" s="99">
        <f>IF(AZ85="0","0",LOOKUP(AZ85,{0,66,80,100,120,140,160},{0,1,2,3,"3.5",4,5}))</f>
        <v>0</v>
      </c>
      <c r="BB85" s="105" t="s">
        <v>56</v>
      </c>
      <c r="BC85" s="107">
        <f>IF(ISBLANK(AR85)," ",IF(AR85="0","0",LOOKUP(AR85,{0,1,2,3,"3.5",4,5},{0,0,0,1,"1.5",2,3})))</f>
        <v>0</v>
      </c>
      <c r="BD85" s="133">
        <f t="shared" si="38"/>
        <v>0</v>
      </c>
      <c r="BE85" s="107" t="str">
        <f t="shared" si="36"/>
        <v>F</v>
      </c>
      <c r="BF85" s="107" t="str">
        <f t="shared" si="37"/>
        <v>Fail</v>
      </c>
      <c r="BG85" s="70"/>
      <c r="BH85" s="48" t="str">
        <f>IF(H85="0","0",LOOKUP(H85,{0,1,2,3,"3.5",4,5},{"F","D","C","B","A-","A","A+"}))</f>
        <v>A-</v>
      </c>
      <c r="BI85" s="48" t="str">
        <f>IF(L85="0","0",LOOKUP(L85,{0,1,2,3,"3.5",4,5},{"F","D","C","B","A-","A","A+"}))</f>
        <v>B</v>
      </c>
      <c r="BJ85" s="48" t="str">
        <f>IF(Q85="0","0",LOOKUP(Q85,{0,1,2,3,"3.5",4,5},{"F","D","C","B","A-","A","A+"}))</f>
        <v>C</v>
      </c>
      <c r="BK85" s="48" t="str">
        <f>IF(Z85="0","0",LOOKUP(Z85,{0,1,2,3,"3.5",4,5},{"F","D","C","B","A-","A","A+"}))</f>
        <v>C</v>
      </c>
      <c r="BL85" s="48" t="str">
        <f>IF(AI85="0","0",LOOKUP(AI85,{0,1,2,3,"3.5",4,5},{"F","D","C","B","A-","A","A+"}))</f>
        <v>C</v>
      </c>
      <c r="BM85" s="48" t="str">
        <f>IF(AR85="0","0",LOOKUP(AR85,{0,1,2,3,"3.5",4,5},{"F","D","C","B","A-","A","A+"}))</f>
        <v>C</v>
      </c>
      <c r="BN85" s="48" t="str">
        <f>IF(BA85="0","0",LOOKUP(BA85,{0,1,2,3,"3.5",4,5},{"F","D","C","B","A-","A","A+"}))</f>
        <v>F</v>
      </c>
      <c r="BO85" s="50">
        <f t="shared" si="39"/>
        <v>560</v>
      </c>
    </row>
    <row r="86" spans="1:67" ht="15.75" customHeight="1">
      <c r="A86" s="37">
        <v>1082</v>
      </c>
      <c r="B86" s="38" t="s">
        <v>138</v>
      </c>
      <c r="C86" s="79">
        <v>49</v>
      </c>
      <c r="D86" s="80">
        <v>64</v>
      </c>
      <c r="E86" s="81">
        <f t="shared" si="20"/>
        <v>113</v>
      </c>
      <c r="F86" s="80">
        <v>21</v>
      </c>
      <c r="G86" s="81">
        <f t="shared" si="21"/>
        <v>134</v>
      </c>
      <c r="H86" s="81" t="str">
        <f>IF(G86="0","0",LOOKUP(G86,{0,66,80,100,120,140,160},{0,1,2,3,"3.5",4,5}))</f>
        <v>3.5</v>
      </c>
      <c r="I86" s="82">
        <v>66</v>
      </c>
      <c r="J86" s="82">
        <v>73</v>
      </c>
      <c r="K86" s="83">
        <f t="shared" si="22"/>
        <v>139</v>
      </c>
      <c r="L86" s="81" t="str">
        <f>IF(K86="0","0",LOOKUP(K86,{0,66,80,100,120,140,160},{0,1,2,3,"3.5",4,5}))</f>
        <v>3.5</v>
      </c>
      <c r="M86" s="81">
        <v>29</v>
      </c>
      <c r="N86" s="81">
        <v>17</v>
      </c>
      <c r="O86" s="81">
        <v>17</v>
      </c>
      <c r="P86" s="81">
        <f t="shared" si="23"/>
        <v>63</v>
      </c>
      <c r="Q86" s="81" t="str">
        <f>IF(P86="0","0",LOOKUP(P86,{0,33,40,50,60,70,80},{0,1,2,3,"3.5",4,5}))</f>
        <v>3.5</v>
      </c>
      <c r="R86" s="84">
        <v>44</v>
      </c>
      <c r="S86" s="85">
        <v>28</v>
      </c>
      <c r="T86" s="83">
        <f t="shared" si="24"/>
        <v>72</v>
      </c>
      <c r="U86" s="84">
        <v>17</v>
      </c>
      <c r="V86" s="86">
        <v>11</v>
      </c>
      <c r="W86" s="83">
        <f t="shared" si="25"/>
        <v>28</v>
      </c>
      <c r="X86" s="86">
        <v>44</v>
      </c>
      <c r="Y86" s="99">
        <f t="shared" si="26"/>
        <v>144</v>
      </c>
      <c r="Z86" s="99">
        <f>IF(Y86="0","0",LOOKUP(Y86,{0,66,80,100,120,140,160},{0,1,2,3,"3.5",4,5}))</f>
        <v>4</v>
      </c>
      <c r="AA86" s="109">
        <v>27</v>
      </c>
      <c r="AB86" s="112">
        <v>23</v>
      </c>
      <c r="AC86" s="99">
        <f t="shared" si="27"/>
        <v>50</v>
      </c>
      <c r="AD86" s="109">
        <v>15</v>
      </c>
      <c r="AE86" s="112">
        <v>14</v>
      </c>
      <c r="AF86" s="102">
        <f t="shared" si="28"/>
        <v>29</v>
      </c>
      <c r="AG86" s="112">
        <v>38</v>
      </c>
      <c r="AH86" s="101">
        <f t="shared" si="29"/>
        <v>117</v>
      </c>
      <c r="AI86" s="99">
        <f>IF(AH86="0","0",LOOKUP(AH86,{0,66,80,100,120,140,160},{0,1,2,3,"3.5",4,5}))</f>
        <v>3</v>
      </c>
      <c r="AJ86" s="99">
        <v>25</v>
      </c>
      <c r="AK86" s="103">
        <v>21</v>
      </c>
      <c r="AL86" s="99">
        <f t="shared" si="30"/>
        <v>46</v>
      </c>
      <c r="AM86" s="103">
        <v>22</v>
      </c>
      <c r="AN86" s="109">
        <v>13</v>
      </c>
      <c r="AO86" s="101">
        <f t="shared" si="31"/>
        <v>35</v>
      </c>
      <c r="AP86" s="105">
        <v>32</v>
      </c>
      <c r="AQ86" s="101">
        <f t="shared" si="32"/>
        <v>113</v>
      </c>
      <c r="AR86" s="99">
        <f>IF(AQ86="0","0",LOOKUP(AQ86,{0,66,80,100,120,140,160},{0,1,2,3,"3.5",4,5}))</f>
        <v>3</v>
      </c>
      <c r="AS86" s="111">
        <v>36</v>
      </c>
      <c r="AT86" s="111">
        <v>27</v>
      </c>
      <c r="AU86" s="101">
        <f t="shared" si="33"/>
        <v>63</v>
      </c>
      <c r="AV86" s="111">
        <v>16</v>
      </c>
      <c r="AW86" s="109">
        <v>15</v>
      </c>
      <c r="AX86" s="101">
        <f t="shared" si="34"/>
        <v>31</v>
      </c>
      <c r="AY86" s="111">
        <v>34</v>
      </c>
      <c r="AZ86" s="101">
        <f t="shared" si="35"/>
        <v>128</v>
      </c>
      <c r="BA86" s="99" t="str">
        <f>IF(AZ86="0","0",LOOKUP(AZ86,{0,66,80,100,120,140,160},{0,1,2,3,"3.5",4,5}))</f>
        <v>3.5</v>
      </c>
      <c r="BB86" s="105" t="s">
        <v>56</v>
      </c>
      <c r="BC86" s="107">
        <f>IF(ISBLANK(AR86)," ",IF(AR86="0","0",LOOKUP(AR86,{0,1,2,3,"3.5",4,5},{0,0,0,1,"1.5",2,3})))</f>
        <v>1</v>
      </c>
      <c r="BD86" s="133">
        <f t="shared" si="38"/>
        <v>3.6666666666666665</v>
      </c>
      <c r="BE86" s="107" t="str">
        <f t="shared" si="36"/>
        <v>A-</v>
      </c>
      <c r="BF86" s="107" t="str">
        <f t="shared" si="37"/>
        <v>Good Result</v>
      </c>
      <c r="BG86" s="70"/>
      <c r="BH86" s="48" t="str">
        <f>IF(H86="0","0",LOOKUP(H86,{0,1,2,3,"3.5",4,5},{"F","D","C","B","A-","A","A+"}))</f>
        <v>A-</v>
      </c>
      <c r="BI86" s="48" t="str">
        <f>IF(L86="0","0",LOOKUP(L86,{0,1,2,3,"3.5",4,5},{"F","D","C","B","A-","A","A+"}))</f>
        <v>A-</v>
      </c>
      <c r="BJ86" s="48" t="str">
        <f>IF(Q86="0","0",LOOKUP(Q86,{0,1,2,3,"3.5",4,5},{"F","D","C","B","A-","A","A+"}))</f>
        <v>A-</v>
      </c>
      <c r="BK86" s="48" t="str">
        <f>IF(Z86="0","0",LOOKUP(Z86,{0,1,2,3,"3.5",4,5},{"F","D","C","B","A-","A","A+"}))</f>
        <v>A</v>
      </c>
      <c r="BL86" s="48" t="str">
        <f>IF(AI86="0","0",LOOKUP(AI86,{0,1,2,3,"3.5",4,5},{"F","D","C","B","A-","A","A+"}))</f>
        <v>B</v>
      </c>
      <c r="BM86" s="48" t="str">
        <f>IF(AR86="0","0",LOOKUP(AR86,{0,1,2,3,"3.5",4,5},{"F","D","C","B","A-","A","A+"}))</f>
        <v>B</v>
      </c>
      <c r="BN86" s="48" t="str">
        <f>IF(BA86="0","0",LOOKUP(BA86,{0,1,2,3,"3.5",4,5},{"F","D","C","B","A-","A","A+"}))</f>
        <v>A-</v>
      </c>
      <c r="BO86" s="50">
        <f t="shared" si="39"/>
        <v>838</v>
      </c>
    </row>
    <row r="87" spans="1:67" ht="15.75" customHeight="1">
      <c r="A87" s="37">
        <v>1083</v>
      </c>
      <c r="B87" s="38" t="s">
        <v>139</v>
      </c>
      <c r="C87" s="79">
        <v>35</v>
      </c>
      <c r="D87" s="80">
        <v>68</v>
      </c>
      <c r="E87" s="81">
        <f t="shared" si="20"/>
        <v>103</v>
      </c>
      <c r="F87" s="80">
        <v>20</v>
      </c>
      <c r="G87" s="81">
        <f t="shared" si="21"/>
        <v>123</v>
      </c>
      <c r="H87" s="81" t="str">
        <f>IF(G87="0","0",LOOKUP(G87,{0,66,80,100,120,140,160},{0,1,2,3,"3.5",4,5}))</f>
        <v>3.5</v>
      </c>
      <c r="I87" s="82">
        <v>66</v>
      </c>
      <c r="J87" s="82">
        <v>62</v>
      </c>
      <c r="K87" s="83">
        <f t="shared" si="22"/>
        <v>128</v>
      </c>
      <c r="L87" s="81" t="str">
        <f>IF(K87="0","0",LOOKUP(K87,{0,66,80,100,120,140,160},{0,1,2,3,"3.5",4,5}))</f>
        <v>3.5</v>
      </c>
      <c r="M87" s="81">
        <v>20</v>
      </c>
      <c r="N87" s="81">
        <v>10</v>
      </c>
      <c r="O87" s="81">
        <v>12</v>
      </c>
      <c r="P87" s="81">
        <f t="shared" si="23"/>
        <v>42</v>
      </c>
      <c r="Q87" s="81">
        <f>IF(P87="0","0",LOOKUP(P87,{0,33,40,50,60,70,80},{0,1,2,3,"3.5",4,5}))</f>
        <v>2</v>
      </c>
      <c r="R87" s="84">
        <v>18</v>
      </c>
      <c r="S87" s="85">
        <v>18</v>
      </c>
      <c r="T87" s="83">
        <f t="shared" si="24"/>
        <v>36</v>
      </c>
      <c r="U87" s="84">
        <v>11</v>
      </c>
      <c r="V87" s="86">
        <v>5</v>
      </c>
      <c r="W87" s="83">
        <f t="shared" si="25"/>
        <v>16</v>
      </c>
      <c r="X87" s="86">
        <v>40</v>
      </c>
      <c r="Y87" s="99">
        <f t="shared" si="26"/>
        <v>92</v>
      </c>
      <c r="Z87" s="99">
        <f>IF(Y87="0","0",LOOKUP(Y87,{0,66,80,100,120,140,160},{0,1,2,3,"3.5",4,5}))</f>
        <v>2</v>
      </c>
      <c r="AA87" s="109">
        <v>18</v>
      </c>
      <c r="AB87" s="112">
        <v>4</v>
      </c>
      <c r="AC87" s="99">
        <f t="shared" si="27"/>
        <v>22</v>
      </c>
      <c r="AD87" s="109">
        <v>12</v>
      </c>
      <c r="AE87" s="112">
        <v>7</v>
      </c>
      <c r="AF87" s="102">
        <f t="shared" si="28"/>
        <v>19</v>
      </c>
      <c r="AG87" s="112">
        <v>38</v>
      </c>
      <c r="AH87" s="101">
        <f t="shared" si="29"/>
        <v>0</v>
      </c>
      <c r="AI87" s="99">
        <f>IF(AH87="0","0",LOOKUP(AH87,{0,66,80,100,120,140,160},{0,1,2,3,"3.5",4,5}))</f>
        <v>0</v>
      </c>
      <c r="AJ87" s="99">
        <v>20</v>
      </c>
      <c r="AK87" s="103">
        <v>10</v>
      </c>
      <c r="AL87" s="99">
        <f t="shared" si="30"/>
        <v>30</v>
      </c>
      <c r="AM87" s="103">
        <v>12</v>
      </c>
      <c r="AN87" s="109">
        <v>10</v>
      </c>
      <c r="AO87" s="101">
        <f t="shared" si="31"/>
        <v>22</v>
      </c>
      <c r="AP87" s="105">
        <v>32</v>
      </c>
      <c r="AQ87" s="101">
        <f t="shared" si="32"/>
        <v>84</v>
      </c>
      <c r="AR87" s="99">
        <f>IF(AQ87="0","0",LOOKUP(AQ87,{0,66,80,100,120,140,160},{0,1,2,3,"3.5",4,5}))</f>
        <v>2</v>
      </c>
      <c r="AS87" s="111">
        <v>25</v>
      </c>
      <c r="AT87" s="111">
        <v>13</v>
      </c>
      <c r="AU87" s="101">
        <f t="shared" si="33"/>
        <v>38</v>
      </c>
      <c r="AV87" s="111">
        <v>15</v>
      </c>
      <c r="AW87" s="109">
        <v>11</v>
      </c>
      <c r="AX87" s="101">
        <f t="shared" si="34"/>
        <v>26</v>
      </c>
      <c r="AY87" s="109">
        <v>40</v>
      </c>
      <c r="AZ87" s="101">
        <f t="shared" si="35"/>
        <v>104</v>
      </c>
      <c r="BA87" s="99">
        <f>IF(AZ87="0","0",LOOKUP(AZ87,{0,66,80,100,120,140,160},{0,1,2,3,"3.5",4,5}))</f>
        <v>3</v>
      </c>
      <c r="BB87" s="105" t="s">
        <v>56</v>
      </c>
      <c r="BC87" s="107">
        <f>IF(ISBLANK(AR87)," ",IF(AR87="0","0",LOOKUP(AR87,{0,1,2,3,"3.5",4,5},{0,0,0,1,"1.5",2,3})))</f>
        <v>0</v>
      </c>
      <c r="BD87" s="133">
        <f t="shared" si="38"/>
        <v>0</v>
      </c>
      <c r="BE87" s="107" t="str">
        <f t="shared" si="36"/>
        <v>F</v>
      </c>
      <c r="BF87" s="107" t="str">
        <f t="shared" si="37"/>
        <v>Fail</v>
      </c>
      <c r="BG87" s="70"/>
      <c r="BH87" s="48" t="str">
        <f>IF(H87="0","0",LOOKUP(H87,{0,1,2,3,"3.5",4,5},{"F","D","C","B","A-","A","A+"}))</f>
        <v>A-</v>
      </c>
      <c r="BI87" s="48" t="str">
        <f>IF(L87="0","0",LOOKUP(L87,{0,1,2,3,"3.5",4,5},{"F","D","C","B","A-","A","A+"}))</f>
        <v>A-</v>
      </c>
      <c r="BJ87" s="48" t="str">
        <f>IF(Q87="0","0",LOOKUP(Q87,{0,1,2,3,"3.5",4,5},{"F","D","C","B","A-","A","A+"}))</f>
        <v>C</v>
      </c>
      <c r="BK87" s="48" t="str">
        <f>IF(Z87="0","0",LOOKUP(Z87,{0,1,2,3,"3.5",4,5},{"F","D","C","B","A-","A","A+"}))</f>
        <v>C</v>
      </c>
      <c r="BL87" s="48" t="str">
        <f>IF(AI87="0","0",LOOKUP(AI87,{0,1,2,3,"3.5",4,5},{"F","D","C","B","A-","A","A+"}))</f>
        <v>F</v>
      </c>
      <c r="BM87" s="48" t="str">
        <f>IF(AR87="0","0",LOOKUP(AR87,{0,1,2,3,"3.5",4,5},{"F","D","C","B","A-","A","A+"}))</f>
        <v>C</v>
      </c>
      <c r="BN87" s="48" t="str">
        <f>IF(BA87="0","0",LOOKUP(BA87,{0,1,2,3,"3.5",4,5},{"F","D","C","B","A-","A","A+"}))</f>
        <v>B</v>
      </c>
      <c r="BO87" s="50">
        <f t="shared" si="39"/>
        <v>573</v>
      </c>
    </row>
    <row r="88" spans="1:67" ht="15.75" customHeight="1">
      <c r="A88" s="37">
        <v>1084</v>
      </c>
      <c r="B88" s="38" t="s">
        <v>140</v>
      </c>
      <c r="C88" s="79">
        <v>47</v>
      </c>
      <c r="D88" s="80">
        <v>73</v>
      </c>
      <c r="E88" s="81">
        <f t="shared" si="20"/>
        <v>120</v>
      </c>
      <c r="F88" s="80">
        <v>25</v>
      </c>
      <c r="G88" s="81">
        <f t="shared" si="21"/>
        <v>145</v>
      </c>
      <c r="H88" s="81">
        <f>IF(G88="0","0",LOOKUP(G88,{0,66,80,100,120,140,160},{0,1,2,3,"3.5",4,5}))</f>
        <v>4</v>
      </c>
      <c r="I88" s="82">
        <v>63</v>
      </c>
      <c r="J88" s="82">
        <v>67</v>
      </c>
      <c r="K88" s="83">
        <f t="shared" si="22"/>
        <v>130</v>
      </c>
      <c r="L88" s="81" t="str">
        <f>IF(K88="0","0",LOOKUP(K88,{0,66,80,100,120,140,160},{0,1,2,3,"3.5",4,5}))</f>
        <v>3.5</v>
      </c>
      <c r="M88" s="81">
        <v>17</v>
      </c>
      <c r="N88" s="81">
        <v>9</v>
      </c>
      <c r="O88" s="81">
        <v>17</v>
      </c>
      <c r="P88" s="81">
        <f t="shared" si="23"/>
        <v>43</v>
      </c>
      <c r="Q88" s="81">
        <f>IF(P88="0","0",LOOKUP(P88,{0,33,40,50,60,70,80},{0,1,2,3,"3.5",4,5}))</f>
        <v>2</v>
      </c>
      <c r="R88" s="84">
        <v>13</v>
      </c>
      <c r="S88" s="85">
        <v>22</v>
      </c>
      <c r="T88" s="83">
        <f t="shared" si="24"/>
        <v>35</v>
      </c>
      <c r="U88" s="84">
        <v>6</v>
      </c>
      <c r="V88" s="86">
        <v>5</v>
      </c>
      <c r="W88" s="83">
        <f t="shared" si="25"/>
        <v>11</v>
      </c>
      <c r="X88" s="86">
        <v>44</v>
      </c>
      <c r="Y88" s="99">
        <f t="shared" si="26"/>
        <v>0</v>
      </c>
      <c r="Z88" s="99">
        <f>IF(Y88="0","0",LOOKUP(Y88,{0,66,80,100,120,140,160},{0,1,2,3,"3.5",4,5}))</f>
        <v>0</v>
      </c>
      <c r="AA88" s="109">
        <v>20</v>
      </c>
      <c r="AB88" s="112">
        <v>5</v>
      </c>
      <c r="AC88" s="99">
        <f t="shared" si="27"/>
        <v>25</v>
      </c>
      <c r="AD88" s="109">
        <v>14</v>
      </c>
      <c r="AE88" s="112">
        <v>7</v>
      </c>
      <c r="AF88" s="102">
        <f t="shared" si="28"/>
        <v>21</v>
      </c>
      <c r="AG88" s="112">
        <v>40</v>
      </c>
      <c r="AH88" s="101">
        <f t="shared" si="29"/>
        <v>86</v>
      </c>
      <c r="AI88" s="99">
        <f>IF(AH88="0","0",LOOKUP(AH88,{0,66,80,100,120,140,160},{0,1,2,3,"3.5",4,5}))</f>
        <v>2</v>
      </c>
      <c r="AJ88" s="99">
        <v>18</v>
      </c>
      <c r="AK88" s="103">
        <v>7</v>
      </c>
      <c r="AL88" s="99">
        <f t="shared" si="30"/>
        <v>25</v>
      </c>
      <c r="AM88" s="103">
        <v>16</v>
      </c>
      <c r="AN88" s="109">
        <v>7</v>
      </c>
      <c r="AO88" s="101">
        <f t="shared" si="31"/>
        <v>23</v>
      </c>
      <c r="AP88" s="105">
        <v>34</v>
      </c>
      <c r="AQ88" s="101">
        <f t="shared" si="32"/>
        <v>82</v>
      </c>
      <c r="AR88" s="99">
        <f>IF(AQ88="0","0",LOOKUP(AQ88,{0,66,80,100,120,140,160},{0,1,2,3,"3.5",4,5}))</f>
        <v>2</v>
      </c>
      <c r="AS88" s="111">
        <v>29</v>
      </c>
      <c r="AT88" s="111">
        <v>13</v>
      </c>
      <c r="AU88" s="101">
        <f t="shared" si="33"/>
        <v>42</v>
      </c>
      <c r="AV88" s="111">
        <v>18</v>
      </c>
      <c r="AW88" s="109">
        <v>15</v>
      </c>
      <c r="AX88" s="101">
        <f t="shared" si="34"/>
        <v>33</v>
      </c>
      <c r="AY88" s="109">
        <v>36</v>
      </c>
      <c r="AZ88" s="101">
        <f t="shared" si="35"/>
        <v>111</v>
      </c>
      <c r="BA88" s="99">
        <f>IF(AZ88="0","0",LOOKUP(AZ88,{0,66,80,100,120,140,160},{0,1,2,3,"3.5",4,5}))</f>
        <v>3</v>
      </c>
      <c r="BB88" s="105" t="s">
        <v>60</v>
      </c>
      <c r="BC88" s="107">
        <f>IF(ISBLANK(BA88)," ",IF(BA88="0","0",LOOKUP(BA88,{0,1,2,3,"3.5",4,5},{0,0,0,1,"1.5",2,3})))</f>
        <v>1</v>
      </c>
      <c r="BD88" s="133">
        <f t="shared" si="38"/>
        <v>0</v>
      </c>
      <c r="BE88" s="107" t="str">
        <f t="shared" si="36"/>
        <v>F</v>
      </c>
      <c r="BF88" s="107" t="str">
        <f t="shared" si="37"/>
        <v>Fail</v>
      </c>
      <c r="BG88" s="70"/>
      <c r="BH88" s="48" t="str">
        <f>IF(H88="0","0",LOOKUP(H88,{0,1,2,3,"3.5",4,5},{"F","D","C","B","A-","A","A+"}))</f>
        <v>A</v>
      </c>
      <c r="BI88" s="48" t="str">
        <f>IF(L88="0","0",LOOKUP(L88,{0,1,2,3,"3.5",4,5},{"F","D","C","B","A-","A","A+"}))</f>
        <v>A-</v>
      </c>
      <c r="BJ88" s="48" t="str">
        <f>IF(Q88="0","0",LOOKUP(Q88,{0,1,2,3,"3.5",4,5},{"F","D","C","B","A-","A","A+"}))</f>
        <v>C</v>
      </c>
      <c r="BK88" s="48" t="str">
        <f>IF(Z88="0","0",LOOKUP(Z88,{0,1,2,3,"3.5",4,5},{"F","D","C","B","A-","A","A+"}))</f>
        <v>F</v>
      </c>
      <c r="BL88" s="48" t="str">
        <f>IF(AI88="0","0",LOOKUP(AI88,{0,1,2,3,"3.5",4,5},{"F","D","C","B","A-","A","A+"}))</f>
        <v>C</v>
      </c>
      <c r="BM88" s="48" t="str">
        <f>IF(AR88="0","0",LOOKUP(AR88,{0,1,2,3,"3.5",4,5},{"F","D","C","B","A-","A","A+"}))</f>
        <v>C</v>
      </c>
      <c r="BN88" s="48" t="str">
        <f>IF(BA88="0","0",LOOKUP(BA88,{0,1,2,3,"3.5",4,5},{"F","D","C","B","A-","A","A+"}))</f>
        <v>B</v>
      </c>
      <c r="BO88" s="50">
        <f t="shared" si="39"/>
        <v>597</v>
      </c>
    </row>
    <row r="89" spans="1:67" ht="15.75" customHeight="1">
      <c r="A89" s="37">
        <v>1085</v>
      </c>
      <c r="B89" s="38" t="s">
        <v>141</v>
      </c>
      <c r="C89" s="79">
        <v>38</v>
      </c>
      <c r="D89" s="80">
        <v>70</v>
      </c>
      <c r="E89" s="81">
        <f t="shared" si="20"/>
        <v>108</v>
      </c>
      <c r="F89" s="80">
        <v>23</v>
      </c>
      <c r="G89" s="81">
        <f t="shared" si="21"/>
        <v>131</v>
      </c>
      <c r="H89" s="81" t="str">
        <f>IF(G89="0","0",LOOKUP(G89,{0,66,80,100,120,140,160},{0,1,2,3,"3.5",4,5}))</f>
        <v>3.5</v>
      </c>
      <c r="I89" s="82">
        <v>52</v>
      </c>
      <c r="J89" s="82">
        <v>63</v>
      </c>
      <c r="K89" s="83">
        <f t="shared" si="22"/>
        <v>115</v>
      </c>
      <c r="L89" s="81">
        <f>IF(K89="0","0",LOOKUP(K89,{0,66,80,100,120,140,160},{0,1,2,3,"3.5",4,5}))</f>
        <v>3</v>
      </c>
      <c r="M89" s="81">
        <v>23</v>
      </c>
      <c r="N89" s="90">
        <v>11</v>
      </c>
      <c r="O89" s="81">
        <v>12</v>
      </c>
      <c r="P89" s="81">
        <f t="shared" si="23"/>
        <v>46</v>
      </c>
      <c r="Q89" s="81">
        <f>IF(P89="0","0",LOOKUP(P89,{0,33,40,50,60,70,80},{0,1,2,3,"3.5",4,5}))</f>
        <v>2</v>
      </c>
      <c r="R89" s="84">
        <v>12</v>
      </c>
      <c r="S89" s="85">
        <v>10</v>
      </c>
      <c r="T89" s="83">
        <f t="shared" si="24"/>
        <v>22</v>
      </c>
      <c r="U89" s="84">
        <v>16</v>
      </c>
      <c r="V89" s="89" t="s">
        <v>55</v>
      </c>
      <c r="W89" s="83">
        <f t="shared" si="25"/>
        <v>25</v>
      </c>
      <c r="X89" s="86">
        <v>46</v>
      </c>
      <c r="Y89" s="99">
        <f t="shared" si="26"/>
        <v>0</v>
      </c>
      <c r="Z89" s="99">
        <f>IF(Y89="0","0",LOOKUP(Y89,{0,66,80,100,120,140,160},{0,1,2,3,"3.5",4,5}))</f>
        <v>0</v>
      </c>
      <c r="AA89" s="109">
        <v>18</v>
      </c>
      <c r="AB89" s="112">
        <v>8</v>
      </c>
      <c r="AC89" s="99">
        <f t="shared" si="27"/>
        <v>26</v>
      </c>
      <c r="AD89" s="109">
        <v>13</v>
      </c>
      <c r="AE89" s="112">
        <v>11</v>
      </c>
      <c r="AF89" s="102">
        <f t="shared" si="28"/>
        <v>24</v>
      </c>
      <c r="AG89" s="112">
        <v>40</v>
      </c>
      <c r="AH89" s="101">
        <f t="shared" si="29"/>
        <v>90</v>
      </c>
      <c r="AI89" s="99">
        <f>IF(AH89="0","0",LOOKUP(AH89,{0,66,80,100,120,140,160},{0,1,2,3,"3.5",4,5}))</f>
        <v>2</v>
      </c>
      <c r="AJ89" s="99">
        <v>34</v>
      </c>
      <c r="AK89" s="103">
        <v>16</v>
      </c>
      <c r="AL89" s="99">
        <f t="shared" si="30"/>
        <v>50</v>
      </c>
      <c r="AM89" s="103">
        <v>10</v>
      </c>
      <c r="AN89" s="109">
        <v>14</v>
      </c>
      <c r="AO89" s="101">
        <f t="shared" si="31"/>
        <v>24</v>
      </c>
      <c r="AP89" s="105">
        <v>34</v>
      </c>
      <c r="AQ89" s="101">
        <f t="shared" si="32"/>
        <v>108</v>
      </c>
      <c r="AR89" s="99">
        <f>IF(AQ89="0","0",LOOKUP(AQ89,{0,66,80,100,120,140,160},{0,1,2,3,"3.5",4,5}))</f>
        <v>3</v>
      </c>
      <c r="AS89" s="111">
        <v>18</v>
      </c>
      <c r="AT89" s="111">
        <v>16</v>
      </c>
      <c r="AU89" s="101">
        <f t="shared" si="33"/>
        <v>34</v>
      </c>
      <c r="AV89" s="111">
        <v>15</v>
      </c>
      <c r="AW89" s="109">
        <v>19</v>
      </c>
      <c r="AX89" s="101">
        <f t="shared" si="34"/>
        <v>34</v>
      </c>
      <c r="AY89" s="111">
        <v>34</v>
      </c>
      <c r="AZ89" s="101">
        <f t="shared" si="35"/>
        <v>102</v>
      </c>
      <c r="BA89" s="99">
        <f>IF(AZ89="0","0",LOOKUP(AZ89,{0,66,80,100,120,140,160},{0,1,2,3,"3.5",4,5}))</f>
        <v>3</v>
      </c>
      <c r="BB89" s="105" t="s">
        <v>56</v>
      </c>
      <c r="BC89" s="107">
        <f>IF(ISBLANK(AR89)," ",IF(AR89="0","0",LOOKUP(AR89,{0,1,2,3,"3.5",4,5},{0,0,0,1,"1.5",2,3})))</f>
        <v>1</v>
      </c>
      <c r="BD89" s="133">
        <f t="shared" si="38"/>
        <v>0</v>
      </c>
      <c r="BE89" s="107" t="str">
        <f t="shared" si="36"/>
        <v>F</v>
      </c>
      <c r="BF89" s="107" t="str">
        <f t="shared" si="37"/>
        <v>Fail</v>
      </c>
      <c r="BG89" s="70"/>
      <c r="BH89" s="48" t="str">
        <f>IF(H89="0","0",LOOKUP(H89,{0,1,2,3,"3.5",4,5},{"F","D","C","B","A-","A","A+"}))</f>
        <v>A-</v>
      </c>
      <c r="BI89" s="48" t="str">
        <f>IF(L89="0","0",LOOKUP(L89,{0,1,2,3,"3.5",4,5},{"F","D","C","B","A-","A","A+"}))</f>
        <v>B</v>
      </c>
      <c r="BJ89" s="48" t="str">
        <f>IF(Q89="0","0",LOOKUP(Q89,{0,1,2,3,"3.5",4,5},{"F","D","C","B","A-","A","A+"}))</f>
        <v>C</v>
      </c>
      <c r="BK89" s="48" t="str">
        <f>IF(Z89="0","0",LOOKUP(Z89,{0,1,2,3,"3.5",4,5},{"F","D","C","B","A-","A","A+"}))</f>
        <v>F</v>
      </c>
      <c r="BL89" s="48" t="str">
        <f>IF(AI89="0","0",LOOKUP(AI89,{0,1,2,3,"3.5",4,5},{"F","D","C","B","A-","A","A+"}))</f>
        <v>C</v>
      </c>
      <c r="BM89" s="48" t="str">
        <f>IF(AR89="0","0",LOOKUP(AR89,{0,1,2,3,"3.5",4,5},{"F","D","C","B","A-","A","A+"}))</f>
        <v>B</v>
      </c>
      <c r="BN89" s="48" t="str">
        <f>IF(BA89="0","0",LOOKUP(BA89,{0,1,2,3,"3.5",4,5},{"F","D","C","B","A-","A","A+"}))</f>
        <v>B</v>
      </c>
      <c r="BO89" s="50">
        <f t="shared" si="39"/>
        <v>592</v>
      </c>
    </row>
    <row r="90" spans="1:67" ht="15.75" customHeight="1">
      <c r="A90" s="37">
        <v>1086</v>
      </c>
      <c r="B90" s="38" t="s">
        <v>142</v>
      </c>
      <c r="C90" s="79">
        <v>47</v>
      </c>
      <c r="D90" s="80">
        <v>70</v>
      </c>
      <c r="E90" s="81">
        <f t="shared" si="20"/>
        <v>117</v>
      </c>
      <c r="F90" s="80">
        <v>25</v>
      </c>
      <c r="G90" s="81">
        <f t="shared" si="21"/>
        <v>142</v>
      </c>
      <c r="H90" s="81">
        <f>IF(G90="0","0",LOOKUP(G90,{0,66,80,100,120,140,160},{0,1,2,3,"3.5",4,5}))</f>
        <v>4</v>
      </c>
      <c r="I90" s="82">
        <v>60</v>
      </c>
      <c r="J90" s="82">
        <v>58</v>
      </c>
      <c r="K90" s="83">
        <f t="shared" si="22"/>
        <v>118</v>
      </c>
      <c r="L90" s="81">
        <f>IF(K90="0","0",LOOKUP(K90,{0,66,80,100,120,140,160},{0,1,2,3,"3.5",4,5}))</f>
        <v>3</v>
      </c>
      <c r="M90" s="81">
        <v>30</v>
      </c>
      <c r="N90" s="90">
        <v>19</v>
      </c>
      <c r="O90" s="81">
        <v>15</v>
      </c>
      <c r="P90" s="81">
        <f t="shared" si="23"/>
        <v>64</v>
      </c>
      <c r="Q90" s="81" t="str">
        <f>IF(P90="0","0",LOOKUP(P90,{0,33,40,50,60,70,80},{0,1,2,3,"3.5",4,5}))</f>
        <v>3.5</v>
      </c>
      <c r="R90" s="84">
        <v>18</v>
      </c>
      <c r="S90" s="85">
        <v>26</v>
      </c>
      <c r="T90" s="83">
        <f t="shared" si="24"/>
        <v>44</v>
      </c>
      <c r="U90" s="84">
        <v>14</v>
      </c>
      <c r="V90" s="86">
        <v>10</v>
      </c>
      <c r="W90" s="83">
        <f t="shared" si="25"/>
        <v>24</v>
      </c>
      <c r="X90" s="86">
        <v>46</v>
      </c>
      <c r="Y90" s="99">
        <f t="shared" si="26"/>
        <v>114</v>
      </c>
      <c r="Z90" s="99">
        <f>IF(Y90="0","0",LOOKUP(Y90,{0,66,80,100,120,140,160},{0,1,2,3,"3.5",4,5}))</f>
        <v>3</v>
      </c>
      <c r="AA90" s="109">
        <v>29</v>
      </c>
      <c r="AB90" s="112">
        <v>13</v>
      </c>
      <c r="AC90" s="99">
        <f t="shared" si="27"/>
        <v>42</v>
      </c>
      <c r="AD90" s="109">
        <v>12</v>
      </c>
      <c r="AE90" s="112">
        <v>8</v>
      </c>
      <c r="AF90" s="102">
        <f t="shared" si="28"/>
        <v>20</v>
      </c>
      <c r="AG90" s="112">
        <v>38</v>
      </c>
      <c r="AH90" s="101">
        <f t="shared" si="29"/>
        <v>100</v>
      </c>
      <c r="AI90" s="99">
        <f>IF(AH90="0","0",LOOKUP(AH90,{0,66,80,100,120,140,160},{0,1,2,3,"3.5",4,5}))</f>
        <v>3</v>
      </c>
      <c r="AJ90" s="99">
        <v>11</v>
      </c>
      <c r="AK90" s="103">
        <v>26</v>
      </c>
      <c r="AL90" s="99">
        <f t="shared" si="30"/>
        <v>37</v>
      </c>
      <c r="AM90" s="103">
        <v>10</v>
      </c>
      <c r="AN90" s="109">
        <v>11</v>
      </c>
      <c r="AO90" s="101">
        <f t="shared" si="31"/>
        <v>21</v>
      </c>
      <c r="AP90" s="105">
        <v>32</v>
      </c>
      <c r="AQ90" s="101">
        <f t="shared" si="32"/>
        <v>90</v>
      </c>
      <c r="AR90" s="99">
        <f>IF(AQ90="0","0",LOOKUP(AQ90,{0,66,80,100,120,140,160},{0,1,2,3,"3.5",4,5}))</f>
        <v>2</v>
      </c>
      <c r="AS90" s="111">
        <v>26</v>
      </c>
      <c r="AT90" s="111">
        <v>20</v>
      </c>
      <c r="AU90" s="101">
        <f t="shared" si="33"/>
        <v>46</v>
      </c>
      <c r="AV90" s="111">
        <v>19</v>
      </c>
      <c r="AW90" s="109">
        <v>13</v>
      </c>
      <c r="AX90" s="101">
        <f t="shared" si="34"/>
        <v>32</v>
      </c>
      <c r="AY90" s="109">
        <v>38</v>
      </c>
      <c r="AZ90" s="101">
        <f t="shared" si="35"/>
        <v>116</v>
      </c>
      <c r="BA90" s="99">
        <f>IF(AZ90="0","0",LOOKUP(AZ90,{0,66,80,100,120,140,160},{0,1,2,3,"3.5",4,5}))</f>
        <v>3</v>
      </c>
      <c r="BB90" s="105" t="s">
        <v>56</v>
      </c>
      <c r="BC90" s="107">
        <f>IF(ISBLANK(AR90)," ",IF(AR90="0","0",LOOKUP(AR90,{0,1,2,3,"3.5",4,5},{0,0,0,1,"1.5",2,3})))</f>
        <v>0</v>
      </c>
      <c r="BD90" s="133">
        <f t="shared" si="38"/>
        <v>3.25</v>
      </c>
      <c r="BE90" s="107" t="str">
        <f t="shared" si="36"/>
        <v>B</v>
      </c>
      <c r="BF90" s="107" t="str">
        <f t="shared" si="37"/>
        <v>Average Result</v>
      </c>
      <c r="BG90" s="70"/>
      <c r="BH90" s="48" t="str">
        <f>IF(H90="0","0",LOOKUP(H90,{0,1,2,3,"3.5",4,5},{"F","D","C","B","A-","A","A+"}))</f>
        <v>A</v>
      </c>
      <c r="BI90" s="48" t="str">
        <f>IF(L90="0","0",LOOKUP(L90,{0,1,2,3,"3.5",4,5},{"F","D","C","B","A-","A","A+"}))</f>
        <v>B</v>
      </c>
      <c r="BJ90" s="48" t="str">
        <f>IF(Q90="0","0",LOOKUP(Q90,{0,1,2,3,"3.5",4,5},{"F","D","C","B","A-","A","A+"}))</f>
        <v>A-</v>
      </c>
      <c r="BK90" s="48" t="str">
        <f>IF(Z90="0","0",LOOKUP(Z90,{0,1,2,3,"3.5",4,5},{"F","D","C","B","A-","A","A+"}))</f>
        <v>B</v>
      </c>
      <c r="BL90" s="48" t="str">
        <f>IF(AI90="0","0",LOOKUP(AI90,{0,1,2,3,"3.5",4,5},{"F","D","C","B","A-","A","A+"}))</f>
        <v>B</v>
      </c>
      <c r="BM90" s="48" t="str">
        <f>IF(AR90="0","0",LOOKUP(AR90,{0,1,2,3,"3.5",4,5},{"F","D","C","B","A-","A","A+"}))</f>
        <v>C</v>
      </c>
      <c r="BN90" s="48" t="str">
        <f>IF(BA90="0","0",LOOKUP(BA90,{0,1,2,3,"3.5",4,5},{"F","D","C","B","A-","A","A+"}))</f>
        <v>B</v>
      </c>
      <c r="BO90" s="50">
        <f t="shared" si="39"/>
        <v>744</v>
      </c>
    </row>
    <row r="91" spans="1:67" ht="15.75" customHeight="1">
      <c r="A91" s="37">
        <v>1087</v>
      </c>
      <c r="B91" s="38" t="s">
        <v>143</v>
      </c>
      <c r="C91" s="79">
        <v>49</v>
      </c>
      <c r="D91" s="80">
        <v>68</v>
      </c>
      <c r="E91" s="81">
        <f t="shared" si="20"/>
        <v>117</v>
      </c>
      <c r="F91" s="80">
        <v>17</v>
      </c>
      <c r="G91" s="81">
        <f t="shared" si="21"/>
        <v>134</v>
      </c>
      <c r="H91" s="81" t="str">
        <f>IF(G91="0","0",LOOKUP(G91,{0,66,80,100,120,140,160},{0,1,2,3,"3.5",4,5}))</f>
        <v>3.5</v>
      </c>
      <c r="I91" s="82">
        <v>53</v>
      </c>
      <c r="J91" s="82">
        <v>55</v>
      </c>
      <c r="K91" s="83">
        <f t="shared" si="22"/>
        <v>108</v>
      </c>
      <c r="L91" s="81">
        <f>IF(K91="0","0",LOOKUP(K91,{0,66,80,100,120,140,160},{0,1,2,3,"3.5",4,5}))</f>
        <v>3</v>
      </c>
      <c r="M91" s="81">
        <v>26</v>
      </c>
      <c r="N91" s="81">
        <v>11</v>
      </c>
      <c r="O91" s="81">
        <v>15</v>
      </c>
      <c r="P91" s="81">
        <f t="shared" si="23"/>
        <v>52</v>
      </c>
      <c r="Q91" s="81">
        <f>IF(P91="0","0",LOOKUP(P91,{0,33,40,50,60,70,80},{0,1,2,3,"3.5",4,5}))</f>
        <v>3</v>
      </c>
      <c r="R91" s="84">
        <v>32</v>
      </c>
      <c r="S91" s="85">
        <v>30</v>
      </c>
      <c r="T91" s="83">
        <f t="shared" si="24"/>
        <v>62</v>
      </c>
      <c r="U91" s="84">
        <v>14</v>
      </c>
      <c r="V91" s="89" t="s">
        <v>126</v>
      </c>
      <c r="W91" s="83">
        <f t="shared" si="25"/>
        <v>22</v>
      </c>
      <c r="X91" s="86">
        <v>40</v>
      </c>
      <c r="Y91" s="99">
        <f t="shared" si="26"/>
        <v>124</v>
      </c>
      <c r="Z91" s="99" t="str">
        <f>IF(Y91="0","0",LOOKUP(Y91,{0,66,80,100,120,140,160},{0,1,2,3,"3.5",4,5}))</f>
        <v>3.5</v>
      </c>
      <c r="AA91" s="109">
        <v>21</v>
      </c>
      <c r="AB91" s="112">
        <v>7</v>
      </c>
      <c r="AC91" s="99">
        <f t="shared" si="27"/>
        <v>28</v>
      </c>
      <c r="AD91" s="109">
        <v>18</v>
      </c>
      <c r="AE91" s="112">
        <v>15</v>
      </c>
      <c r="AF91" s="102">
        <f t="shared" si="28"/>
        <v>33</v>
      </c>
      <c r="AG91" s="112">
        <v>40</v>
      </c>
      <c r="AH91" s="101">
        <f t="shared" si="29"/>
        <v>101</v>
      </c>
      <c r="AI91" s="99">
        <f>IF(AH91="0","0",LOOKUP(AH91,{0,66,80,100,120,140,160},{0,1,2,3,"3.5",4,5}))</f>
        <v>3</v>
      </c>
      <c r="AJ91" s="99">
        <v>43</v>
      </c>
      <c r="AK91" s="103">
        <v>21</v>
      </c>
      <c r="AL91" s="99">
        <f t="shared" si="30"/>
        <v>64</v>
      </c>
      <c r="AM91" s="103">
        <v>19</v>
      </c>
      <c r="AN91" s="109">
        <v>10</v>
      </c>
      <c r="AO91" s="101">
        <f t="shared" si="31"/>
        <v>29</v>
      </c>
      <c r="AP91" s="105">
        <v>42</v>
      </c>
      <c r="AQ91" s="101">
        <f t="shared" si="32"/>
        <v>135</v>
      </c>
      <c r="AR91" s="99" t="str">
        <f>IF(AQ91="0","0",LOOKUP(AQ91,{0,66,80,100,120,140,160},{0,1,2,3,"3.5",4,5}))</f>
        <v>3.5</v>
      </c>
      <c r="AS91" s="111">
        <v>29</v>
      </c>
      <c r="AT91" s="111">
        <v>29</v>
      </c>
      <c r="AU91" s="101">
        <f t="shared" si="33"/>
        <v>58</v>
      </c>
      <c r="AV91" s="111">
        <v>14</v>
      </c>
      <c r="AW91" s="109">
        <v>18</v>
      </c>
      <c r="AX91" s="101">
        <f t="shared" si="34"/>
        <v>32</v>
      </c>
      <c r="AY91" s="109">
        <v>36</v>
      </c>
      <c r="AZ91" s="101">
        <f t="shared" si="35"/>
        <v>126</v>
      </c>
      <c r="BA91" s="99" t="str">
        <f>IF(AZ91="0","0",LOOKUP(AZ91,{0,66,80,100,120,140,160},{0,1,2,3,"3.5",4,5}))</f>
        <v>3.5</v>
      </c>
      <c r="BB91" s="105" t="s">
        <v>56</v>
      </c>
      <c r="BC91" s="107" t="str">
        <f>IF(ISBLANK(AR91)," ",IF(AR91="0","0",LOOKUP(AR91,{0,1,2,3,"3.5",4,5},{0,0,0,1,"1.5",2,3})))</f>
        <v>1.5</v>
      </c>
      <c r="BD91" s="133">
        <f t="shared" si="38"/>
        <v>3.5</v>
      </c>
      <c r="BE91" s="107" t="str">
        <f t="shared" si="36"/>
        <v>A-</v>
      </c>
      <c r="BF91" s="107" t="str">
        <f t="shared" si="37"/>
        <v>Good Result</v>
      </c>
      <c r="BG91" s="70"/>
      <c r="BH91" s="48" t="str">
        <f>IF(H91="0","0",LOOKUP(H91,{0,1,2,3,"3.5",4,5},{"F","D","C","B","A-","A","A+"}))</f>
        <v>A-</v>
      </c>
      <c r="BI91" s="48" t="str">
        <f>IF(L91="0","0",LOOKUP(L91,{0,1,2,3,"3.5",4,5},{"F","D","C","B","A-","A","A+"}))</f>
        <v>B</v>
      </c>
      <c r="BJ91" s="48" t="str">
        <f>IF(Q91="0","0",LOOKUP(Q91,{0,1,2,3,"3.5",4,5},{"F","D","C","B","A-","A","A+"}))</f>
        <v>B</v>
      </c>
      <c r="BK91" s="48" t="str">
        <f>IF(Z91="0","0",LOOKUP(Z91,{0,1,2,3,"3.5",4,5},{"F","D","C","B","A-","A","A+"}))</f>
        <v>A-</v>
      </c>
      <c r="BL91" s="48" t="str">
        <f>IF(AI91="0","0",LOOKUP(AI91,{0,1,2,3,"3.5",4,5},{"F","D","C","B","A-","A","A+"}))</f>
        <v>B</v>
      </c>
      <c r="BM91" s="48" t="str">
        <f>IF(AR91="0","0",LOOKUP(AR91,{0,1,2,3,"3.5",4,5},{"F","D","C","B","A-","A","A+"}))</f>
        <v>A-</v>
      </c>
      <c r="BN91" s="48" t="str">
        <f>IF(BA91="0","0",LOOKUP(BA91,{0,1,2,3,"3.5",4,5},{"F","D","C","B","A-","A","A+"}))</f>
        <v>A-</v>
      </c>
      <c r="BO91" s="50">
        <f t="shared" si="39"/>
        <v>780</v>
      </c>
    </row>
    <row r="92" spans="1:67" ht="15.75" customHeight="1">
      <c r="A92" s="37">
        <v>1088</v>
      </c>
      <c r="B92" s="38" t="s">
        <v>144</v>
      </c>
      <c r="C92" s="79"/>
      <c r="D92" s="80"/>
      <c r="E92" s="81">
        <f t="shared" si="20"/>
        <v>0</v>
      </c>
      <c r="F92" s="80"/>
      <c r="G92" s="81">
        <f t="shared" si="21"/>
        <v>0</v>
      </c>
      <c r="H92" s="81">
        <f>IF(G92="0","0",LOOKUP(G92,{0,66,80,100,120,140,160},{0,1,2,3,"3.5",4,5}))</f>
        <v>0</v>
      </c>
      <c r="I92" s="82"/>
      <c r="J92" s="82"/>
      <c r="K92" s="83">
        <f t="shared" si="22"/>
        <v>0</v>
      </c>
      <c r="L92" s="81">
        <f>IF(K92="0","0",LOOKUP(K92,{0,66,80,100,120,140,160},{0,1,2,3,"3.5",4,5}))</f>
        <v>0</v>
      </c>
      <c r="M92" s="81"/>
      <c r="N92" s="81"/>
      <c r="O92" s="81"/>
      <c r="P92" s="81">
        <f t="shared" si="23"/>
        <v>0</v>
      </c>
      <c r="Q92" s="81">
        <f>IF(P92="0","0",LOOKUP(P92,{0,33,40,50,60,70,80},{0,1,2,3,"3.5",4,5}))</f>
        <v>0</v>
      </c>
      <c r="R92" s="84"/>
      <c r="S92" s="85"/>
      <c r="T92" s="83">
        <f t="shared" si="24"/>
        <v>0</v>
      </c>
      <c r="U92" s="84"/>
      <c r="V92" s="86"/>
      <c r="W92" s="83">
        <f t="shared" si="25"/>
        <v>0</v>
      </c>
      <c r="X92" s="86"/>
      <c r="Y92" s="99">
        <f t="shared" si="26"/>
        <v>0</v>
      </c>
      <c r="Z92" s="99">
        <f>IF(Y92="0","0",LOOKUP(Y92,{0,66,80,100,120,140,160},{0,1,2,3,"3.5",4,5}))</f>
        <v>0</v>
      </c>
      <c r="AA92" s="109"/>
      <c r="AB92" s="112"/>
      <c r="AC92" s="99">
        <f t="shared" si="27"/>
        <v>0</v>
      </c>
      <c r="AD92" s="109"/>
      <c r="AE92" s="112"/>
      <c r="AF92" s="102">
        <f t="shared" si="28"/>
        <v>0</v>
      </c>
      <c r="AG92" s="112"/>
      <c r="AH92" s="101">
        <f t="shared" si="29"/>
        <v>0</v>
      </c>
      <c r="AI92" s="99">
        <f>IF(AH92="0","0",LOOKUP(AH92,{0,66,80,100,120,140,160},{0,1,2,3,"3.5",4,5}))</f>
        <v>0</v>
      </c>
      <c r="AJ92" s="99"/>
      <c r="AK92" s="103"/>
      <c r="AL92" s="99">
        <f t="shared" si="30"/>
        <v>0</v>
      </c>
      <c r="AM92" s="103"/>
      <c r="AN92" s="109"/>
      <c r="AO92" s="101">
        <f t="shared" si="31"/>
        <v>0</v>
      </c>
      <c r="AP92" s="105"/>
      <c r="AQ92" s="101">
        <f t="shared" si="32"/>
        <v>0</v>
      </c>
      <c r="AR92" s="99">
        <f>IF(AQ92="0","0",LOOKUP(AQ92,{0,66,80,100,120,140,160},{0,1,2,3,"3.5",4,5}))</f>
        <v>0</v>
      </c>
      <c r="AS92" s="111"/>
      <c r="AT92" s="111"/>
      <c r="AU92" s="101">
        <f t="shared" si="33"/>
        <v>0</v>
      </c>
      <c r="AV92" s="111"/>
      <c r="AW92" s="109"/>
      <c r="AX92" s="101">
        <f t="shared" si="34"/>
        <v>0</v>
      </c>
      <c r="AY92" s="111"/>
      <c r="AZ92" s="101">
        <f t="shared" si="35"/>
        <v>0</v>
      </c>
      <c r="BA92" s="99">
        <f>IF(AZ92="0","0",LOOKUP(AZ92,{0,66,80,100,120,140,160},{0,1,2,3,"3.5",4,5}))</f>
        <v>0</v>
      </c>
      <c r="BB92" s="105" t="s">
        <v>56</v>
      </c>
      <c r="BC92" s="107">
        <f>IF(ISBLANK(AR92)," ",IF(AR92="0","0",LOOKUP(AR92,{0,1,2,3,"3.5",4,5},{0,0,0,1,"1.5",2,3})))</f>
        <v>0</v>
      </c>
      <c r="BD92" s="133">
        <f t="shared" si="38"/>
        <v>0</v>
      </c>
      <c r="BE92" s="107" t="str">
        <f t="shared" si="36"/>
        <v>F</v>
      </c>
      <c r="BF92" s="107" t="str">
        <f t="shared" si="37"/>
        <v>Fail</v>
      </c>
      <c r="BG92" s="70"/>
      <c r="BH92" s="48" t="str">
        <f>IF(H92="0","0",LOOKUP(H92,{0,1,2,3,"3.5",4,5},{"F","D","C","B","A-","A","A+"}))</f>
        <v>F</v>
      </c>
      <c r="BI92" s="48" t="str">
        <f>IF(L92="0","0",LOOKUP(L92,{0,1,2,3,"3.5",4,5},{"F","D","C","B","A-","A","A+"}))</f>
        <v>F</v>
      </c>
      <c r="BJ92" s="48" t="str">
        <f>IF(Q92="0","0",LOOKUP(Q92,{0,1,2,3,"3.5",4,5},{"F","D","C","B","A-","A","A+"}))</f>
        <v>F</v>
      </c>
      <c r="BK92" s="48" t="str">
        <f>IF(Z92="0","0",LOOKUP(Z92,{0,1,2,3,"3.5",4,5},{"F","D","C","B","A-","A","A+"}))</f>
        <v>F</v>
      </c>
      <c r="BL92" s="48" t="str">
        <f>IF(AI92="0","0",LOOKUP(AI92,{0,1,2,3,"3.5",4,5},{"F","D","C","B","A-","A","A+"}))</f>
        <v>F</v>
      </c>
      <c r="BM92" s="48" t="str">
        <f>IF(AR92="0","0",LOOKUP(AR92,{0,1,2,3,"3.5",4,5},{"F","D","C","B","A-","A","A+"}))</f>
        <v>F</v>
      </c>
      <c r="BN92" s="48" t="str">
        <f>IF(BA92="0","0",LOOKUP(BA92,{0,1,2,3,"3.5",4,5},{"F","D","C","B","A-","A","A+"}))</f>
        <v>F</v>
      </c>
      <c r="BO92" s="50">
        <f t="shared" si="39"/>
        <v>0</v>
      </c>
    </row>
    <row r="93" spans="1:67" ht="15.75" customHeight="1">
      <c r="A93" s="37">
        <v>1089</v>
      </c>
      <c r="B93" s="38" t="s">
        <v>145</v>
      </c>
      <c r="C93" s="79">
        <v>43</v>
      </c>
      <c r="D93" s="80">
        <v>72</v>
      </c>
      <c r="E93" s="81">
        <f t="shared" si="20"/>
        <v>115</v>
      </c>
      <c r="F93" s="80">
        <v>21</v>
      </c>
      <c r="G93" s="81">
        <f t="shared" si="21"/>
        <v>136</v>
      </c>
      <c r="H93" s="81" t="str">
        <f>IF(G93="0","0",LOOKUP(G93,{0,66,80,100,120,140,160},{0,1,2,3,"3.5",4,5}))</f>
        <v>3.5</v>
      </c>
      <c r="I93" s="82">
        <v>64</v>
      </c>
      <c r="J93" s="82">
        <v>64</v>
      </c>
      <c r="K93" s="83">
        <f t="shared" si="22"/>
        <v>128</v>
      </c>
      <c r="L93" s="81" t="str">
        <f>IF(K93="0","0",LOOKUP(K93,{0,66,80,100,120,140,160},{0,1,2,3,"3.5",4,5}))</f>
        <v>3.5</v>
      </c>
      <c r="M93" s="81">
        <v>20</v>
      </c>
      <c r="N93" s="81">
        <v>16</v>
      </c>
      <c r="O93" s="81">
        <v>15</v>
      </c>
      <c r="P93" s="81">
        <f t="shared" si="23"/>
        <v>51</v>
      </c>
      <c r="Q93" s="81">
        <f>IF(P93="0","0",LOOKUP(P93,{0,33,40,50,60,70,80},{0,1,2,3,"3.5",4,5}))</f>
        <v>3</v>
      </c>
      <c r="R93" s="84">
        <v>18</v>
      </c>
      <c r="S93" s="85">
        <v>28</v>
      </c>
      <c r="T93" s="83">
        <f t="shared" si="24"/>
        <v>46</v>
      </c>
      <c r="U93" s="84">
        <v>15</v>
      </c>
      <c r="V93" s="86">
        <v>12</v>
      </c>
      <c r="W93" s="83">
        <f t="shared" si="25"/>
        <v>27</v>
      </c>
      <c r="X93" s="86">
        <v>44</v>
      </c>
      <c r="Y93" s="99">
        <f t="shared" si="26"/>
        <v>117</v>
      </c>
      <c r="Z93" s="99">
        <f>IF(Y93="0","0",LOOKUP(Y93,{0,66,80,100,120,140,160},{0,1,2,3,"3.5",4,5}))</f>
        <v>3</v>
      </c>
      <c r="AA93" s="109">
        <v>23</v>
      </c>
      <c r="AB93" s="112">
        <v>20</v>
      </c>
      <c r="AC93" s="99">
        <f t="shared" si="27"/>
        <v>43</v>
      </c>
      <c r="AD93" s="109">
        <v>14</v>
      </c>
      <c r="AE93" s="112">
        <v>9</v>
      </c>
      <c r="AF93" s="102">
        <f t="shared" si="28"/>
        <v>23</v>
      </c>
      <c r="AG93" s="112">
        <v>36</v>
      </c>
      <c r="AH93" s="101">
        <f t="shared" si="29"/>
        <v>102</v>
      </c>
      <c r="AI93" s="99">
        <f>IF(AH93="0","0",LOOKUP(AH93,{0,66,80,100,120,140,160},{0,1,2,3,"3.5",4,5}))</f>
        <v>3</v>
      </c>
      <c r="AJ93" s="99">
        <v>31</v>
      </c>
      <c r="AK93" s="103">
        <v>23</v>
      </c>
      <c r="AL93" s="99">
        <f t="shared" si="30"/>
        <v>54</v>
      </c>
      <c r="AM93" s="103">
        <v>15</v>
      </c>
      <c r="AN93" s="109">
        <v>12</v>
      </c>
      <c r="AO93" s="101">
        <f t="shared" si="31"/>
        <v>27</v>
      </c>
      <c r="AP93" s="105">
        <v>34</v>
      </c>
      <c r="AQ93" s="101">
        <f t="shared" si="32"/>
        <v>115</v>
      </c>
      <c r="AR93" s="99">
        <f>IF(AQ93="0","0",LOOKUP(AQ93,{0,66,80,100,120,140,160},{0,1,2,3,"3.5",4,5}))</f>
        <v>3</v>
      </c>
      <c r="AS93" s="111">
        <v>33</v>
      </c>
      <c r="AT93" s="111">
        <v>18</v>
      </c>
      <c r="AU93" s="101">
        <f t="shared" si="33"/>
        <v>51</v>
      </c>
      <c r="AV93" s="111">
        <v>15</v>
      </c>
      <c r="AW93" s="109">
        <v>17</v>
      </c>
      <c r="AX93" s="101">
        <f t="shared" si="34"/>
        <v>32</v>
      </c>
      <c r="AY93" s="109">
        <v>40</v>
      </c>
      <c r="AZ93" s="101">
        <f t="shared" si="35"/>
        <v>123</v>
      </c>
      <c r="BA93" s="99" t="str">
        <f>IF(AZ93="0","0",LOOKUP(AZ93,{0,66,80,100,120,140,160},{0,1,2,3,"3.5",4,5}))</f>
        <v>3.5</v>
      </c>
      <c r="BB93" s="105" t="s">
        <v>56</v>
      </c>
      <c r="BC93" s="107">
        <f>IF(ISBLANK(AR93)," ",IF(AR93="0","0",LOOKUP(AR93,{0,1,2,3,"3.5",4,5},{0,0,0,1,"1.5",2,3})))</f>
        <v>1</v>
      </c>
      <c r="BD93" s="133">
        <f t="shared" si="38"/>
        <v>3.4166666666666665</v>
      </c>
      <c r="BE93" s="107" t="str">
        <f t="shared" si="36"/>
        <v>B</v>
      </c>
      <c r="BF93" s="107" t="str">
        <f t="shared" si="37"/>
        <v>Average Result</v>
      </c>
      <c r="BG93" s="70"/>
      <c r="BH93" s="48" t="str">
        <f>IF(H93="0","0",LOOKUP(H93,{0,1,2,3,"3.5",4,5},{"F","D","C","B","A-","A","A+"}))</f>
        <v>A-</v>
      </c>
      <c r="BI93" s="48" t="str">
        <f>IF(L93="0","0",LOOKUP(L93,{0,1,2,3,"3.5",4,5},{"F","D","C","B","A-","A","A+"}))</f>
        <v>A-</v>
      </c>
      <c r="BJ93" s="48" t="str">
        <f>IF(Q93="0","0",LOOKUP(Q93,{0,1,2,3,"3.5",4,5},{"F","D","C","B","A-","A","A+"}))</f>
        <v>B</v>
      </c>
      <c r="BK93" s="48" t="str">
        <f>IF(Z93="0","0",LOOKUP(Z93,{0,1,2,3,"3.5",4,5},{"F","D","C","B","A-","A","A+"}))</f>
        <v>B</v>
      </c>
      <c r="BL93" s="48" t="str">
        <f>IF(AI93="0","0",LOOKUP(AI93,{0,1,2,3,"3.5",4,5},{"F","D","C","B","A-","A","A+"}))</f>
        <v>B</v>
      </c>
      <c r="BM93" s="48" t="str">
        <f>IF(AR93="0","0",LOOKUP(AR93,{0,1,2,3,"3.5",4,5},{"F","D","C","B","A-","A","A+"}))</f>
        <v>B</v>
      </c>
      <c r="BN93" s="48" t="str">
        <f>IF(BA93="0","0",LOOKUP(BA93,{0,1,2,3,"3.5",4,5},{"F","D","C","B","A-","A","A+"}))</f>
        <v>A-</v>
      </c>
      <c r="BO93" s="50">
        <f t="shared" si="39"/>
        <v>772</v>
      </c>
    </row>
    <row r="94" spans="1:67" ht="15.75" customHeight="1">
      <c r="A94" s="37">
        <v>1090</v>
      </c>
      <c r="B94" s="38" t="s">
        <v>146</v>
      </c>
      <c r="C94" s="79">
        <v>42</v>
      </c>
      <c r="D94" s="80">
        <v>74</v>
      </c>
      <c r="E94" s="81">
        <f t="shared" si="20"/>
        <v>116</v>
      </c>
      <c r="F94" s="80">
        <v>26</v>
      </c>
      <c r="G94" s="81">
        <f t="shared" si="21"/>
        <v>142</v>
      </c>
      <c r="H94" s="81">
        <f>IF(G94="0","0",LOOKUP(G94,{0,66,80,100,120,140,160},{0,1,2,3,"3.5",4,5}))</f>
        <v>4</v>
      </c>
      <c r="I94" s="82">
        <v>50</v>
      </c>
      <c r="J94" s="82">
        <v>67</v>
      </c>
      <c r="K94" s="83">
        <f t="shared" si="22"/>
        <v>117</v>
      </c>
      <c r="L94" s="81">
        <f>IF(K94="0","0",LOOKUP(K94,{0,66,80,100,120,140,160},{0,1,2,3,"3.5",4,5}))</f>
        <v>3</v>
      </c>
      <c r="M94" s="81">
        <v>17</v>
      </c>
      <c r="N94" s="81">
        <v>17</v>
      </c>
      <c r="O94" s="81">
        <v>12</v>
      </c>
      <c r="P94" s="81">
        <f t="shared" si="23"/>
        <v>46</v>
      </c>
      <c r="Q94" s="81">
        <f>IF(P94="0","0",LOOKUP(P94,{0,33,40,50,60,70,80},{0,1,2,3,"3.5",4,5}))</f>
        <v>2</v>
      </c>
      <c r="R94" s="84">
        <v>40</v>
      </c>
      <c r="S94" s="85">
        <v>30</v>
      </c>
      <c r="T94" s="83">
        <f t="shared" si="24"/>
        <v>70</v>
      </c>
      <c r="U94" s="84">
        <v>19</v>
      </c>
      <c r="V94" s="86">
        <v>11</v>
      </c>
      <c r="W94" s="83">
        <f t="shared" si="25"/>
        <v>30</v>
      </c>
      <c r="X94" s="86">
        <v>44</v>
      </c>
      <c r="Y94" s="99">
        <f t="shared" si="26"/>
        <v>144</v>
      </c>
      <c r="Z94" s="99">
        <f>IF(Y94="0","0",LOOKUP(Y94,{0,66,80,100,120,140,160},{0,1,2,3,"3.5",4,5}))</f>
        <v>4</v>
      </c>
      <c r="AA94" s="109">
        <v>30</v>
      </c>
      <c r="AB94" s="112">
        <v>10</v>
      </c>
      <c r="AC94" s="99">
        <f t="shared" si="27"/>
        <v>40</v>
      </c>
      <c r="AD94" s="109">
        <v>18</v>
      </c>
      <c r="AE94" s="112">
        <v>15</v>
      </c>
      <c r="AF94" s="102">
        <f t="shared" si="28"/>
        <v>33</v>
      </c>
      <c r="AG94" s="112">
        <v>34</v>
      </c>
      <c r="AH94" s="101">
        <f t="shared" si="29"/>
        <v>107</v>
      </c>
      <c r="AI94" s="99">
        <f>IF(AH94="0","0",LOOKUP(AH94,{0,66,80,100,120,140,160},{0,1,2,3,"3.5",4,5}))</f>
        <v>3</v>
      </c>
      <c r="AJ94" s="99">
        <v>34</v>
      </c>
      <c r="AK94" s="103">
        <v>42</v>
      </c>
      <c r="AL94" s="99">
        <f t="shared" si="30"/>
        <v>76</v>
      </c>
      <c r="AM94" s="103">
        <v>15</v>
      </c>
      <c r="AN94" s="109">
        <v>18</v>
      </c>
      <c r="AO94" s="101">
        <f t="shared" si="31"/>
        <v>33</v>
      </c>
      <c r="AP94" s="105">
        <v>34</v>
      </c>
      <c r="AQ94" s="101">
        <f t="shared" si="32"/>
        <v>143</v>
      </c>
      <c r="AR94" s="99">
        <f>IF(AQ94="0","0",LOOKUP(AQ94,{0,66,80,100,120,140,160},{0,1,2,3,"3.5",4,5}))</f>
        <v>4</v>
      </c>
      <c r="AS94" s="111">
        <v>29</v>
      </c>
      <c r="AT94" s="111">
        <v>34</v>
      </c>
      <c r="AU94" s="101">
        <f t="shared" si="33"/>
        <v>63</v>
      </c>
      <c r="AV94" s="111">
        <v>21</v>
      </c>
      <c r="AW94" s="109">
        <v>20</v>
      </c>
      <c r="AX94" s="101">
        <f t="shared" si="34"/>
        <v>41</v>
      </c>
      <c r="AY94" s="109">
        <v>40</v>
      </c>
      <c r="AZ94" s="101">
        <f t="shared" si="35"/>
        <v>144</v>
      </c>
      <c r="BA94" s="99">
        <f>IF(AZ94="0","0",LOOKUP(AZ94,{0,66,80,100,120,140,160},{0,1,2,3,"3.5",4,5}))</f>
        <v>4</v>
      </c>
      <c r="BB94" s="105" t="s">
        <v>56</v>
      </c>
      <c r="BC94" s="107">
        <f>IF(ISBLANK(AR94)," ",IF(AR94="0","0",LOOKUP(AR94,{0,1,2,3,"3.5",4,5},{0,0,0,1,"1.5",2,3})))</f>
        <v>2</v>
      </c>
      <c r="BD94" s="133">
        <f t="shared" si="38"/>
        <v>3.6666666666666665</v>
      </c>
      <c r="BE94" s="107" t="str">
        <f t="shared" si="36"/>
        <v>A-</v>
      </c>
      <c r="BF94" s="107" t="str">
        <f t="shared" si="37"/>
        <v>Good Result</v>
      </c>
      <c r="BG94" s="70"/>
      <c r="BH94" s="48" t="str">
        <f>IF(H94="0","0",LOOKUP(H94,{0,1,2,3,"3.5",4,5},{"F","D","C","B","A-","A","A+"}))</f>
        <v>A</v>
      </c>
      <c r="BI94" s="48" t="str">
        <f>IF(L94="0","0",LOOKUP(L94,{0,1,2,3,"3.5",4,5},{"F","D","C","B","A-","A","A+"}))</f>
        <v>B</v>
      </c>
      <c r="BJ94" s="48" t="str">
        <f>IF(Q94="0","0",LOOKUP(Q94,{0,1,2,3,"3.5",4,5},{"F","D","C","B","A-","A","A+"}))</f>
        <v>C</v>
      </c>
      <c r="BK94" s="48" t="str">
        <f>IF(Z94="0","0",LOOKUP(Z94,{0,1,2,3,"3.5",4,5},{"F","D","C","B","A-","A","A+"}))</f>
        <v>A</v>
      </c>
      <c r="BL94" s="48" t="str">
        <f>IF(AI94="0","0",LOOKUP(AI94,{0,1,2,3,"3.5",4,5},{"F","D","C","B","A-","A","A+"}))</f>
        <v>B</v>
      </c>
      <c r="BM94" s="48" t="str">
        <f>IF(AR94="0","0",LOOKUP(AR94,{0,1,2,3,"3.5",4,5},{"F","D","C","B","A-","A","A+"}))</f>
        <v>A</v>
      </c>
      <c r="BN94" s="48" t="str">
        <f>IF(BA94="0","0",LOOKUP(BA94,{0,1,2,3,"3.5",4,5},{"F","D","C","B","A-","A","A+"}))</f>
        <v>A</v>
      </c>
      <c r="BO94" s="50">
        <f t="shared" si="39"/>
        <v>843</v>
      </c>
    </row>
    <row r="95" spans="1:67" ht="15.75" customHeight="1">
      <c r="A95" s="37">
        <v>1091</v>
      </c>
      <c r="B95" s="38" t="s">
        <v>147</v>
      </c>
      <c r="C95" s="79">
        <v>33</v>
      </c>
      <c r="D95" s="80">
        <v>68</v>
      </c>
      <c r="E95" s="81">
        <f t="shared" si="20"/>
        <v>101</v>
      </c>
      <c r="F95" s="80">
        <v>22</v>
      </c>
      <c r="G95" s="81">
        <f t="shared" si="21"/>
        <v>123</v>
      </c>
      <c r="H95" s="81" t="str">
        <f>IF(G95="0","0",LOOKUP(G95,{0,66,80,100,120,140,160},{0,1,2,3,"3.5",4,5}))</f>
        <v>3.5</v>
      </c>
      <c r="I95" s="82">
        <v>48</v>
      </c>
      <c r="J95" s="82">
        <v>53</v>
      </c>
      <c r="K95" s="83">
        <f t="shared" si="22"/>
        <v>101</v>
      </c>
      <c r="L95" s="81">
        <f>IF(K95="0","0",LOOKUP(K95,{0,66,80,100,120,140,160},{0,1,2,3,"3.5",4,5}))</f>
        <v>3</v>
      </c>
      <c r="M95" s="81">
        <v>23</v>
      </c>
      <c r="N95" s="81">
        <v>14</v>
      </c>
      <c r="O95" s="81">
        <v>15</v>
      </c>
      <c r="P95" s="81">
        <f t="shared" si="23"/>
        <v>52</v>
      </c>
      <c r="Q95" s="81">
        <f>IF(P95="0","0",LOOKUP(P95,{0,33,40,50,60,70,80},{0,1,2,3,"3.5",4,5}))</f>
        <v>3</v>
      </c>
      <c r="R95" s="84">
        <v>28</v>
      </c>
      <c r="S95" s="85">
        <v>27</v>
      </c>
      <c r="T95" s="83">
        <f t="shared" si="24"/>
        <v>55</v>
      </c>
      <c r="U95" s="84">
        <v>14</v>
      </c>
      <c r="V95" s="86">
        <v>8</v>
      </c>
      <c r="W95" s="83">
        <f t="shared" si="25"/>
        <v>22</v>
      </c>
      <c r="X95" s="86">
        <v>36</v>
      </c>
      <c r="Y95" s="99">
        <f t="shared" si="26"/>
        <v>113</v>
      </c>
      <c r="Z95" s="99">
        <f>IF(Y95="0","0",LOOKUP(Y95,{0,66,80,100,120,140,160},{0,1,2,3,"3.5",4,5}))</f>
        <v>3</v>
      </c>
      <c r="AA95" s="109">
        <v>28</v>
      </c>
      <c r="AB95" s="112">
        <v>22</v>
      </c>
      <c r="AC95" s="99">
        <f t="shared" si="27"/>
        <v>50</v>
      </c>
      <c r="AD95" s="109">
        <v>14</v>
      </c>
      <c r="AE95" s="112">
        <v>12</v>
      </c>
      <c r="AF95" s="102">
        <f t="shared" si="28"/>
        <v>26</v>
      </c>
      <c r="AG95" s="112">
        <v>38</v>
      </c>
      <c r="AH95" s="101">
        <f t="shared" si="29"/>
        <v>114</v>
      </c>
      <c r="AI95" s="99">
        <f>IF(AH95="0","0",LOOKUP(AH95,{0,66,80,100,120,140,160},{0,1,2,3,"3.5",4,5}))</f>
        <v>3</v>
      </c>
      <c r="AJ95" s="99">
        <v>39</v>
      </c>
      <c r="AK95" s="103">
        <v>19</v>
      </c>
      <c r="AL95" s="99">
        <f t="shared" si="30"/>
        <v>58</v>
      </c>
      <c r="AM95" s="103">
        <v>13</v>
      </c>
      <c r="AN95" s="109">
        <v>13</v>
      </c>
      <c r="AO95" s="101">
        <f t="shared" si="31"/>
        <v>26</v>
      </c>
      <c r="AP95" s="105">
        <v>36</v>
      </c>
      <c r="AQ95" s="101">
        <f t="shared" si="32"/>
        <v>120</v>
      </c>
      <c r="AR95" s="99" t="str">
        <f>IF(AQ95="0","0",LOOKUP(AQ95,{0,66,80,100,120,140,160},{0,1,2,3,"3.5",4,5}))</f>
        <v>3.5</v>
      </c>
      <c r="AS95" s="111">
        <v>11</v>
      </c>
      <c r="AT95" s="111">
        <v>7</v>
      </c>
      <c r="AU95" s="101">
        <f t="shared" si="33"/>
        <v>18</v>
      </c>
      <c r="AV95" s="111">
        <v>9</v>
      </c>
      <c r="AW95" s="109">
        <v>8</v>
      </c>
      <c r="AX95" s="101">
        <f t="shared" si="34"/>
        <v>17</v>
      </c>
      <c r="AY95" s="111">
        <v>36</v>
      </c>
      <c r="AZ95" s="101">
        <f t="shared" si="35"/>
        <v>0</v>
      </c>
      <c r="BA95" s="99">
        <f>IF(AZ95="0","0",LOOKUP(AZ95,{0,66,80,100,120,140,160},{0,1,2,3,"3.5",4,5}))</f>
        <v>0</v>
      </c>
      <c r="BB95" s="105" t="s">
        <v>60</v>
      </c>
      <c r="BC95" s="107">
        <f>IF(ISBLANK(BA95)," ",IF(BA95="0","0",LOOKUP(BA95,{0,1,2,3,"3.5",4,5},{0,0,0,1,"1.5",2,3})))</f>
        <v>0</v>
      </c>
      <c r="BD95" s="133">
        <f t="shared" si="38"/>
        <v>0</v>
      </c>
      <c r="BE95" s="107" t="str">
        <f t="shared" si="36"/>
        <v>F</v>
      </c>
      <c r="BF95" s="107" t="str">
        <f t="shared" si="37"/>
        <v>Fail</v>
      </c>
      <c r="BG95" s="70"/>
      <c r="BH95" s="48" t="str">
        <f>IF(H95="0","0",LOOKUP(H95,{0,1,2,3,"3.5",4,5},{"F","D","C","B","A-","A","A+"}))</f>
        <v>A-</v>
      </c>
      <c r="BI95" s="48" t="str">
        <f>IF(L95="0","0",LOOKUP(L95,{0,1,2,3,"3.5",4,5},{"F","D","C","B","A-","A","A+"}))</f>
        <v>B</v>
      </c>
      <c r="BJ95" s="48" t="str">
        <f>IF(Q95="0","0",LOOKUP(Q95,{0,1,2,3,"3.5",4,5},{"F","D","C","B","A-","A","A+"}))</f>
        <v>B</v>
      </c>
      <c r="BK95" s="48" t="str">
        <f>IF(Z95="0","0",LOOKUP(Z95,{0,1,2,3,"3.5",4,5},{"F","D","C","B","A-","A","A+"}))</f>
        <v>B</v>
      </c>
      <c r="BL95" s="48" t="str">
        <f>IF(AI95="0","0",LOOKUP(AI95,{0,1,2,3,"3.5",4,5},{"F","D","C","B","A-","A","A+"}))</f>
        <v>B</v>
      </c>
      <c r="BM95" s="48" t="str">
        <f>IF(AR95="0","0",LOOKUP(AR95,{0,1,2,3,"3.5",4,5},{"F","D","C","B","A-","A","A+"}))</f>
        <v>A-</v>
      </c>
      <c r="BN95" s="48" t="str">
        <f>IF(BA95="0","0",LOOKUP(BA95,{0,1,2,3,"3.5",4,5},{"F","D","C","B","A-","A","A+"}))</f>
        <v>F</v>
      </c>
      <c r="BO95" s="50">
        <f t="shared" si="39"/>
        <v>623</v>
      </c>
    </row>
    <row r="96" spans="1:67" ht="15.75" customHeight="1">
      <c r="A96" s="37">
        <v>1092</v>
      </c>
      <c r="B96" s="38" t="s">
        <v>148</v>
      </c>
      <c r="C96" s="79">
        <v>40</v>
      </c>
      <c r="D96" s="80">
        <v>70</v>
      </c>
      <c r="E96" s="81">
        <f t="shared" si="20"/>
        <v>110</v>
      </c>
      <c r="F96" s="80">
        <v>19</v>
      </c>
      <c r="G96" s="81">
        <f t="shared" si="21"/>
        <v>129</v>
      </c>
      <c r="H96" s="81" t="str">
        <f>IF(G96="0","0",LOOKUP(G96,{0,66,80,100,120,140,160},{0,1,2,3,"3.5",4,5}))</f>
        <v>3.5</v>
      </c>
      <c r="I96" s="82">
        <v>65</v>
      </c>
      <c r="J96" s="82">
        <v>66</v>
      </c>
      <c r="K96" s="83">
        <f t="shared" si="22"/>
        <v>131</v>
      </c>
      <c r="L96" s="81" t="str">
        <f>IF(K96="0","0",LOOKUP(K96,{0,66,80,100,120,140,160},{0,1,2,3,"3.5",4,5}))</f>
        <v>3.5</v>
      </c>
      <c r="M96" s="81">
        <v>25</v>
      </c>
      <c r="N96" s="81">
        <v>13</v>
      </c>
      <c r="O96" s="81">
        <v>15</v>
      </c>
      <c r="P96" s="81">
        <f t="shared" si="23"/>
        <v>53</v>
      </c>
      <c r="Q96" s="81">
        <f>IF(P96="0","0",LOOKUP(P96,{0,33,40,50,60,70,80},{0,1,2,3,"3.5",4,5}))</f>
        <v>3</v>
      </c>
      <c r="R96" s="84">
        <v>38</v>
      </c>
      <c r="S96" s="85">
        <v>33</v>
      </c>
      <c r="T96" s="83">
        <f t="shared" si="24"/>
        <v>71</v>
      </c>
      <c r="U96" s="84">
        <v>13</v>
      </c>
      <c r="V96" s="86">
        <v>14</v>
      </c>
      <c r="W96" s="83">
        <f t="shared" si="25"/>
        <v>27</v>
      </c>
      <c r="X96" s="86">
        <v>34</v>
      </c>
      <c r="Y96" s="99">
        <f t="shared" si="26"/>
        <v>132</v>
      </c>
      <c r="Z96" s="99" t="str">
        <f>IF(Y96="0","0",LOOKUP(Y96,{0,66,80,100,120,140,160},{0,1,2,3,"3.5",4,5}))</f>
        <v>3.5</v>
      </c>
      <c r="AA96" s="109">
        <v>38</v>
      </c>
      <c r="AB96" s="112">
        <v>25</v>
      </c>
      <c r="AC96" s="99">
        <f t="shared" si="27"/>
        <v>63</v>
      </c>
      <c r="AD96" s="109">
        <v>14</v>
      </c>
      <c r="AE96" s="112">
        <v>14</v>
      </c>
      <c r="AF96" s="102">
        <f t="shared" si="28"/>
        <v>28</v>
      </c>
      <c r="AG96" s="112">
        <v>38</v>
      </c>
      <c r="AH96" s="101">
        <f t="shared" si="29"/>
        <v>129</v>
      </c>
      <c r="AI96" s="99" t="str">
        <f>IF(AH96="0","0",LOOKUP(AH96,{0,66,80,100,120,140,160},{0,1,2,3,"3.5",4,5}))</f>
        <v>3.5</v>
      </c>
      <c r="AJ96" s="99">
        <v>40</v>
      </c>
      <c r="AK96" s="103">
        <v>32</v>
      </c>
      <c r="AL96" s="99">
        <f t="shared" si="30"/>
        <v>72</v>
      </c>
      <c r="AM96" s="103">
        <v>16</v>
      </c>
      <c r="AN96" s="109">
        <v>17</v>
      </c>
      <c r="AO96" s="101">
        <f t="shared" si="31"/>
        <v>33</v>
      </c>
      <c r="AP96" s="105">
        <v>40</v>
      </c>
      <c r="AQ96" s="101">
        <f t="shared" si="32"/>
        <v>145</v>
      </c>
      <c r="AR96" s="99">
        <f>IF(AQ96="0","0",LOOKUP(AQ96,{0,66,80,100,120,140,160},{0,1,2,3,"3.5",4,5}))</f>
        <v>4</v>
      </c>
      <c r="AS96" s="111">
        <v>24</v>
      </c>
      <c r="AT96" s="111">
        <v>18</v>
      </c>
      <c r="AU96" s="101">
        <f t="shared" si="33"/>
        <v>42</v>
      </c>
      <c r="AV96" s="111">
        <v>11</v>
      </c>
      <c r="AW96" s="109">
        <v>10</v>
      </c>
      <c r="AX96" s="101">
        <f t="shared" si="34"/>
        <v>21</v>
      </c>
      <c r="AY96" s="109">
        <v>34</v>
      </c>
      <c r="AZ96" s="101">
        <f t="shared" si="35"/>
        <v>97</v>
      </c>
      <c r="BA96" s="99">
        <f>IF(AZ96="0","0",LOOKUP(AZ96,{0,66,80,100,120,140,160},{0,1,2,3,"3.5",4,5}))</f>
        <v>2</v>
      </c>
      <c r="BB96" s="105" t="s">
        <v>60</v>
      </c>
      <c r="BC96" s="107">
        <f>IF(ISBLANK(BA96)," ",IF(BA96="0","0",LOOKUP(BA96,{0,1,2,3,"3.5",4,5},{0,0,0,1,"1.5",2,3})))</f>
        <v>0</v>
      </c>
      <c r="BD96" s="133">
        <f t="shared" si="38"/>
        <v>3.1666666666666665</v>
      </c>
      <c r="BE96" s="107" t="str">
        <f t="shared" si="36"/>
        <v>B</v>
      </c>
      <c r="BF96" s="107" t="str">
        <f t="shared" si="37"/>
        <v>Average Result</v>
      </c>
      <c r="BG96" s="70"/>
      <c r="BH96" s="48" t="str">
        <f>IF(H96="0","0",LOOKUP(H96,{0,1,2,3,"3.5",4,5},{"F","D","C","B","A-","A","A+"}))</f>
        <v>A-</v>
      </c>
      <c r="BI96" s="48" t="str">
        <f>IF(L96="0","0",LOOKUP(L96,{0,1,2,3,"3.5",4,5},{"F","D","C","B","A-","A","A+"}))</f>
        <v>A-</v>
      </c>
      <c r="BJ96" s="48" t="str">
        <f>IF(Q96="0","0",LOOKUP(Q96,{0,1,2,3,"3.5",4,5},{"F","D","C","B","A-","A","A+"}))</f>
        <v>B</v>
      </c>
      <c r="BK96" s="48" t="str">
        <f>IF(Z96="0","0",LOOKUP(Z96,{0,1,2,3,"3.5",4,5},{"F","D","C","B","A-","A","A+"}))</f>
        <v>A-</v>
      </c>
      <c r="BL96" s="48" t="str">
        <f>IF(AI96="0","0",LOOKUP(AI96,{0,1,2,3,"3.5",4,5},{"F","D","C","B","A-","A","A+"}))</f>
        <v>A-</v>
      </c>
      <c r="BM96" s="48" t="str">
        <f>IF(AR96="0","0",LOOKUP(AR96,{0,1,2,3,"3.5",4,5},{"F","D","C","B","A-","A","A+"}))</f>
        <v>A</v>
      </c>
      <c r="BN96" s="48" t="str">
        <f>IF(BA96="0","0",LOOKUP(BA96,{0,1,2,3,"3.5",4,5},{"F","D","C","B","A-","A","A+"}))</f>
        <v>C</v>
      </c>
      <c r="BO96" s="50">
        <f t="shared" si="39"/>
        <v>816</v>
      </c>
    </row>
    <row r="97" spans="1:67" ht="15.75" customHeight="1">
      <c r="A97" s="37">
        <v>1093</v>
      </c>
      <c r="B97" s="38" t="s">
        <v>149</v>
      </c>
      <c r="C97" s="79">
        <v>24</v>
      </c>
      <c r="D97" s="80">
        <v>65</v>
      </c>
      <c r="E97" s="81">
        <f t="shared" si="20"/>
        <v>89</v>
      </c>
      <c r="F97" s="80">
        <v>23</v>
      </c>
      <c r="G97" s="81">
        <f t="shared" si="21"/>
        <v>112</v>
      </c>
      <c r="H97" s="81">
        <f>IF(G97="0","0",LOOKUP(G97,{0,66,80,100,120,140,160},{0,1,2,3,"3.5",4,5}))</f>
        <v>3</v>
      </c>
      <c r="I97" s="82">
        <v>63</v>
      </c>
      <c r="J97" s="82"/>
      <c r="K97" s="83">
        <f t="shared" si="22"/>
        <v>63</v>
      </c>
      <c r="L97" s="81">
        <f>IF(K97="0","0",LOOKUP(K97,{0,66,80,100,120,140,160},{0,1,2,3,"3.5",4,5}))</f>
        <v>0</v>
      </c>
      <c r="M97" s="81"/>
      <c r="N97" s="91">
        <v>12</v>
      </c>
      <c r="O97" s="81"/>
      <c r="P97" s="81">
        <f t="shared" si="23"/>
        <v>0</v>
      </c>
      <c r="Q97" s="81">
        <f>IF(P97="0","0",LOOKUP(P97,{0,33,40,50,60,70,80},{0,1,2,3,"3.5",4,5}))</f>
        <v>0</v>
      </c>
      <c r="R97" s="84"/>
      <c r="S97" s="85"/>
      <c r="T97" s="83">
        <f t="shared" si="24"/>
        <v>0</v>
      </c>
      <c r="U97" s="84"/>
      <c r="V97" s="86"/>
      <c r="W97" s="83">
        <f t="shared" si="25"/>
        <v>0</v>
      </c>
      <c r="X97" s="86"/>
      <c r="Y97" s="99">
        <f t="shared" si="26"/>
        <v>0</v>
      </c>
      <c r="Z97" s="99">
        <f>IF(Y97="0","0",LOOKUP(Y97,{0,66,80,100,120,140,160},{0,1,2,3,"3.5",4,5}))</f>
        <v>0</v>
      </c>
      <c r="AA97" s="109"/>
      <c r="AB97" s="112"/>
      <c r="AC97" s="99">
        <f t="shared" si="27"/>
        <v>0</v>
      </c>
      <c r="AD97" s="109"/>
      <c r="AE97" s="112"/>
      <c r="AF97" s="102">
        <f t="shared" si="28"/>
        <v>0</v>
      </c>
      <c r="AG97" s="112"/>
      <c r="AH97" s="101">
        <f t="shared" si="29"/>
        <v>0</v>
      </c>
      <c r="AI97" s="99">
        <f>IF(AH97="0","0",LOOKUP(AH97,{0,66,80,100,120,140,160},{0,1,2,3,"3.5",4,5}))</f>
        <v>0</v>
      </c>
      <c r="AJ97" s="99"/>
      <c r="AK97" s="103"/>
      <c r="AL97" s="99">
        <f t="shared" si="30"/>
        <v>0</v>
      </c>
      <c r="AM97" s="103"/>
      <c r="AN97" s="109"/>
      <c r="AO97" s="101">
        <f t="shared" si="31"/>
        <v>0</v>
      </c>
      <c r="AP97" s="105"/>
      <c r="AQ97" s="101">
        <f t="shared" si="32"/>
        <v>0</v>
      </c>
      <c r="AR97" s="99">
        <f>IF(AQ97="0","0",LOOKUP(AQ97,{0,66,80,100,120,140,160},{0,1,2,3,"3.5",4,5}))</f>
        <v>0</v>
      </c>
      <c r="AS97" s="111"/>
      <c r="AT97" s="111"/>
      <c r="AU97" s="101">
        <f t="shared" si="33"/>
        <v>0</v>
      </c>
      <c r="AV97" s="111"/>
      <c r="AW97" s="109"/>
      <c r="AX97" s="101">
        <f t="shared" si="34"/>
        <v>0</v>
      </c>
      <c r="AY97" s="111"/>
      <c r="AZ97" s="101">
        <f t="shared" si="35"/>
        <v>0</v>
      </c>
      <c r="BA97" s="99">
        <f>IF(AZ97="0","0",LOOKUP(AZ97,{0,66,80,100,120,140,160},{0,1,2,3,"3.5",4,5}))</f>
        <v>0</v>
      </c>
      <c r="BB97" s="105" t="s">
        <v>60</v>
      </c>
      <c r="BC97" s="107">
        <f>IF(ISBLANK(BA97)," ",IF(BA97="0","0",LOOKUP(BA97,{0,1,2,3,"3.5",4,5},{0,0,0,1,"1.5",2,3})))</f>
        <v>0</v>
      </c>
      <c r="BD97" s="133">
        <f t="shared" si="38"/>
        <v>0</v>
      </c>
      <c r="BE97" s="107" t="str">
        <f t="shared" si="36"/>
        <v>F</v>
      </c>
      <c r="BF97" s="107" t="str">
        <f t="shared" si="37"/>
        <v>Fail</v>
      </c>
      <c r="BG97" s="70"/>
      <c r="BH97" s="48" t="str">
        <f>IF(H97="0","0",LOOKUP(H97,{0,1,2,3,"3.5",4,5},{"F","D","C","B","A-","A","A+"}))</f>
        <v>B</v>
      </c>
      <c r="BI97" s="48" t="str">
        <f>IF(L97="0","0",LOOKUP(L97,{0,1,2,3,"3.5",4,5},{"F","D","C","B","A-","A","A+"}))</f>
        <v>F</v>
      </c>
      <c r="BJ97" s="48" t="str">
        <f>IF(Q97="0","0",LOOKUP(Q97,{0,1,2,3,"3.5",4,5},{"F","D","C","B","A-","A","A+"}))</f>
        <v>F</v>
      </c>
      <c r="BK97" s="48" t="str">
        <f>IF(Z97="0","0",LOOKUP(Z97,{0,1,2,3,"3.5",4,5},{"F","D","C","B","A-","A","A+"}))</f>
        <v>F</v>
      </c>
      <c r="BL97" s="48" t="str">
        <f>IF(AI97="0","0",LOOKUP(AI97,{0,1,2,3,"3.5",4,5},{"F","D","C","B","A-","A","A+"}))</f>
        <v>F</v>
      </c>
      <c r="BM97" s="48" t="str">
        <f>IF(AR97="0","0",LOOKUP(AR97,{0,1,2,3,"3.5",4,5},{"F","D","C","B","A-","A","A+"}))</f>
        <v>F</v>
      </c>
      <c r="BN97" s="48" t="str">
        <f>IF(BA97="0","0",LOOKUP(BA97,{0,1,2,3,"3.5",4,5},{"F","D","C","B","A-","A","A+"}))</f>
        <v>F</v>
      </c>
      <c r="BO97" s="50">
        <f t="shared" si="39"/>
        <v>175</v>
      </c>
    </row>
    <row r="98" spans="1:67" ht="15.75" customHeight="1">
      <c r="A98" s="37">
        <v>1094</v>
      </c>
      <c r="B98" s="38" t="s">
        <v>150</v>
      </c>
      <c r="C98" s="79">
        <v>50</v>
      </c>
      <c r="D98" s="80">
        <v>80</v>
      </c>
      <c r="E98" s="81">
        <f t="shared" si="20"/>
        <v>130</v>
      </c>
      <c r="F98" s="80">
        <v>25</v>
      </c>
      <c r="G98" s="81">
        <f t="shared" si="21"/>
        <v>155</v>
      </c>
      <c r="H98" s="81">
        <f>IF(G98="0","0",LOOKUP(G98,{0,66,80,100,120,140,160},{0,1,2,3,"3.5",4,5}))</f>
        <v>4</v>
      </c>
      <c r="I98" s="82">
        <v>70</v>
      </c>
      <c r="J98" s="82">
        <v>77</v>
      </c>
      <c r="K98" s="83">
        <f t="shared" si="22"/>
        <v>147</v>
      </c>
      <c r="L98" s="81">
        <f>IF(K98="0","0",LOOKUP(K98,{0,66,80,100,120,140,160},{0,1,2,3,"3.5",4,5}))</f>
        <v>4</v>
      </c>
      <c r="M98" s="81">
        <v>28</v>
      </c>
      <c r="N98" s="81">
        <v>15</v>
      </c>
      <c r="O98" s="81">
        <v>13</v>
      </c>
      <c r="P98" s="81">
        <f t="shared" si="23"/>
        <v>56</v>
      </c>
      <c r="Q98" s="81">
        <f>IF(P98="0","0",LOOKUP(P98,{0,33,40,50,60,70,80},{0,1,2,3,"3.5",4,5}))</f>
        <v>3</v>
      </c>
      <c r="R98" s="84">
        <v>42</v>
      </c>
      <c r="S98" s="85">
        <v>32</v>
      </c>
      <c r="T98" s="83">
        <f t="shared" si="24"/>
        <v>74</v>
      </c>
      <c r="U98" s="84">
        <v>21</v>
      </c>
      <c r="V98" s="86">
        <v>16</v>
      </c>
      <c r="W98" s="83">
        <f t="shared" si="25"/>
        <v>37</v>
      </c>
      <c r="X98" s="86">
        <v>44</v>
      </c>
      <c r="Y98" s="99">
        <f t="shared" si="26"/>
        <v>155</v>
      </c>
      <c r="Z98" s="99">
        <f>IF(Y98="0","0",LOOKUP(Y98,{0,66,80,100,120,140,160},{0,1,2,3,"3.5",4,5}))</f>
        <v>4</v>
      </c>
      <c r="AA98" s="109">
        <v>24</v>
      </c>
      <c r="AB98" s="112">
        <v>23</v>
      </c>
      <c r="AC98" s="99">
        <f t="shared" si="27"/>
        <v>47</v>
      </c>
      <c r="AD98" s="109">
        <v>18</v>
      </c>
      <c r="AE98" s="112">
        <v>13</v>
      </c>
      <c r="AF98" s="102">
        <f t="shared" si="28"/>
        <v>31</v>
      </c>
      <c r="AG98" s="112">
        <v>44</v>
      </c>
      <c r="AH98" s="101">
        <f t="shared" si="29"/>
        <v>122</v>
      </c>
      <c r="AI98" s="99" t="str">
        <f>IF(AH98="0","0",LOOKUP(AH98,{0,66,80,100,120,140,160},{0,1,2,3,"3.5",4,5}))</f>
        <v>3.5</v>
      </c>
      <c r="AJ98" s="99">
        <v>25</v>
      </c>
      <c r="AK98" s="103">
        <v>21</v>
      </c>
      <c r="AL98" s="99">
        <f t="shared" si="30"/>
        <v>46</v>
      </c>
      <c r="AM98" s="103">
        <v>15</v>
      </c>
      <c r="AN98" s="109">
        <v>20</v>
      </c>
      <c r="AO98" s="101">
        <f t="shared" si="31"/>
        <v>35</v>
      </c>
      <c r="AP98" s="105">
        <v>32</v>
      </c>
      <c r="AQ98" s="101">
        <f t="shared" si="32"/>
        <v>113</v>
      </c>
      <c r="AR98" s="99">
        <f>IF(AQ98="0","0",LOOKUP(AQ98,{0,66,80,100,120,140,160},{0,1,2,3,"3.5",4,5}))</f>
        <v>3</v>
      </c>
      <c r="AS98" s="111">
        <v>31</v>
      </c>
      <c r="AT98" s="111">
        <v>27</v>
      </c>
      <c r="AU98" s="101">
        <f t="shared" si="33"/>
        <v>58</v>
      </c>
      <c r="AV98" s="111">
        <v>17</v>
      </c>
      <c r="AW98" s="109">
        <v>21</v>
      </c>
      <c r="AX98" s="101">
        <f t="shared" si="34"/>
        <v>38</v>
      </c>
      <c r="AY98" s="109">
        <v>40</v>
      </c>
      <c r="AZ98" s="101">
        <f t="shared" si="35"/>
        <v>136</v>
      </c>
      <c r="BA98" s="99" t="str">
        <f>IF(AZ98="0","0",LOOKUP(AZ98,{0,66,80,100,120,140,160},{0,1,2,3,"3.5",4,5}))</f>
        <v>3.5</v>
      </c>
      <c r="BB98" s="105" t="s">
        <v>60</v>
      </c>
      <c r="BC98" s="107" t="str">
        <f>IF(ISBLANK(BA98)," ",IF(BA98="0","0",LOOKUP(BA98,{0,1,2,3,"3.5",4,5},{0,0,0,1,"1.5",2,3})))</f>
        <v>1.5</v>
      </c>
      <c r="BD98" s="133">
        <f t="shared" si="38"/>
        <v>3.9166666666666665</v>
      </c>
      <c r="BE98" s="107" t="str">
        <f t="shared" si="36"/>
        <v>A-</v>
      </c>
      <c r="BF98" s="107" t="str">
        <f t="shared" si="37"/>
        <v>Good Result</v>
      </c>
      <c r="BG98" s="70"/>
      <c r="BH98" s="48" t="str">
        <f>IF(H98="0","0",LOOKUP(H98,{0,1,2,3,"3.5",4,5},{"F","D","C","B","A-","A","A+"}))</f>
        <v>A</v>
      </c>
      <c r="BI98" s="48" t="str">
        <f>IF(L98="0","0",LOOKUP(L98,{0,1,2,3,"3.5",4,5},{"F","D","C","B","A-","A","A+"}))</f>
        <v>A</v>
      </c>
      <c r="BJ98" s="48" t="str">
        <f>IF(Q98="0","0",LOOKUP(Q98,{0,1,2,3,"3.5",4,5},{"F","D","C","B","A-","A","A+"}))</f>
        <v>B</v>
      </c>
      <c r="BK98" s="48" t="str">
        <f>IF(Z98="0","0",LOOKUP(Z98,{0,1,2,3,"3.5",4,5},{"F","D","C","B","A-","A","A+"}))</f>
        <v>A</v>
      </c>
      <c r="BL98" s="48" t="str">
        <f>IF(AI98="0","0",LOOKUP(AI98,{0,1,2,3,"3.5",4,5},{"F","D","C","B","A-","A","A+"}))</f>
        <v>A-</v>
      </c>
      <c r="BM98" s="48" t="str">
        <f>IF(AR98="0","0",LOOKUP(AR98,{0,1,2,3,"3.5",4,5},{"F","D","C","B","A-","A","A+"}))</f>
        <v>B</v>
      </c>
      <c r="BN98" s="48" t="str">
        <f>IF(BA98="0","0",LOOKUP(BA98,{0,1,2,3,"3.5",4,5},{"F","D","C","B","A-","A","A+"}))</f>
        <v>A-</v>
      </c>
      <c r="BO98" s="50">
        <f t="shared" si="39"/>
        <v>884</v>
      </c>
    </row>
    <row r="99" spans="1:67" ht="15.75" customHeight="1">
      <c r="A99" s="37">
        <v>1095</v>
      </c>
      <c r="B99" s="38" t="s">
        <v>151</v>
      </c>
      <c r="C99" s="79">
        <v>42</v>
      </c>
      <c r="D99" s="80">
        <v>64</v>
      </c>
      <c r="E99" s="81">
        <f t="shared" si="20"/>
        <v>106</v>
      </c>
      <c r="F99" s="80">
        <v>25</v>
      </c>
      <c r="G99" s="81">
        <f t="shared" si="21"/>
        <v>131</v>
      </c>
      <c r="H99" s="81" t="str">
        <f>IF(G99="0","0",LOOKUP(G99,{0,66,80,100,120,140,160},{0,1,2,3,"3.5",4,5}))</f>
        <v>3.5</v>
      </c>
      <c r="I99" s="82">
        <v>54</v>
      </c>
      <c r="J99" s="82">
        <v>69</v>
      </c>
      <c r="K99" s="83">
        <f t="shared" si="22"/>
        <v>123</v>
      </c>
      <c r="L99" s="81" t="str">
        <f>IF(K99="0","0",LOOKUP(K99,{0,66,80,100,120,140,160},{0,1,2,3,"3.5",4,5}))</f>
        <v>3.5</v>
      </c>
      <c r="M99" s="81">
        <v>21</v>
      </c>
      <c r="N99" s="81">
        <v>16</v>
      </c>
      <c r="O99" s="81">
        <v>13</v>
      </c>
      <c r="P99" s="81">
        <f t="shared" si="23"/>
        <v>50</v>
      </c>
      <c r="Q99" s="81">
        <f>IF(P99="0","0",LOOKUP(P99,{0,33,40,50,60,70,80},{0,1,2,3,"3.5",4,5}))</f>
        <v>3</v>
      </c>
      <c r="R99" s="84">
        <v>31</v>
      </c>
      <c r="S99" s="85">
        <v>35</v>
      </c>
      <c r="T99" s="83">
        <f t="shared" si="24"/>
        <v>66</v>
      </c>
      <c r="U99" s="84">
        <v>21</v>
      </c>
      <c r="V99" s="86">
        <v>13</v>
      </c>
      <c r="W99" s="83">
        <f t="shared" si="25"/>
        <v>34</v>
      </c>
      <c r="X99" s="86">
        <v>44</v>
      </c>
      <c r="Y99" s="99">
        <f t="shared" si="26"/>
        <v>144</v>
      </c>
      <c r="Z99" s="99">
        <f>IF(Y99="0","0",LOOKUP(Y99,{0,66,80,100,120,140,160},{0,1,2,3,"3.5",4,5}))</f>
        <v>4</v>
      </c>
      <c r="AA99" s="109">
        <v>26</v>
      </c>
      <c r="AB99" s="112">
        <v>22</v>
      </c>
      <c r="AC99" s="99">
        <f t="shared" si="27"/>
        <v>48</v>
      </c>
      <c r="AD99" s="109">
        <v>17</v>
      </c>
      <c r="AE99" s="112">
        <v>15</v>
      </c>
      <c r="AF99" s="102">
        <f t="shared" si="28"/>
        <v>32</v>
      </c>
      <c r="AG99" s="112">
        <v>42</v>
      </c>
      <c r="AH99" s="101">
        <f t="shared" si="29"/>
        <v>122</v>
      </c>
      <c r="AI99" s="99" t="str">
        <f>IF(AH99="0","0",LOOKUP(AH99,{0,66,80,100,120,140,160},{0,1,2,3,"3.5",4,5}))</f>
        <v>3.5</v>
      </c>
      <c r="AJ99" s="99">
        <v>30</v>
      </c>
      <c r="AK99" s="103">
        <v>18</v>
      </c>
      <c r="AL99" s="99">
        <f t="shared" si="30"/>
        <v>48</v>
      </c>
      <c r="AM99" s="103">
        <v>11</v>
      </c>
      <c r="AN99" s="109">
        <v>19</v>
      </c>
      <c r="AO99" s="101">
        <f t="shared" si="31"/>
        <v>30</v>
      </c>
      <c r="AP99" s="105">
        <v>34</v>
      </c>
      <c r="AQ99" s="101">
        <f t="shared" si="32"/>
        <v>112</v>
      </c>
      <c r="AR99" s="99">
        <f>IF(AQ99="0","0",LOOKUP(AQ99,{0,66,80,100,120,140,160},{0,1,2,3,"3.5",4,5}))</f>
        <v>3</v>
      </c>
      <c r="AS99" s="111">
        <v>20</v>
      </c>
      <c r="AT99" s="111">
        <v>18</v>
      </c>
      <c r="AU99" s="101">
        <f t="shared" si="33"/>
        <v>38</v>
      </c>
      <c r="AV99" s="111">
        <v>16</v>
      </c>
      <c r="AW99" s="109">
        <v>20</v>
      </c>
      <c r="AX99" s="101">
        <f t="shared" si="34"/>
        <v>36</v>
      </c>
      <c r="AY99" s="109">
        <v>42</v>
      </c>
      <c r="AZ99" s="101">
        <f t="shared" si="35"/>
        <v>116</v>
      </c>
      <c r="BA99" s="99">
        <f>IF(AZ99="0","0",LOOKUP(AZ99,{0,66,80,100,120,140,160},{0,1,2,3,"3.5",4,5}))</f>
        <v>3</v>
      </c>
      <c r="BB99" s="105" t="s">
        <v>56</v>
      </c>
      <c r="BC99" s="107">
        <f>IF(ISBLANK(AR99)," ",IF(AR99="0","0",LOOKUP(AR99,{0,1,2,3,"3.5",4,5},{0,0,0,1,"1.5",2,3})))</f>
        <v>1</v>
      </c>
      <c r="BD99" s="133">
        <f t="shared" si="38"/>
        <v>3.5833333333333335</v>
      </c>
      <c r="BE99" s="107" t="str">
        <f t="shared" si="36"/>
        <v>A-</v>
      </c>
      <c r="BF99" s="107" t="str">
        <f t="shared" si="37"/>
        <v>Good Result</v>
      </c>
      <c r="BG99" s="70"/>
      <c r="BH99" s="48" t="str">
        <f>IF(H99="0","0",LOOKUP(H99,{0,1,2,3,"3.5",4,5},{"F","D","C","B","A-","A","A+"}))</f>
        <v>A-</v>
      </c>
      <c r="BI99" s="48" t="str">
        <f>IF(L99="0","0",LOOKUP(L99,{0,1,2,3,"3.5",4,5},{"F","D","C","B","A-","A","A+"}))</f>
        <v>A-</v>
      </c>
      <c r="BJ99" s="48" t="str">
        <f>IF(Q99="0","0",LOOKUP(Q99,{0,1,2,3,"3.5",4,5},{"F","D","C","B","A-","A","A+"}))</f>
        <v>B</v>
      </c>
      <c r="BK99" s="48" t="str">
        <f>IF(Z99="0","0",LOOKUP(Z99,{0,1,2,3,"3.5",4,5},{"F","D","C","B","A-","A","A+"}))</f>
        <v>A</v>
      </c>
      <c r="BL99" s="48" t="str">
        <f>IF(AI99="0","0",LOOKUP(AI99,{0,1,2,3,"3.5",4,5},{"F","D","C","B","A-","A","A+"}))</f>
        <v>A-</v>
      </c>
      <c r="BM99" s="48" t="str">
        <f>IF(AR99="0","0",LOOKUP(AR99,{0,1,2,3,"3.5",4,5},{"F","D","C","B","A-","A","A+"}))</f>
        <v>B</v>
      </c>
      <c r="BN99" s="48" t="str">
        <f>IF(BA99="0","0",LOOKUP(BA99,{0,1,2,3,"3.5",4,5},{"F","D","C","B","A-","A","A+"}))</f>
        <v>B</v>
      </c>
      <c r="BO99" s="50">
        <f t="shared" si="39"/>
        <v>798</v>
      </c>
    </row>
    <row r="100" spans="1:67" ht="15.75" customHeight="1">
      <c r="A100" s="37">
        <v>1096</v>
      </c>
      <c r="B100" s="38" t="s">
        <v>152</v>
      </c>
      <c r="C100" s="79">
        <v>46</v>
      </c>
      <c r="D100" s="80">
        <v>80</v>
      </c>
      <c r="E100" s="81">
        <f t="shared" si="20"/>
        <v>126</v>
      </c>
      <c r="F100" s="80">
        <v>24</v>
      </c>
      <c r="G100" s="81">
        <f t="shared" si="21"/>
        <v>150</v>
      </c>
      <c r="H100" s="81">
        <f>IF(G100="0","0",LOOKUP(G100,{0,66,80,100,120,140,160},{0,1,2,3,"3.5",4,5}))</f>
        <v>4</v>
      </c>
      <c r="I100" s="82">
        <v>61</v>
      </c>
      <c r="J100" s="82">
        <v>66</v>
      </c>
      <c r="K100" s="83">
        <f t="shared" si="22"/>
        <v>127</v>
      </c>
      <c r="L100" s="81" t="str">
        <f>IF(K100="0","0",LOOKUP(K100,{0,66,80,100,120,140,160},{0,1,2,3,"3.5",4,5}))</f>
        <v>3.5</v>
      </c>
      <c r="M100" s="81">
        <v>29</v>
      </c>
      <c r="N100" s="81">
        <v>17</v>
      </c>
      <c r="O100" s="81">
        <v>22</v>
      </c>
      <c r="P100" s="81">
        <f t="shared" si="23"/>
        <v>68</v>
      </c>
      <c r="Q100" s="81" t="str">
        <f>IF(P100="0","0",LOOKUP(P100,{0,33,40,50,60,70,80},{0,1,2,3,"3.5",4,5}))</f>
        <v>3.5</v>
      </c>
      <c r="R100" s="84">
        <v>44</v>
      </c>
      <c r="S100" s="85">
        <v>36</v>
      </c>
      <c r="T100" s="83">
        <f t="shared" si="24"/>
        <v>80</v>
      </c>
      <c r="U100" s="84">
        <v>20</v>
      </c>
      <c r="V100" s="86">
        <v>16</v>
      </c>
      <c r="W100" s="83">
        <f t="shared" si="25"/>
        <v>36</v>
      </c>
      <c r="X100" s="86">
        <v>44</v>
      </c>
      <c r="Y100" s="99">
        <f t="shared" si="26"/>
        <v>160</v>
      </c>
      <c r="Z100" s="99">
        <f>IF(Y100="0","0",LOOKUP(Y100,{0,66,80,100,120,140,160},{0,1,2,3,"3.5",4,5}))</f>
        <v>5</v>
      </c>
      <c r="AA100" s="109">
        <v>36</v>
      </c>
      <c r="AB100" s="112">
        <v>21</v>
      </c>
      <c r="AC100" s="99">
        <f t="shared" si="27"/>
        <v>57</v>
      </c>
      <c r="AD100" s="109">
        <v>16</v>
      </c>
      <c r="AE100" s="112">
        <v>17</v>
      </c>
      <c r="AF100" s="102">
        <f t="shared" si="28"/>
        <v>33</v>
      </c>
      <c r="AG100" s="112">
        <v>38</v>
      </c>
      <c r="AH100" s="101">
        <f t="shared" si="29"/>
        <v>128</v>
      </c>
      <c r="AI100" s="99" t="str">
        <f>IF(AH100="0","0",LOOKUP(AH100,{0,66,80,100,120,140,160},{0,1,2,3,"3.5",4,5}))</f>
        <v>3.5</v>
      </c>
      <c r="AJ100" s="99">
        <v>40</v>
      </c>
      <c r="AK100" s="103">
        <v>43</v>
      </c>
      <c r="AL100" s="99">
        <f t="shared" si="30"/>
        <v>83</v>
      </c>
      <c r="AM100" s="103">
        <v>19</v>
      </c>
      <c r="AN100" s="109">
        <v>15</v>
      </c>
      <c r="AO100" s="101">
        <f t="shared" si="31"/>
        <v>34</v>
      </c>
      <c r="AP100" s="105">
        <v>40</v>
      </c>
      <c r="AQ100" s="101">
        <f t="shared" si="32"/>
        <v>157</v>
      </c>
      <c r="AR100" s="99">
        <f>IF(AQ100="0","0",LOOKUP(AQ100,{0,66,80,100,120,140,160},{0,1,2,3,"3.5",4,5}))</f>
        <v>4</v>
      </c>
      <c r="AS100" s="111">
        <v>16</v>
      </c>
      <c r="AT100" s="111">
        <v>26</v>
      </c>
      <c r="AU100" s="101">
        <f t="shared" si="33"/>
        <v>42</v>
      </c>
      <c r="AV100" s="111">
        <v>21</v>
      </c>
      <c r="AW100" s="109">
        <v>20</v>
      </c>
      <c r="AX100" s="101">
        <f t="shared" si="34"/>
        <v>41</v>
      </c>
      <c r="AY100" s="109">
        <v>40</v>
      </c>
      <c r="AZ100" s="101">
        <f t="shared" si="35"/>
        <v>123</v>
      </c>
      <c r="BA100" s="99" t="str">
        <f>IF(AZ100="0","0",LOOKUP(AZ100,{0,66,80,100,120,140,160},{0,1,2,3,"3.5",4,5}))</f>
        <v>3.5</v>
      </c>
      <c r="BB100" s="105" t="s">
        <v>60</v>
      </c>
      <c r="BC100" s="107" t="str">
        <f>IF(ISBLANK(BA100)," ",IF(BA100="0","0",LOOKUP(BA100,{0,1,2,3,"3.5",4,5},{0,0,0,1,"1.5",2,3})))</f>
        <v>1.5</v>
      </c>
      <c r="BD100" s="133">
        <f t="shared" si="38"/>
        <v>4.083333333333333</v>
      </c>
      <c r="BE100" s="107" t="str">
        <f t="shared" si="36"/>
        <v>A</v>
      </c>
      <c r="BF100" s="107" t="str">
        <f t="shared" si="37"/>
        <v>Very Good Result</v>
      </c>
      <c r="BG100" s="70"/>
      <c r="BH100" s="48" t="str">
        <f>IF(H100="0","0",LOOKUP(H100,{0,1,2,3,"3.5",4,5},{"F","D","C","B","A-","A","A+"}))</f>
        <v>A</v>
      </c>
      <c r="BI100" s="48" t="str">
        <f>IF(L100="0","0",LOOKUP(L100,{0,1,2,3,"3.5",4,5},{"F","D","C","B","A-","A","A+"}))</f>
        <v>A-</v>
      </c>
      <c r="BJ100" s="48" t="str">
        <f>IF(Q100="0","0",LOOKUP(Q100,{0,1,2,3,"3.5",4,5},{"F","D","C","B","A-","A","A+"}))</f>
        <v>A-</v>
      </c>
      <c r="BK100" s="48" t="str">
        <f>IF(Z100="0","0",LOOKUP(Z100,{0,1,2,3,"3.5",4,5},{"F","D","C","B","A-","A","A+"}))</f>
        <v>A+</v>
      </c>
      <c r="BL100" s="48" t="str">
        <f>IF(AI100="0","0",LOOKUP(AI100,{0,1,2,3,"3.5",4,5},{"F","D","C","B","A-","A","A+"}))</f>
        <v>A-</v>
      </c>
      <c r="BM100" s="48" t="str">
        <f>IF(AR100="0","0",LOOKUP(AR100,{0,1,2,3,"3.5",4,5},{"F","D","C","B","A-","A","A+"}))</f>
        <v>A</v>
      </c>
      <c r="BN100" s="48" t="str">
        <f>IF(BA100="0","0",LOOKUP(BA100,{0,1,2,3,"3.5",4,5},{"F","D","C","B","A-","A","A+"}))</f>
        <v>A-</v>
      </c>
      <c r="BO100" s="50">
        <f t="shared" si="39"/>
        <v>913</v>
      </c>
    </row>
    <row r="101" spans="1:67" ht="15.75" customHeight="1">
      <c r="A101" s="37">
        <v>1097</v>
      </c>
      <c r="B101" s="38" t="s">
        <v>153</v>
      </c>
      <c r="C101" s="79">
        <v>24</v>
      </c>
      <c r="D101" s="80">
        <v>60</v>
      </c>
      <c r="E101" s="81">
        <f t="shared" si="20"/>
        <v>84</v>
      </c>
      <c r="F101" s="80">
        <v>26</v>
      </c>
      <c r="G101" s="81">
        <f t="shared" si="21"/>
        <v>110</v>
      </c>
      <c r="H101" s="81">
        <f>IF(G101="0","0",LOOKUP(G101,{0,66,80,100,120,140,160},{0,1,2,3,"3.5",4,5}))</f>
        <v>3</v>
      </c>
      <c r="I101" s="82">
        <v>50</v>
      </c>
      <c r="J101" s="82">
        <v>54</v>
      </c>
      <c r="K101" s="83">
        <f t="shared" si="22"/>
        <v>104</v>
      </c>
      <c r="L101" s="81">
        <f>IF(K101="0","0",LOOKUP(K101,{0,66,80,100,120,140,160},{0,1,2,3,"3.5",4,5}))</f>
        <v>3</v>
      </c>
      <c r="M101" s="81">
        <v>19</v>
      </c>
      <c r="N101" s="81">
        <v>17</v>
      </c>
      <c r="O101" s="81">
        <v>13</v>
      </c>
      <c r="P101" s="81">
        <f t="shared" si="23"/>
        <v>49</v>
      </c>
      <c r="Q101" s="81">
        <f>IF(P101="0","0",LOOKUP(P101,{0,33,40,50,60,70,80},{0,1,2,3,"3.5",4,5}))</f>
        <v>2</v>
      </c>
      <c r="R101" s="84">
        <v>1</v>
      </c>
      <c r="S101" s="85">
        <v>18</v>
      </c>
      <c r="T101" s="83">
        <f t="shared" si="24"/>
        <v>19</v>
      </c>
      <c r="U101" s="84">
        <v>7</v>
      </c>
      <c r="V101" s="86">
        <v>10</v>
      </c>
      <c r="W101" s="83">
        <f t="shared" si="25"/>
        <v>17</v>
      </c>
      <c r="X101" s="86">
        <v>44</v>
      </c>
      <c r="Y101" s="99">
        <f t="shared" si="26"/>
        <v>0</v>
      </c>
      <c r="Z101" s="99">
        <f>IF(Y101="0","0",LOOKUP(Y101,{0,66,80,100,120,140,160},{0,1,2,3,"3.5",4,5}))</f>
        <v>0</v>
      </c>
      <c r="AA101" s="109">
        <v>2</v>
      </c>
      <c r="AB101" s="112">
        <v>1</v>
      </c>
      <c r="AC101" s="99">
        <f t="shared" si="27"/>
        <v>3</v>
      </c>
      <c r="AD101" s="109">
        <v>11</v>
      </c>
      <c r="AE101" s="112">
        <v>2</v>
      </c>
      <c r="AF101" s="102">
        <f t="shared" si="28"/>
        <v>13</v>
      </c>
      <c r="AG101" s="112">
        <v>32</v>
      </c>
      <c r="AH101" s="101">
        <f t="shared" si="29"/>
        <v>0</v>
      </c>
      <c r="AI101" s="99">
        <f>IF(AH101="0","0",LOOKUP(AH101,{0,66,80,100,120,140,160},{0,1,2,3,"3.5",4,5}))</f>
        <v>0</v>
      </c>
      <c r="AJ101" s="99">
        <v>0</v>
      </c>
      <c r="AK101" s="103">
        <v>0</v>
      </c>
      <c r="AL101" s="99">
        <f t="shared" si="30"/>
        <v>0</v>
      </c>
      <c r="AM101" s="103">
        <v>8</v>
      </c>
      <c r="AN101" s="109">
        <v>5</v>
      </c>
      <c r="AO101" s="101">
        <f t="shared" si="31"/>
        <v>13</v>
      </c>
      <c r="AP101" s="105">
        <v>26</v>
      </c>
      <c r="AQ101" s="101">
        <f t="shared" si="32"/>
        <v>0</v>
      </c>
      <c r="AR101" s="99">
        <f>IF(AQ101="0","0",LOOKUP(AQ101,{0,66,80,100,120,140,160},{0,1,2,3,"3.5",4,5}))</f>
        <v>0</v>
      </c>
      <c r="AS101" s="111">
        <v>0</v>
      </c>
      <c r="AT101" s="111">
        <v>1</v>
      </c>
      <c r="AU101" s="101">
        <f t="shared" si="33"/>
        <v>1</v>
      </c>
      <c r="AV101" s="111">
        <v>5</v>
      </c>
      <c r="AW101" s="109">
        <v>4</v>
      </c>
      <c r="AX101" s="101">
        <f t="shared" si="34"/>
        <v>9</v>
      </c>
      <c r="AY101" s="109">
        <v>38</v>
      </c>
      <c r="AZ101" s="101">
        <f t="shared" si="35"/>
        <v>0</v>
      </c>
      <c r="BA101" s="99">
        <f>IF(AZ101="0","0",LOOKUP(AZ101,{0,66,80,100,120,140,160},{0,1,2,3,"3.5",4,5}))</f>
        <v>0</v>
      </c>
      <c r="BB101" s="105" t="s">
        <v>56</v>
      </c>
      <c r="BC101" s="107">
        <f>IF(ISBLANK(AR101)," ",IF(AR101="0","0",LOOKUP(AR101,{0,1,2,3,"3.5",4,5},{0,0,0,1,"1.5",2,3})))</f>
        <v>0</v>
      </c>
      <c r="BD101" s="133">
        <f t="shared" si="38"/>
        <v>0</v>
      </c>
      <c r="BE101" s="107" t="str">
        <f t="shared" si="36"/>
        <v>F</v>
      </c>
      <c r="BF101" s="107" t="str">
        <f t="shared" si="37"/>
        <v>Fail</v>
      </c>
      <c r="BG101" s="70"/>
      <c r="BH101" s="48" t="str">
        <f>IF(H101="0","0",LOOKUP(H101,{0,1,2,3,"3.5",4,5},{"F","D","C","B","A-","A","A+"}))</f>
        <v>B</v>
      </c>
      <c r="BI101" s="48" t="str">
        <f>IF(L101="0","0",LOOKUP(L101,{0,1,2,3,"3.5",4,5},{"F","D","C","B","A-","A","A+"}))</f>
        <v>B</v>
      </c>
      <c r="BJ101" s="48" t="str">
        <f>IF(Q101="0","0",LOOKUP(Q101,{0,1,2,3,"3.5",4,5},{"F","D","C","B","A-","A","A+"}))</f>
        <v>C</v>
      </c>
      <c r="BK101" s="48" t="str">
        <f>IF(Z101="0","0",LOOKUP(Z101,{0,1,2,3,"3.5",4,5},{"F","D","C","B","A-","A","A+"}))</f>
        <v>F</v>
      </c>
      <c r="BL101" s="48" t="str">
        <f>IF(AI101="0","0",LOOKUP(AI101,{0,1,2,3,"3.5",4,5},{"F","D","C","B","A-","A","A+"}))</f>
        <v>F</v>
      </c>
      <c r="BM101" s="48" t="str">
        <f>IF(AR101="0","0",LOOKUP(AR101,{0,1,2,3,"3.5",4,5},{"F","D","C","B","A-","A","A+"}))</f>
        <v>F</v>
      </c>
      <c r="BN101" s="48" t="str">
        <f>IF(BA101="0","0",LOOKUP(BA101,{0,1,2,3,"3.5",4,5},{"F","D","C","B","A-","A","A+"}))</f>
        <v>F</v>
      </c>
      <c r="BO101" s="50">
        <f t="shared" si="39"/>
        <v>263</v>
      </c>
    </row>
    <row r="102" spans="1:67" ht="15.75" customHeight="1">
      <c r="A102" s="37">
        <v>1098</v>
      </c>
      <c r="B102" s="38" t="s">
        <v>154</v>
      </c>
      <c r="C102" s="79">
        <v>42</v>
      </c>
      <c r="D102" s="80">
        <v>78</v>
      </c>
      <c r="E102" s="81">
        <f t="shared" si="20"/>
        <v>120</v>
      </c>
      <c r="F102" s="80">
        <v>25</v>
      </c>
      <c r="G102" s="81">
        <f t="shared" si="21"/>
        <v>145</v>
      </c>
      <c r="H102" s="81">
        <f>IF(G102="0","0",LOOKUP(G102,{0,66,80,100,120,140,160},{0,1,2,3,"3.5",4,5}))</f>
        <v>4</v>
      </c>
      <c r="I102" s="82">
        <v>65</v>
      </c>
      <c r="J102" s="82">
        <v>71</v>
      </c>
      <c r="K102" s="83">
        <f t="shared" si="22"/>
        <v>136</v>
      </c>
      <c r="L102" s="81" t="str">
        <f>IF(K102="0","0",LOOKUP(K102,{0,66,80,100,120,140,160},{0,1,2,3,"3.5",4,5}))</f>
        <v>3.5</v>
      </c>
      <c r="M102" s="81">
        <v>25</v>
      </c>
      <c r="N102" s="81">
        <v>17</v>
      </c>
      <c r="O102" s="81">
        <v>15</v>
      </c>
      <c r="P102" s="81">
        <f t="shared" si="23"/>
        <v>57</v>
      </c>
      <c r="Q102" s="81">
        <f>IF(P102="0","0",LOOKUP(P102,{0,33,40,50,60,70,80},{0,1,2,3,"3.5",4,5}))</f>
        <v>3</v>
      </c>
      <c r="R102" s="84">
        <v>42</v>
      </c>
      <c r="S102" s="85">
        <v>32</v>
      </c>
      <c r="T102" s="83">
        <f t="shared" si="24"/>
        <v>74</v>
      </c>
      <c r="U102" s="84">
        <v>11</v>
      </c>
      <c r="V102" s="86">
        <v>14</v>
      </c>
      <c r="W102" s="83">
        <f t="shared" si="25"/>
        <v>25</v>
      </c>
      <c r="X102" s="86">
        <v>46</v>
      </c>
      <c r="Y102" s="99">
        <f t="shared" si="26"/>
        <v>145</v>
      </c>
      <c r="Z102" s="99">
        <f>IF(Y102="0","0",LOOKUP(Y102,{0,66,80,100,120,140,160},{0,1,2,3,"3.5",4,5}))</f>
        <v>4</v>
      </c>
      <c r="AA102" s="109">
        <v>22</v>
      </c>
      <c r="AB102" s="112">
        <v>14</v>
      </c>
      <c r="AC102" s="99">
        <f t="shared" si="27"/>
        <v>36</v>
      </c>
      <c r="AD102" s="109">
        <v>15</v>
      </c>
      <c r="AE102" s="112">
        <v>6</v>
      </c>
      <c r="AF102" s="102">
        <f t="shared" si="28"/>
        <v>21</v>
      </c>
      <c r="AG102" s="112">
        <v>44</v>
      </c>
      <c r="AH102" s="101">
        <f t="shared" si="29"/>
        <v>101</v>
      </c>
      <c r="AI102" s="99">
        <f>IF(AH102="0","0",LOOKUP(AH102,{0,66,80,100,120,140,160},{0,1,2,3,"3.5",4,5}))</f>
        <v>3</v>
      </c>
      <c r="AJ102" s="99">
        <v>34</v>
      </c>
      <c r="AK102" s="103">
        <v>31</v>
      </c>
      <c r="AL102" s="99">
        <f t="shared" si="30"/>
        <v>65</v>
      </c>
      <c r="AM102" s="103">
        <v>17</v>
      </c>
      <c r="AN102" s="109">
        <v>12</v>
      </c>
      <c r="AO102" s="101">
        <f t="shared" si="31"/>
        <v>29</v>
      </c>
      <c r="AP102" s="105">
        <v>28</v>
      </c>
      <c r="AQ102" s="101">
        <f t="shared" si="32"/>
        <v>122</v>
      </c>
      <c r="AR102" s="99" t="str">
        <f>IF(AQ102="0","0",LOOKUP(AQ102,{0,66,80,100,120,140,160},{0,1,2,3,"3.5",4,5}))</f>
        <v>3.5</v>
      </c>
      <c r="AS102" s="111">
        <v>22</v>
      </c>
      <c r="AT102" s="111">
        <v>25</v>
      </c>
      <c r="AU102" s="101">
        <f t="shared" si="33"/>
        <v>47</v>
      </c>
      <c r="AV102" s="111">
        <v>15</v>
      </c>
      <c r="AW102" s="109">
        <v>13</v>
      </c>
      <c r="AX102" s="101">
        <f t="shared" si="34"/>
        <v>28</v>
      </c>
      <c r="AY102" s="109">
        <v>40</v>
      </c>
      <c r="AZ102" s="101">
        <f t="shared" si="35"/>
        <v>115</v>
      </c>
      <c r="BA102" s="99">
        <f>IF(AZ102="0","0",LOOKUP(AZ102,{0,66,80,100,120,140,160},{0,1,2,3,"3.5",4,5}))</f>
        <v>3</v>
      </c>
      <c r="BB102" s="105" t="s">
        <v>60</v>
      </c>
      <c r="BC102" s="107">
        <f>IF(ISBLANK(BA102)," ",IF(BA102="0","0",LOOKUP(BA102,{0,1,2,3,"3.5",4,5},{0,0,0,1,"1.5",2,3})))</f>
        <v>1</v>
      </c>
      <c r="BD102" s="133">
        <f t="shared" si="38"/>
        <v>3.5833333333333335</v>
      </c>
      <c r="BE102" s="107" t="str">
        <f t="shared" si="36"/>
        <v>A-</v>
      </c>
      <c r="BF102" s="107" t="str">
        <f t="shared" si="37"/>
        <v>Good Result</v>
      </c>
      <c r="BG102" s="70"/>
      <c r="BH102" s="48" t="str">
        <f>IF(H102="0","0",LOOKUP(H102,{0,1,2,3,"3.5",4,5},{"F","D","C","B","A-","A","A+"}))</f>
        <v>A</v>
      </c>
      <c r="BI102" s="48" t="str">
        <f>IF(L102="0","0",LOOKUP(L102,{0,1,2,3,"3.5",4,5},{"F","D","C","B","A-","A","A+"}))</f>
        <v>A-</v>
      </c>
      <c r="BJ102" s="48" t="str">
        <f>IF(Q102="0","0",LOOKUP(Q102,{0,1,2,3,"3.5",4,5},{"F","D","C","B","A-","A","A+"}))</f>
        <v>B</v>
      </c>
      <c r="BK102" s="48" t="str">
        <f>IF(Z102="0","0",LOOKUP(Z102,{0,1,2,3,"3.5",4,5},{"F","D","C","B","A-","A","A+"}))</f>
        <v>A</v>
      </c>
      <c r="BL102" s="48" t="str">
        <f>IF(AI102="0","0",LOOKUP(AI102,{0,1,2,3,"3.5",4,5},{"F","D","C","B","A-","A","A+"}))</f>
        <v>B</v>
      </c>
      <c r="BM102" s="48" t="str">
        <f>IF(AR102="0","0",LOOKUP(AR102,{0,1,2,3,"3.5",4,5},{"F","D","C","B","A-","A","A+"}))</f>
        <v>A-</v>
      </c>
      <c r="BN102" s="48" t="str">
        <f>IF(BA102="0","0",LOOKUP(BA102,{0,1,2,3,"3.5",4,5},{"F","D","C","B","A-","A","A+"}))</f>
        <v>B</v>
      </c>
      <c r="BO102" s="50">
        <f t="shared" si="39"/>
        <v>821</v>
      </c>
    </row>
    <row r="103" spans="1:67" ht="15.75" customHeight="1">
      <c r="A103" s="37">
        <v>1099</v>
      </c>
      <c r="B103" s="72" t="s">
        <v>155</v>
      </c>
      <c r="C103" s="79">
        <v>46</v>
      </c>
      <c r="D103" s="80">
        <v>81</v>
      </c>
      <c r="E103" s="81">
        <f t="shared" si="20"/>
        <v>127</v>
      </c>
      <c r="F103" s="80">
        <v>26</v>
      </c>
      <c r="G103" s="81">
        <f t="shared" si="21"/>
        <v>153</v>
      </c>
      <c r="H103" s="81">
        <f>IF(G103="0","0",LOOKUP(G103,{0,66,80,100,120,140,160},{0,1,2,3,"3.5",4,5}))</f>
        <v>4</v>
      </c>
      <c r="I103" s="82">
        <v>64</v>
      </c>
      <c r="J103" s="82">
        <v>69</v>
      </c>
      <c r="K103" s="83">
        <f t="shared" si="22"/>
        <v>133</v>
      </c>
      <c r="L103" s="81" t="str">
        <f>IF(K103="0","0",LOOKUP(K103,{0,66,80,100,120,140,160},{0,1,2,3,"3.5",4,5}))</f>
        <v>3.5</v>
      </c>
      <c r="M103" s="81">
        <v>26</v>
      </c>
      <c r="N103" s="81">
        <v>18</v>
      </c>
      <c r="O103" s="81">
        <v>17</v>
      </c>
      <c r="P103" s="81">
        <f t="shared" si="23"/>
        <v>61</v>
      </c>
      <c r="Q103" s="81" t="str">
        <f>IF(P103="0","0",LOOKUP(P103,{0,33,40,50,60,70,80},{0,1,2,3,"3.5",4,5}))</f>
        <v>3.5</v>
      </c>
      <c r="R103" s="84">
        <v>44</v>
      </c>
      <c r="S103" s="85">
        <v>32</v>
      </c>
      <c r="T103" s="83">
        <f t="shared" si="24"/>
        <v>76</v>
      </c>
      <c r="U103" s="84">
        <v>12</v>
      </c>
      <c r="V103" s="86">
        <v>10</v>
      </c>
      <c r="W103" s="83">
        <f t="shared" si="25"/>
        <v>22</v>
      </c>
      <c r="X103" s="86">
        <v>46</v>
      </c>
      <c r="Y103" s="99">
        <f t="shared" si="26"/>
        <v>144</v>
      </c>
      <c r="Z103" s="99">
        <f>IF(Y103="0","0",LOOKUP(Y103,{0,66,80,100,120,140,160},{0,1,2,3,"3.5",4,5}))</f>
        <v>4</v>
      </c>
      <c r="AA103" s="109">
        <v>26</v>
      </c>
      <c r="AB103" s="112">
        <v>21</v>
      </c>
      <c r="AC103" s="99">
        <f t="shared" si="27"/>
        <v>47</v>
      </c>
      <c r="AD103" s="109">
        <v>13</v>
      </c>
      <c r="AE103" s="112">
        <v>9</v>
      </c>
      <c r="AF103" s="102">
        <f t="shared" si="28"/>
        <v>22</v>
      </c>
      <c r="AG103" s="112">
        <v>38</v>
      </c>
      <c r="AH103" s="101">
        <f t="shared" si="29"/>
        <v>107</v>
      </c>
      <c r="AI103" s="99">
        <f>IF(AH103="0","0",LOOKUP(AH103,{0,66,80,100,120,140,160},{0,1,2,3,"3.5",4,5}))</f>
        <v>3</v>
      </c>
      <c r="AJ103" s="99">
        <v>43</v>
      </c>
      <c r="AK103" s="103">
        <v>35</v>
      </c>
      <c r="AL103" s="99">
        <f t="shared" si="30"/>
        <v>78</v>
      </c>
      <c r="AM103" s="103">
        <v>18</v>
      </c>
      <c r="AN103" s="109">
        <v>14</v>
      </c>
      <c r="AO103" s="101">
        <f t="shared" si="31"/>
        <v>32</v>
      </c>
      <c r="AP103" s="105">
        <v>38</v>
      </c>
      <c r="AQ103" s="101">
        <f t="shared" si="32"/>
        <v>148</v>
      </c>
      <c r="AR103" s="99">
        <f>IF(AQ103="0","0",LOOKUP(AQ103,{0,66,80,100,120,140,160},{0,1,2,3,"3.5",4,5}))</f>
        <v>4</v>
      </c>
      <c r="AS103" s="111"/>
      <c r="AT103" s="111">
        <v>38</v>
      </c>
      <c r="AU103" s="101">
        <f t="shared" si="33"/>
        <v>38</v>
      </c>
      <c r="AV103" s="111"/>
      <c r="AW103" s="109">
        <v>19</v>
      </c>
      <c r="AX103" s="101">
        <f t="shared" si="34"/>
        <v>19</v>
      </c>
      <c r="AY103" s="109">
        <v>24</v>
      </c>
      <c r="AZ103" s="101">
        <f t="shared" si="35"/>
        <v>81</v>
      </c>
      <c r="BA103" s="99">
        <f>IF(AZ103="0","0",LOOKUP(AZ103,{0,66,80,100,120,140,160},{0,1,2,3,"3.5",4,5}))</f>
        <v>2</v>
      </c>
      <c r="BB103" s="114" t="s">
        <v>156</v>
      </c>
      <c r="BC103" s="107">
        <f>IF(ISBLANK(BA103)," ",IF(BA103="0","0",LOOKUP(BA103,{0,1,2,3,"3.5",4,5},{0,0,0,1,"1.5",2,3})))</f>
        <v>0</v>
      </c>
      <c r="BD103" s="133">
        <f t="shared" si="38"/>
        <v>3.3333333333333335</v>
      </c>
      <c r="BE103" s="107" t="str">
        <f t="shared" si="36"/>
        <v>B</v>
      </c>
      <c r="BF103" s="107" t="str">
        <f t="shared" si="37"/>
        <v>Average Result</v>
      </c>
      <c r="BG103" s="70"/>
      <c r="BH103" s="48" t="str">
        <f>IF(H103="0","0",LOOKUP(H103,{0,1,2,3,"3.5",4,5},{"F","D","C","B","A-","A","A+"}))</f>
        <v>A</v>
      </c>
      <c r="BI103" s="48" t="str">
        <f>IF(L103="0","0",LOOKUP(L103,{0,1,2,3,"3.5",4,5},{"F","D","C","B","A-","A","A+"}))</f>
        <v>A-</v>
      </c>
      <c r="BJ103" s="48" t="str">
        <f>IF(Q103="0","0",LOOKUP(Q103,{0,1,2,3,"3.5",4,5},{"F","D","C","B","A-","A","A+"}))</f>
        <v>A-</v>
      </c>
      <c r="BK103" s="48" t="str">
        <f>IF(Z103="0","0",LOOKUP(Z103,{0,1,2,3,"3.5",4,5},{"F","D","C","B","A-","A","A+"}))</f>
        <v>A</v>
      </c>
      <c r="BL103" s="48" t="str">
        <f>IF(AI103="0","0",LOOKUP(AI103,{0,1,2,3,"3.5",4,5},{"F","D","C","B","A-","A","A+"}))</f>
        <v>B</v>
      </c>
      <c r="BM103" s="48" t="str">
        <f>IF(AR103="0","0",LOOKUP(AR103,{0,1,2,3,"3.5",4,5},{"F","D","C","B","A-","A","A+"}))</f>
        <v>A</v>
      </c>
      <c r="BN103" s="48" t="str">
        <f>IF(BA103="0","0",LOOKUP(BA103,{0,1,2,3,"3.5",4,5},{"F","D","C","B","A-","A","A+"}))</f>
        <v>C</v>
      </c>
      <c r="BO103" s="50">
        <f t="shared" si="39"/>
        <v>827</v>
      </c>
    </row>
    <row r="104" spans="1:67" ht="15.75" customHeight="1">
      <c r="A104" s="37">
        <v>1100</v>
      </c>
      <c r="B104" s="38" t="s">
        <v>157</v>
      </c>
      <c r="C104" s="79">
        <v>48</v>
      </c>
      <c r="D104" s="80">
        <v>73</v>
      </c>
      <c r="E104" s="81">
        <f t="shared" si="20"/>
        <v>121</v>
      </c>
      <c r="F104" s="80">
        <v>23</v>
      </c>
      <c r="G104" s="81">
        <f t="shared" si="21"/>
        <v>144</v>
      </c>
      <c r="H104" s="81">
        <f>IF(G104="0","0",LOOKUP(G104,{0,66,80,100,120,140,160},{0,1,2,3,"3.5",4,5}))</f>
        <v>4</v>
      </c>
      <c r="I104" s="82">
        <v>65</v>
      </c>
      <c r="J104" s="82">
        <v>75</v>
      </c>
      <c r="K104" s="83">
        <f t="shared" si="22"/>
        <v>140</v>
      </c>
      <c r="L104" s="81">
        <f>IF(K104="0","0",LOOKUP(K104,{0,66,80,100,120,140,160},{0,1,2,3,"3.5",4,5}))</f>
        <v>4</v>
      </c>
      <c r="M104" s="81">
        <v>22</v>
      </c>
      <c r="N104" s="81">
        <v>14</v>
      </c>
      <c r="O104" s="81">
        <v>22</v>
      </c>
      <c r="P104" s="81">
        <f t="shared" si="23"/>
        <v>58</v>
      </c>
      <c r="Q104" s="81">
        <f>IF(P104="0","0",LOOKUP(P104,{0,33,40,50,60,70,80},{0,1,2,3,"3.5",4,5}))</f>
        <v>3</v>
      </c>
      <c r="R104" s="84">
        <v>42</v>
      </c>
      <c r="S104" s="85">
        <v>35</v>
      </c>
      <c r="T104" s="83">
        <f t="shared" si="24"/>
        <v>77</v>
      </c>
      <c r="U104" s="84">
        <v>22</v>
      </c>
      <c r="V104" s="86">
        <v>14</v>
      </c>
      <c r="W104" s="83">
        <f t="shared" si="25"/>
        <v>36</v>
      </c>
      <c r="X104" s="86">
        <v>46</v>
      </c>
      <c r="Y104" s="99">
        <f t="shared" si="26"/>
        <v>159</v>
      </c>
      <c r="Z104" s="99">
        <f>IF(Y104="0","0",LOOKUP(Y104,{0,66,80,100,120,140,160},{0,1,2,3,"3.5",4,5}))</f>
        <v>4</v>
      </c>
      <c r="AA104" s="109">
        <v>30</v>
      </c>
      <c r="AB104" s="112">
        <v>18</v>
      </c>
      <c r="AC104" s="99">
        <f t="shared" si="27"/>
        <v>48</v>
      </c>
      <c r="AD104" s="109">
        <v>18</v>
      </c>
      <c r="AE104" s="112">
        <v>18</v>
      </c>
      <c r="AF104" s="102">
        <f t="shared" si="28"/>
        <v>36</v>
      </c>
      <c r="AG104" s="112">
        <v>34</v>
      </c>
      <c r="AH104" s="101">
        <f t="shared" si="29"/>
        <v>118</v>
      </c>
      <c r="AI104" s="99">
        <f>IF(AH104="0","0",LOOKUP(AH104,{0,66,80,100,120,140,160},{0,1,2,3,"3.5",4,5}))</f>
        <v>3</v>
      </c>
      <c r="AJ104" s="99">
        <v>44</v>
      </c>
      <c r="AK104" s="103">
        <v>30</v>
      </c>
      <c r="AL104" s="99">
        <f t="shared" si="30"/>
        <v>74</v>
      </c>
      <c r="AM104" s="103">
        <v>20</v>
      </c>
      <c r="AN104" s="109">
        <v>13</v>
      </c>
      <c r="AO104" s="101">
        <f t="shared" si="31"/>
        <v>33</v>
      </c>
      <c r="AP104" s="105">
        <v>40</v>
      </c>
      <c r="AQ104" s="101">
        <f t="shared" si="32"/>
        <v>147</v>
      </c>
      <c r="AR104" s="99">
        <f>IF(AQ104="0","0",LOOKUP(AQ104,{0,66,80,100,120,140,160},{0,1,2,3,"3.5",4,5}))</f>
        <v>4</v>
      </c>
      <c r="AS104" s="111">
        <v>33</v>
      </c>
      <c r="AT104" s="111">
        <v>33</v>
      </c>
      <c r="AU104" s="101">
        <f t="shared" si="33"/>
        <v>66</v>
      </c>
      <c r="AV104" s="111">
        <v>18</v>
      </c>
      <c r="AW104" s="109">
        <v>22</v>
      </c>
      <c r="AX104" s="101">
        <f t="shared" si="34"/>
        <v>40</v>
      </c>
      <c r="AY104" s="109">
        <v>40</v>
      </c>
      <c r="AZ104" s="101">
        <f t="shared" si="35"/>
        <v>146</v>
      </c>
      <c r="BA104" s="99">
        <f>IF(AZ104="0","0",LOOKUP(AZ104,{0,66,80,100,120,140,160},{0,1,2,3,"3.5",4,5}))</f>
        <v>4</v>
      </c>
      <c r="BB104" s="105" t="s">
        <v>56</v>
      </c>
      <c r="BC104" s="107">
        <f>IF(ISBLANK(AR104)," ",IF(AR104="0","0",LOOKUP(AR104,{0,1,2,3,"3.5",4,5},{0,0,0,1,"1.5",2,3})))</f>
        <v>2</v>
      </c>
      <c r="BD104" s="133">
        <f t="shared" si="38"/>
        <v>4</v>
      </c>
      <c r="BE104" s="107" t="str">
        <f t="shared" si="36"/>
        <v>A</v>
      </c>
      <c r="BF104" s="107" t="str">
        <f t="shared" si="37"/>
        <v>Very Good Result</v>
      </c>
      <c r="BG104" s="70"/>
      <c r="BH104" s="48" t="str">
        <f>IF(H104="0","0",LOOKUP(H104,{0,1,2,3,"3.5",4,5},{"F","D","C","B","A-","A","A+"}))</f>
        <v>A</v>
      </c>
      <c r="BI104" s="48" t="str">
        <f>IF(L104="0","0",LOOKUP(L104,{0,1,2,3,"3.5",4,5},{"F","D","C","B","A-","A","A+"}))</f>
        <v>A</v>
      </c>
      <c r="BJ104" s="48" t="str">
        <f>IF(Q104="0","0",LOOKUP(Q104,{0,1,2,3,"3.5",4,5},{"F","D","C","B","A-","A","A+"}))</f>
        <v>B</v>
      </c>
      <c r="BK104" s="48" t="str">
        <f>IF(Z104="0","0",LOOKUP(Z104,{0,1,2,3,"3.5",4,5},{"F","D","C","B","A-","A","A+"}))</f>
        <v>A</v>
      </c>
      <c r="BL104" s="48" t="str">
        <f>IF(AI104="0","0",LOOKUP(AI104,{0,1,2,3,"3.5",4,5},{"F","D","C","B","A-","A","A+"}))</f>
        <v>B</v>
      </c>
      <c r="BM104" s="48" t="str">
        <f>IF(AR104="0","0",LOOKUP(AR104,{0,1,2,3,"3.5",4,5},{"F","D","C","B","A-","A","A+"}))</f>
        <v>A</v>
      </c>
      <c r="BN104" s="48" t="str">
        <f>IF(BA104="0","0",LOOKUP(BA104,{0,1,2,3,"3.5",4,5},{"F","D","C","B","A-","A","A+"}))</f>
        <v>A</v>
      </c>
      <c r="BO104" s="50">
        <f t="shared" si="39"/>
        <v>912</v>
      </c>
    </row>
    <row r="105" spans="1:67" ht="15.75" customHeight="1">
      <c r="A105" s="37">
        <v>1101</v>
      </c>
      <c r="B105" s="38" t="s">
        <v>158</v>
      </c>
      <c r="C105" s="79">
        <v>50</v>
      </c>
      <c r="D105" s="80">
        <v>76</v>
      </c>
      <c r="E105" s="81">
        <f t="shared" si="20"/>
        <v>126</v>
      </c>
      <c r="F105" s="80">
        <v>22</v>
      </c>
      <c r="G105" s="81">
        <f t="shared" si="21"/>
        <v>148</v>
      </c>
      <c r="H105" s="81">
        <f>IF(G105="0","0",LOOKUP(G105,{0,66,80,100,120,140,160},{0,1,2,3,"3.5",4,5}))</f>
        <v>4</v>
      </c>
      <c r="I105" s="82">
        <v>56</v>
      </c>
      <c r="J105" s="82">
        <v>54</v>
      </c>
      <c r="K105" s="83">
        <f t="shared" si="22"/>
        <v>110</v>
      </c>
      <c r="L105" s="81">
        <f>IF(K105="0","0",LOOKUP(K105,{0,66,80,100,120,140,160},{0,1,2,3,"3.5",4,5}))</f>
        <v>3</v>
      </c>
      <c r="M105" s="81">
        <v>18</v>
      </c>
      <c r="N105" s="81">
        <v>18</v>
      </c>
      <c r="O105" s="81">
        <v>18</v>
      </c>
      <c r="P105" s="81">
        <f t="shared" si="23"/>
        <v>54</v>
      </c>
      <c r="Q105" s="81">
        <f>IF(P105="0","0",LOOKUP(P105,{0,33,40,50,60,70,80},{0,1,2,3,"3.5",4,5}))</f>
        <v>3</v>
      </c>
      <c r="R105" s="84">
        <v>30</v>
      </c>
      <c r="S105" s="85">
        <v>27</v>
      </c>
      <c r="T105" s="83">
        <f t="shared" si="24"/>
        <v>57</v>
      </c>
      <c r="U105" s="84">
        <v>13</v>
      </c>
      <c r="V105" s="86">
        <v>13</v>
      </c>
      <c r="W105" s="83">
        <f t="shared" si="25"/>
        <v>26</v>
      </c>
      <c r="X105" s="86">
        <v>40</v>
      </c>
      <c r="Y105" s="99">
        <f t="shared" si="26"/>
        <v>123</v>
      </c>
      <c r="Z105" s="99" t="str">
        <f>IF(Y105="0","0",LOOKUP(Y105,{0,66,80,100,120,140,160},{0,1,2,3,"3.5",4,5}))</f>
        <v>3.5</v>
      </c>
      <c r="AA105" s="109">
        <v>18</v>
      </c>
      <c r="AB105" s="112">
        <v>10</v>
      </c>
      <c r="AC105" s="99">
        <f t="shared" si="27"/>
        <v>28</v>
      </c>
      <c r="AD105" s="109">
        <v>17</v>
      </c>
      <c r="AE105" s="112">
        <v>11</v>
      </c>
      <c r="AF105" s="102">
        <f t="shared" si="28"/>
        <v>28</v>
      </c>
      <c r="AG105" s="112">
        <v>44</v>
      </c>
      <c r="AH105" s="101">
        <f t="shared" si="29"/>
        <v>100</v>
      </c>
      <c r="AI105" s="99">
        <f>IF(AH105="0","0",LOOKUP(AH105,{0,66,80,100,120,140,160},{0,1,2,3,"3.5",4,5}))</f>
        <v>3</v>
      </c>
      <c r="AJ105" s="99">
        <v>34</v>
      </c>
      <c r="AK105" s="103">
        <v>25</v>
      </c>
      <c r="AL105" s="99">
        <f t="shared" si="30"/>
        <v>59</v>
      </c>
      <c r="AM105" s="103">
        <v>18</v>
      </c>
      <c r="AN105" s="109">
        <v>14</v>
      </c>
      <c r="AO105" s="101">
        <f t="shared" si="31"/>
        <v>32</v>
      </c>
      <c r="AP105" s="105">
        <v>38</v>
      </c>
      <c r="AQ105" s="101">
        <f t="shared" si="32"/>
        <v>129</v>
      </c>
      <c r="AR105" s="99" t="str">
        <f>IF(AQ105="0","0",LOOKUP(AQ105,{0,66,80,100,120,140,160},{0,1,2,3,"3.5",4,5}))</f>
        <v>3.5</v>
      </c>
      <c r="AS105" s="111">
        <v>18</v>
      </c>
      <c r="AT105" s="111">
        <v>24</v>
      </c>
      <c r="AU105" s="101">
        <f t="shared" si="33"/>
        <v>42</v>
      </c>
      <c r="AV105" s="111">
        <v>16</v>
      </c>
      <c r="AW105" s="109">
        <v>18</v>
      </c>
      <c r="AX105" s="101">
        <f t="shared" si="34"/>
        <v>34</v>
      </c>
      <c r="AY105" s="109"/>
      <c r="AZ105" s="101">
        <f t="shared" si="35"/>
        <v>0</v>
      </c>
      <c r="BA105" s="99">
        <f>IF(AZ105="0","0",LOOKUP(AZ105,{0,66,80,100,120,140,160},{0,1,2,3,"3.5",4,5}))</f>
        <v>0</v>
      </c>
      <c r="BB105" s="105" t="s">
        <v>56</v>
      </c>
      <c r="BC105" s="107" t="str">
        <f>IF(ISBLANK(AR105)," ",IF(AR105="0","0",LOOKUP(AR105,{0,1,2,3,"3.5",4,5},{0,0,0,1,"1.5",2,3})))</f>
        <v>1.5</v>
      </c>
      <c r="BD105" s="133">
        <f t="shared" si="38"/>
        <v>0</v>
      </c>
      <c r="BE105" s="107" t="str">
        <f t="shared" si="36"/>
        <v>F</v>
      </c>
      <c r="BF105" s="107" t="str">
        <f t="shared" si="37"/>
        <v>Fail</v>
      </c>
      <c r="BG105" s="70"/>
      <c r="BH105" s="48" t="str">
        <f>IF(H105="0","0",LOOKUP(H105,{0,1,2,3,"3.5",4,5},{"F","D","C","B","A-","A","A+"}))</f>
        <v>A</v>
      </c>
      <c r="BI105" s="48" t="str">
        <f>IF(L105="0","0",LOOKUP(L105,{0,1,2,3,"3.5",4,5},{"F","D","C","B","A-","A","A+"}))</f>
        <v>B</v>
      </c>
      <c r="BJ105" s="48" t="str">
        <f>IF(Q105="0","0",LOOKUP(Q105,{0,1,2,3,"3.5",4,5},{"F","D","C","B","A-","A","A+"}))</f>
        <v>B</v>
      </c>
      <c r="BK105" s="48" t="str">
        <f>IF(Z105="0","0",LOOKUP(Z105,{0,1,2,3,"3.5",4,5},{"F","D","C","B","A-","A","A+"}))</f>
        <v>A-</v>
      </c>
      <c r="BL105" s="48" t="str">
        <f>IF(AI105="0","0",LOOKUP(AI105,{0,1,2,3,"3.5",4,5},{"F","D","C","B","A-","A","A+"}))</f>
        <v>B</v>
      </c>
      <c r="BM105" s="48" t="str">
        <f>IF(AR105="0","0",LOOKUP(AR105,{0,1,2,3,"3.5",4,5},{"F","D","C","B","A-","A","A+"}))</f>
        <v>A-</v>
      </c>
      <c r="BN105" s="48" t="str">
        <f>IF(BA105="0","0",LOOKUP(BA105,{0,1,2,3,"3.5",4,5},{"F","D","C","B","A-","A","A+"}))</f>
        <v>F</v>
      </c>
      <c r="BO105" s="50">
        <f t="shared" si="39"/>
        <v>664</v>
      </c>
    </row>
    <row r="106" spans="1:67" ht="15.75" customHeight="1">
      <c r="A106" s="37">
        <v>1102</v>
      </c>
      <c r="B106" s="38" t="s">
        <v>159</v>
      </c>
      <c r="C106" s="79">
        <v>40</v>
      </c>
      <c r="D106" s="80">
        <v>67</v>
      </c>
      <c r="E106" s="81">
        <f t="shared" si="20"/>
        <v>107</v>
      </c>
      <c r="F106" s="80">
        <v>21</v>
      </c>
      <c r="G106" s="81">
        <f t="shared" si="21"/>
        <v>128</v>
      </c>
      <c r="H106" s="81" t="str">
        <f>IF(G106="0","0",LOOKUP(G106,{0,66,80,100,120,140,160},{0,1,2,3,"3.5",4,5}))</f>
        <v>3.5</v>
      </c>
      <c r="I106" s="82">
        <v>62</v>
      </c>
      <c r="J106" s="82">
        <v>63</v>
      </c>
      <c r="K106" s="83">
        <f t="shared" si="22"/>
        <v>125</v>
      </c>
      <c r="L106" s="81" t="str">
        <f>IF(K106="0","0",LOOKUP(K106,{0,66,80,100,120,140,160},{0,1,2,3,"3.5",4,5}))</f>
        <v>3.5</v>
      </c>
      <c r="M106" s="81">
        <v>20</v>
      </c>
      <c r="N106" s="81">
        <v>16</v>
      </c>
      <c r="O106" s="81">
        <v>16</v>
      </c>
      <c r="P106" s="81">
        <f t="shared" si="23"/>
        <v>52</v>
      </c>
      <c r="Q106" s="81">
        <f>IF(P106="0","0",LOOKUP(P106,{0,33,40,50,60,70,80},{0,1,2,3,"3.5",4,5}))</f>
        <v>3</v>
      </c>
      <c r="R106" s="84">
        <v>11</v>
      </c>
      <c r="S106" s="85">
        <v>26</v>
      </c>
      <c r="T106" s="83">
        <f t="shared" si="24"/>
        <v>37</v>
      </c>
      <c r="U106" s="84">
        <v>13</v>
      </c>
      <c r="V106" s="86">
        <v>11</v>
      </c>
      <c r="W106" s="83">
        <f t="shared" si="25"/>
        <v>24</v>
      </c>
      <c r="X106" s="86">
        <v>36</v>
      </c>
      <c r="Y106" s="99">
        <f t="shared" si="26"/>
        <v>97</v>
      </c>
      <c r="Z106" s="99">
        <f>IF(Y106="0","0",LOOKUP(Y106,{0,66,80,100,120,140,160},{0,1,2,3,"3.5",4,5}))</f>
        <v>2</v>
      </c>
      <c r="AA106" s="109">
        <v>18</v>
      </c>
      <c r="AB106" s="112">
        <v>18</v>
      </c>
      <c r="AC106" s="99">
        <f t="shared" si="27"/>
        <v>36</v>
      </c>
      <c r="AD106" s="109">
        <v>11</v>
      </c>
      <c r="AE106" s="112">
        <v>13</v>
      </c>
      <c r="AF106" s="102">
        <f t="shared" si="28"/>
        <v>24</v>
      </c>
      <c r="AG106" s="112">
        <v>42</v>
      </c>
      <c r="AH106" s="101">
        <f t="shared" si="29"/>
        <v>102</v>
      </c>
      <c r="AI106" s="99">
        <f>IF(AH106="0","0",LOOKUP(AH106,{0,66,80,100,120,140,160},{0,1,2,3,"3.5",4,5}))</f>
        <v>3</v>
      </c>
      <c r="AJ106" s="99">
        <v>30</v>
      </c>
      <c r="AK106" s="103">
        <v>16</v>
      </c>
      <c r="AL106" s="99">
        <f t="shared" si="30"/>
        <v>46</v>
      </c>
      <c r="AM106" s="103">
        <v>15</v>
      </c>
      <c r="AN106" s="109">
        <v>16</v>
      </c>
      <c r="AO106" s="101">
        <f t="shared" si="31"/>
        <v>31</v>
      </c>
      <c r="AP106" s="105">
        <v>34</v>
      </c>
      <c r="AQ106" s="101">
        <f t="shared" si="32"/>
        <v>111</v>
      </c>
      <c r="AR106" s="99">
        <f>IF(AQ106="0","0",LOOKUP(AQ106,{0,66,80,100,120,140,160},{0,1,2,3,"3.5",4,5}))</f>
        <v>3</v>
      </c>
      <c r="AS106" s="111">
        <v>10</v>
      </c>
      <c r="AT106" s="111">
        <v>4</v>
      </c>
      <c r="AU106" s="101">
        <f t="shared" si="33"/>
        <v>14</v>
      </c>
      <c r="AV106" s="111">
        <v>18</v>
      </c>
      <c r="AW106" s="109">
        <v>21</v>
      </c>
      <c r="AX106" s="101">
        <f t="shared" si="34"/>
        <v>39</v>
      </c>
      <c r="AY106" s="109">
        <v>38</v>
      </c>
      <c r="AZ106" s="101">
        <f t="shared" si="35"/>
        <v>0</v>
      </c>
      <c r="BA106" s="99">
        <f>IF(AZ106="0","0",LOOKUP(AZ106,{0,66,80,100,120,140,160},{0,1,2,3,"3.5",4,5}))</f>
        <v>0</v>
      </c>
      <c r="BB106" s="105" t="s">
        <v>60</v>
      </c>
      <c r="BC106" s="107">
        <f>IF(ISBLANK(BA106)," ",IF(BA106="0","0",LOOKUP(BA106,{0,1,2,3,"3.5",4,5},{0,0,0,1,"1.5",2,3})))</f>
        <v>0</v>
      </c>
      <c r="BD106" s="133">
        <f t="shared" si="38"/>
        <v>0</v>
      </c>
      <c r="BE106" s="107" t="str">
        <f t="shared" si="36"/>
        <v>F</v>
      </c>
      <c r="BF106" s="107" t="str">
        <f t="shared" si="37"/>
        <v>Fail</v>
      </c>
      <c r="BG106" s="70"/>
      <c r="BH106" s="48" t="str">
        <f>IF(H106="0","0",LOOKUP(H106,{0,1,2,3,"3.5",4,5},{"F","D","C","B","A-","A","A+"}))</f>
        <v>A-</v>
      </c>
      <c r="BI106" s="48" t="str">
        <f>IF(L106="0","0",LOOKUP(L106,{0,1,2,3,"3.5",4,5},{"F","D","C","B","A-","A","A+"}))</f>
        <v>A-</v>
      </c>
      <c r="BJ106" s="48" t="str">
        <f>IF(Q106="0","0",LOOKUP(Q106,{0,1,2,3,"3.5",4,5},{"F","D","C","B","A-","A","A+"}))</f>
        <v>B</v>
      </c>
      <c r="BK106" s="48" t="str">
        <f>IF(Z106="0","0",LOOKUP(Z106,{0,1,2,3,"3.5",4,5},{"F","D","C","B","A-","A","A+"}))</f>
        <v>C</v>
      </c>
      <c r="BL106" s="48" t="str">
        <f>IF(AI106="0","0",LOOKUP(AI106,{0,1,2,3,"3.5",4,5},{"F","D","C","B","A-","A","A+"}))</f>
        <v>B</v>
      </c>
      <c r="BM106" s="48" t="str">
        <f>IF(AR106="0","0",LOOKUP(AR106,{0,1,2,3,"3.5",4,5},{"F","D","C","B","A-","A","A+"}))</f>
        <v>B</v>
      </c>
      <c r="BN106" s="48" t="str">
        <f>IF(BA106="0","0",LOOKUP(BA106,{0,1,2,3,"3.5",4,5},{"F","D","C","B","A-","A","A+"}))</f>
        <v>F</v>
      </c>
      <c r="BO106" s="50">
        <f t="shared" si="39"/>
        <v>615</v>
      </c>
    </row>
    <row r="107" spans="1:67" ht="15.75" customHeight="1">
      <c r="A107" s="37">
        <v>1103</v>
      </c>
      <c r="B107" s="38" t="s">
        <v>160</v>
      </c>
      <c r="C107" s="79">
        <v>40</v>
      </c>
      <c r="D107" s="80">
        <v>75</v>
      </c>
      <c r="E107" s="81">
        <f t="shared" si="20"/>
        <v>115</v>
      </c>
      <c r="F107" s="80">
        <v>22</v>
      </c>
      <c r="G107" s="81">
        <f t="shared" si="21"/>
        <v>137</v>
      </c>
      <c r="H107" s="81" t="str">
        <f>IF(G107="0","0",LOOKUP(G107,{0,66,80,100,120,140,160},{0,1,2,3,"3.5",4,5}))</f>
        <v>3.5</v>
      </c>
      <c r="I107" s="82">
        <v>65</v>
      </c>
      <c r="J107" s="82">
        <v>70</v>
      </c>
      <c r="K107" s="83">
        <f t="shared" si="22"/>
        <v>135</v>
      </c>
      <c r="L107" s="81" t="str">
        <f>IF(K107="0","0",LOOKUP(K107,{0,66,80,100,120,140,160},{0,1,2,3,"3.5",4,5}))</f>
        <v>3.5</v>
      </c>
      <c r="M107" s="81">
        <v>25</v>
      </c>
      <c r="N107" s="81">
        <v>16</v>
      </c>
      <c r="O107" s="81">
        <v>21</v>
      </c>
      <c r="P107" s="81">
        <f t="shared" si="23"/>
        <v>62</v>
      </c>
      <c r="Q107" s="81" t="str">
        <f>IF(P107="0","0",LOOKUP(P107,{0,33,40,50,60,70,80},{0,1,2,3,"3.5",4,5}))</f>
        <v>3.5</v>
      </c>
      <c r="R107" s="84">
        <v>36</v>
      </c>
      <c r="S107" s="85">
        <v>27</v>
      </c>
      <c r="T107" s="83">
        <f t="shared" si="24"/>
        <v>63</v>
      </c>
      <c r="U107" s="84">
        <v>16</v>
      </c>
      <c r="V107" s="86">
        <v>14</v>
      </c>
      <c r="W107" s="83">
        <f t="shared" si="25"/>
        <v>30</v>
      </c>
      <c r="X107" s="86">
        <v>40</v>
      </c>
      <c r="Y107" s="99">
        <f t="shared" si="26"/>
        <v>133</v>
      </c>
      <c r="Z107" s="99" t="str">
        <f>IF(Y107="0","0",LOOKUP(Y107,{0,66,80,100,120,140,160},{0,1,2,3,"3.5",4,5}))</f>
        <v>3.5</v>
      </c>
      <c r="AA107" s="109">
        <v>22</v>
      </c>
      <c r="AB107" s="112">
        <v>14</v>
      </c>
      <c r="AC107" s="99">
        <f t="shared" si="27"/>
        <v>36</v>
      </c>
      <c r="AD107" s="109">
        <v>17</v>
      </c>
      <c r="AE107" s="112">
        <v>12</v>
      </c>
      <c r="AF107" s="102">
        <f t="shared" si="28"/>
        <v>29</v>
      </c>
      <c r="AG107" s="112">
        <v>44</v>
      </c>
      <c r="AH107" s="101">
        <f t="shared" si="29"/>
        <v>109</v>
      </c>
      <c r="AI107" s="99">
        <f>IF(AH107="0","0",LOOKUP(AH107,{0,66,80,100,120,140,160},{0,1,2,3,"3.5",4,5}))</f>
        <v>3</v>
      </c>
      <c r="AJ107" s="99">
        <v>28</v>
      </c>
      <c r="AK107" s="103">
        <v>31</v>
      </c>
      <c r="AL107" s="99">
        <f t="shared" si="30"/>
        <v>59</v>
      </c>
      <c r="AM107" s="103">
        <v>17</v>
      </c>
      <c r="AN107" s="109">
        <v>14</v>
      </c>
      <c r="AO107" s="101">
        <f t="shared" si="31"/>
        <v>31</v>
      </c>
      <c r="AP107" s="105">
        <v>32</v>
      </c>
      <c r="AQ107" s="101">
        <f t="shared" si="32"/>
        <v>122</v>
      </c>
      <c r="AR107" s="99" t="str">
        <f>IF(AQ107="0","0",LOOKUP(AQ107,{0,66,80,100,120,140,160},{0,1,2,3,"3.5",4,5}))</f>
        <v>3.5</v>
      </c>
      <c r="AS107" s="111">
        <v>19</v>
      </c>
      <c r="AT107" s="111">
        <v>23</v>
      </c>
      <c r="AU107" s="101">
        <f t="shared" si="33"/>
        <v>42</v>
      </c>
      <c r="AV107" s="111">
        <v>14</v>
      </c>
      <c r="AW107" s="109">
        <v>19</v>
      </c>
      <c r="AX107" s="101">
        <f t="shared" si="34"/>
        <v>33</v>
      </c>
      <c r="AY107" s="111">
        <v>42</v>
      </c>
      <c r="AZ107" s="101">
        <f t="shared" si="35"/>
        <v>117</v>
      </c>
      <c r="BA107" s="99">
        <f>IF(AZ107="0","0",LOOKUP(AZ107,{0,66,80,100,120,140,160},{0,1,2,3,"3.5",4,5}))</f>
        <v>3</v>
      </c>
      <c r="BB107" s="105" t="s">
        <v>56</v>
      </c>
      <c r="BC107" s="107" t="str">
        <f>IF(ISBLANK(AR107)," ",IF(AR107="0","0",LOOKUP(AR107,{0,1,2,3,"3.5",4,5},{0,0,0,1,"1.5",2,3})))</f>
        <v>1.5</v>
      </c>
      <c r="BD107" s="133">
        <f t="shared" si="38"/>
        <v>3.5833333333333335</v>
      </c>
      <c r="BE107" s="107" t="str">
        <f t="shared" si="36"/>
        <v>A-</v>
      </c>
      <c r="BF107" s="107" t="str">
        <f t="shared" si="37"/>
        <v>Good Result</v>
      </c>
      <c r="BG107" s="70"/>
      <c r="BH107" s="48" t="str">
        <f>IF(H107="0","0",LOOKUP(H107,{0,1,2,3,"3.5",4,5},{"F","D","C","B","A-","A","A+"}))</f>
        <v>A-</v>
      </c>
      <c r="BI107" s="48" t="str">
        <f>IF(L107="0","0",LOOKUP(L107,{0,1,2,3,"3.5",4,5},{"F","D","C","B","A-","A","A+"}))</f>
        <v>A-</v>
      </c>
      <c r="BJ107" s="48" t="str">
        <f>IF(Q107="0","0",LOOKUP(Q107,{0,1,2,3,"3.5",4,5},{"F","D","C","B","A-","A","A+"}))</f>
        <v>A-</v>
      </c>
      <c r="BK107" s="48" t="str">
        <f>IF(Z107="0","0",LOOKUP(Z107,{0,1,2,3,"3.5",4,5},{"F","D","C","B","A-","A","A+"}))</f>
        <v>A-</v>
      </c>
      <c r="BL107" s="48" t="str">
        <f>IF(AI107="0","0",LOOKUP(AI107,{0,1,2,3,"3.5",4,5},{"F","D","C","B","A-","A","A+"}))</f>
        <v>B</v>
      </c>
      <c r="BM107" s="48" t="str">
        <f>IF(AR107="0","0",LOOKUP(AR107,{0,1,2,3,"3.5",4,5},{"F","D","C","B","A-","A","A+"}))</f>
        <v>A-</v>
      </c>
      <c r="BN107" s="48" t="str">
        <f>IF(BA107="0","0",LOOKUP(BA107,{0,1,2,3,"3.5",4,5},{"F","D","C","B","A-","A","A+"}))</f>
        <v>B</v>
      </c>
      <c r="BO107" s="50">
        <f t="shared" si="39"/>
        <v>815</v>
      </c>
    </row>
    <row r="108" spans="1:67" ht="15.75" customHeight="1">
      <c r="A108" s="37">
        <v>1104</v>
      </c>
      <c r="B108" s="38" t="s">
        <v>161</v>
      </c>
      <c r="C108" s="79">
        <v>34</v>
      </c>
      <c r="D108" s="80">
        <v>58</v>
      </c>
      <c r="E108" s="81">
        <f t="shared" si="20"/>
        <v>92</v>
      </c>
      <c r="F108" s="80">
        <v>20</v>
      </c>
      <c r="G108" s="81">
        <f t="shared" si="21"/>
        <v>112</v>
      </c>
      <c r="H108" s="81">
        <f>IF(G108="0","0",LOOKUP(G108,{0,66,80,100,120,140,160},{0,1,2,3,"3.5",4,5}))</f>
        <v>3</v>
      </c>
      <c r="I108" s="82">
        <v>51</v>
      </c>
      <c r="J108" s="82">
        <v>64</v>
      </c>
      <c r="K108" s="83">
        <f t="shared" si="22"/>
        <v>115</v>
      </c>
      <c r="L108" s="81">
        <f>IF(K108="0","0",LOOKUP(K108,{0,66,80,100,120,140,160},{0,1,2,3,"3.5",4,5}))</f>
        <v>3</v>
      </c>
      <c r="M108" s="81">
        <v>19</v>
      </c>
      <c r="N108" s="81">
        <v>16</v>
      </c>
      <c r="O108" s="81">
        <v>16</v>
      </c>
      <c r="P108" s="81">
        <f t="shared" si="23"/>
        <v>51</v>
      </c>
      <c r="Q108" s="81">
        <f>IF(P108="0","0",LOOKUP(P108,{0,33,40,50,60,70,80},{0,1,2,3,"3.5",4,5}))</f>
        <v>3</v>
      </c>
      <c r="R108" s="84">
        <v>17</v>
      </c>
      <c r="S108" s="85">
        <v>27</v>
      </c>
      <c r="T108" s="83">
        <f t="shared" si="24"/>
        <v>44</v>
      </c>
      <c r="U108" s="84">
        <v>15</v>
      </c>
      <c r="V108" s="86">
        <v>10</v>
      </c>
      <c r="W108" s="83">
        <f t="shared" si="25"/>
        <v>25</v>
      </c>
      <c r="X108" s="86">
        <v>34</v>
      </c>
      <c r="Y108" s="99">
        <f t="shared" si="26"/>
        <v>103</v>
      </c>
      <c r="Z108" s="99">
        <f>IF(Y108="0","0",LOOKUP(Y108,{0,66,80,100,120,140,160},{0,1,2,3,"3.5",4,5}))</f>
        <v>3</v>
      </c>
      <c r="AA108" s="109">
        <v>18</v>
      </c>
      <c r="AB108" s="112">
        <v>17</v>
      </c>
      <c r="AC108" s="99">
        <f t="shared" si="27"/>
        <v>35</v>
      </c>
      <c r="AD108" s="109">
        <v>11</v>
      </c>
      <c r="AE108" s="112">
        <v>12</v>
      </c>
      <c r="AF108" s="102">
        <f t="shared" si="28"/>
        <v>23</v>
      </c>
      <c r="AG108" s="112">
        <v>42</v>
      </c>
      <c r="AH108" s="101">
        <f t="shared" si="29"/>
        <v>100</v>
      </c>
      <c r="AI108" s="99">
        <f>IF(AH108="0","0",LOOKUP(AH108,{0,66,80,100,120,140,160},{0,1,2,3,"3.5",4,5}))</f>
        <v>3</v>
      </c>
      <c r="AJ108" s="99">
        <v>31</v>
      </c>
      <c r="AK108" s="103">
        <v>18</v>
      </c>
      <c r="AL108" s="99">
        <f t="shared" si="30"/>
        <v>49</v>
      </c>
      <c r="AM108" s="103">
        <v>13</v>
      </c>
      <c r="AN108" s="109">
        <v>17</v>
      </c>
      <c r="AO108" s="101">
        <f t="shared" si="31"/>
        <v>30</v>
      </c>
      <c r="AP108" s="105">
        <v>34</v>
      </c>
      <c r="AQ108" s="101">
        <f t="shared" si="32"/>
        <v>113</v>
      </c>
      <c r="AR108" s="99">
        <f>IF(AQ108="0","0",LOOKUP(AQ108,{0,66,80,100,120,140,160},{0,1,2,3,"3.5",4,5}))</f>
        <v>3</v>
      </c>
      <c r="AS108" s="111">
        <v>14</v>
      </c>
      <c r="AT108" s="111">
        <v>3</v>
      </c>
      <c r="AU108" s="101">
        <f t="shared" si="33"/>
        <v>17</v>
      </c>
      <c r="AV108" s="111">
        <v>16</v>
      </c>
      <c r="AW108" s="109">
        <v>15</v>
      </c>
      <c r="AX108" s="101">
        <f t="shared" si="34"/>
        <v>31</v>
      </c>
      <c r="AY108" s="111">
        <v>36</v>
      </c>
      <c r="AZ108" s="101">
        <f t="shared" si="35"/>
        <v>0</v>
      </c>
      <c r="BA108" s="99">
        <f>IF(AZ108="0","0",LOOKUP(AZ108,{0,66,80,100,120,140,160},{0,1,2,3,"3.5",4,5}))</f>
        <v>0</v>
      </c>
      <c r="BB108" s="105" t="s">
        <v>60</v>
      </c>
      <c r="BC108" s="107">
        <f>IF(ISBLANK(BA108)," ",IF(BA108="0","0",LOOKUP(BA108,{0,1,2,3,"3.5",4,5},{0,0,0,1,"1.5",2,3})))</f>
        <v>0</v>
      </c>
      <c r="BD108" s="133">
        <f t="shared" si="38"/>
        <v>0</v>
      </c>
      <c r="BE108" s="107" t="str">
        <f t="shared" si="36"/>
        <v>F</v>
      </c>
      <c r="BF108" s="107" t="str">
        <f t="shared" si="37"/>
        <v>Fail</v>
      </c>
      <c r="BG108" s="70"/>
      <c r="BH108" s="48" t="str">
        <f>IF(H108="0","0",LOOKUP(H108,{0,1,2,3,"3.5",4,5},{"F","D","C","B","A-","A","A+"}))</f>
        <v>B</v>
      </c>
      <c r="BI108" s="48" t="str">
        <f>IF(L108="0","0",LOOKUP(L108,{0,1,2,3,"3.5",4,5},{"F","D","C","B","A-","A","A+"}))</f>
        <v>B</v>
      </c>
      <c r="BJ108" s="48" t="str">
        <f>IF(Q108="0","0",LOOKUP(Q108,{0,1,2,3,"3.5",4,5},{"F","D","C","B","A-","A","A+"}))</f>
        <v>B</v>
      </c>
      <c r="BK108" s="48" t="str">
        <f>IF(Z108="0","0",LOOKUP(Z108,{0,1,2,3,"3.5",4,5},{"F","D","C","B","A-","A","A+"}))</f>
        <v>B</v>
      </c>
      <c r="BL108" s="48" t="str">
        <f>IF(AI108="0","0",LOOKUP(AI108,{0,1,2,3,"3.5",4,5},{"F","D","C","B","A-","A","A+"}))</f>
        <v>B</v>
      </c>
      <c r="BM108" s="48" t="str">
        <f>IF(AR108="0","0",LOOKUP(AR108,{0,1,2,3,"3.5",4,5},{"F","D","C","B","A-","A","A+"}))</f>
        <v>B</v>
      </c>
      <c r="BN108" s="48" t="str">
        <f>IF(BA108="0","0",LOOKUP(BA108,{0,1,2,3,"3.5",4,5},{"F","D","C","B","A-","A","A+"}))</f>
        <v>F</v>
      </c>
      <c r="BO108" s="50">
        <f t="shared" si="39"/>
        <v>594</v>
      </c>
    </row>
    <row r="109" spans="1:67" ht="15.75" customHeight="1">
      <c r="A109" s="37">
        <v>1105</v>
      </c>
      <c r="B109" s="38" t="s">
        <v>162</v>
      </c>
      <c r="C109" s="79">
        <v>34</v>
      </c>
      <c r="D109" s="80">
        <v>78</v>
      </c>
      <c r="E109" s="81">
        <f t="shared" si="20"/>
        <v>112</v>
      </c>
      <c r="F109" s="80">
        <v>25</v>
      </c>
      <c r="G109" s="81">
        <f t="shared" si="21"/>
        <v>137</v>
      </c>
      <c r="H109" s="81" t="str">
        <f>IF(G109="0","0",LOOKUP(G109,{0,66,80,100,120,140,160},{0,1,2,3,"3.5",4,5}))</f>
        <v>3.5</v>
      </c>
      <c r="I109" s="82">
        <v>52</v>
      </c>
      <c r="J109" s="82">
        <v>72</v>
      </c>
      <c r="K109" s="83">
        <f t="shared" si="22"/>
        <v>124</v>
      </c>
      <c r="L109" s="81" t="str">
        <f>IF(K109="0","0",LOOKUP(K109,{0,66,80,100,120,140,160},{0,1,2,3,"3.5",4,5}))</f>
        <v>3.5</v>
      </c>
      <c r="M109" s="81">
        <v>21</v>
      </c>
      <c r="N109" s="81">
        <v>14</v>
      </c>
      <c r="O109" s="81">
        <v>15</v>
      </c>
      <c r="P109" s="81">
        <f t="shared" si="23"/>
        <v>50</v>
      </c>
      <c r="Q109" s="81">
        <f>IF(P109="0","0",LOOKUP(P109,{0,33,40,50,60,70,80},{0,1,2,3,"3.5",4,5}))</f>
        <v>3</v>
      </c>
      <c r="R109" s="84">
        <v>36</v>
      </c>
      <c r="S109" s="85">
        <v>30</v>
      </c>
      <c r="T109" s="83">
        <f t="shared" si="24"/>
        <v>66</v>
      </c>
      <c r="U109" s="84">
        <v>15</v>
      </c>
      <c r="V109" s="86">
        <v>14</v>
      </c>
      <c r="W109" s="83">
        <f t="shared" si="25"/>
        <v>29</v>
      </c>
      <c r="X109" s="86">
        <v>40</v>
      </c>
      <c r="Y109" s="99">
        <f t="shared" si="26"/>
        <v>135</v>
      </c>
      <c r="Z109" s="99" t="str">
        <f>IF(Y109="0","0",LOOKUP(Y109,{0,66,80,100,120,140,160},{0,1,2,3,"3.5",4,5}))</f>
        <v>3.5</v>
      </c>
      <c r="AA109" s="109">
        <v>19</v>
      </c>
      <c r="AB109" s="112">
        <v>10</v>
      </c>
      <c r="AC109" s="99">
        <f t="shared" si="27"/>
        <v>29</v>
      </c>
      <c r="AD109" s="109">
        <v>18</v>
      </c>
      <c r="AE109" s="112">
        <v>10</v>
      </c>
      <c r="AF109" s="102">
        <f t="shared" si="28"/>
        <v>28</v>
      </c>
      <c r="AG109" s="112">
        <v>44</v>
      </c>
      <c r="AH109" s="101">
        <f t="shared" si="29"/>
        <v>101</v>
      </c>
      <c r="AI109" s="99">
        <f>IF(AH109="0","0",LOOKUP(AH109,{0,66,80,100,120,140,160},{0,1,2,3,"3.5",4,5}))</f>
        <v>3</v>
      </c>
      <c r="AJ109" s="99">
        <v>33</v>
      </c>
      <c r="AK109" s="103">
        <v>34</v>
      </c>
      <c r="AL109" s="99">
        <f t="shared" si="30"/>
        <v>67</v>
      </c>
      <c r="AM109" s="103">
        <v>18</v>
      </c>
      <c r="AN109" s="109">
        <v>12</v>
      </c>
      <c r="AO109" s="101">
        <f t="shared" si="31"/>
        <v>30</v>
      </c>
      <c r="AP109" s="105">
        <v>34</v>
      </c>
      <c r="AQ109" s="101">
        <f t="shared" si="32"/>
        <v>131</v>
      </c>
      <c r="AR109" s="99" t="str">
        <f>IF(AQ109="0","0",LOOKUP(AQ109,{0,66,80,100,120,140,160},{0,1,2,3,"3.5",4,5}))</f>
        <v>3.5</v>
      </c>
      <c r="AS109" s="111">
        <v>26</v>
      </c>
      <c r="AT109" s="111">
        <v>23</v>
      </c>
      <c r="AU109" s="101">
        <f t="shared" si="33"/>
        <v>49</v>
      </c>
      <c r="AV109" s="111">
        <v>14</v>
      </c>
      <c r="AW109" s="109">
        <v>19</v>
      </c>
      <c r="AX109" s="101">
        <f t="shared" si="34"/>
        <v>33</v>
      </c>
      <c r="AY109" s="111">
        <v>38</v>
      </c>
      <c r="AZ109" s="101">
        <f t="shared" si="35"/>
        <v>120</v>
      </c>
      <c r="BA109" s="99" t="str">
        <f>IF(AZ109="0","0",LOOKUP(AZ109,{0,66,80,100,120,140,160},{0,1,2,3,"3.5",4,5}))</f>
        <v>3.5</v>
      </c>
      <c r="BB109" s="105" t="s">
        <v>56</v>
      </c>
      <c r="BC109" s="107" t="str">
        <f>IF(ISBLANK(AR109)," ",IF(AR109="0","0",LOOKUP(AR109,{0,1,2,3,"3.5",4,5},{0,0,0,1,"1.5",2,3})))</f>
        <v>1.5</v>
      </c>
      <c r="BD109" s="133">
        <f t="shared" si="38"/>
        <v>3.5833333333333335</v>
      </c>
      <c r="BE109" s="107" t="str">
        <f t="shared" si="36"/>
        <v>A-</v>
      </c>
      <c r="BF109" s="107" t="str">
        <f t="shared" si="37"/>
        <v>Good Result</v>
      </c>
      <c r="BG109" s="70"/>
      <c r="BH109" s="48" t="str">
        <f>IF(H109="0","0",LOOKUP(H109,{0,1,2,3,"3.5",4,5},{"F","D","C","B","A-","A","A+"}))</f>
        <v>A-</v>
      </c>
      <c r="BI109" s="48" t="str">
        <f>IF(L109="0","0",LOOKUP(L109,{0,1,2,3,"3.5",4,5},{"F","D","C","B","A-","A","A+"}))</f>
        <v>A-</v>
      </c>
      <c r="BJ109" s="48" t="str">
        <f>IF(Q109="0","0",LOOKUP(Q109,{0,1,2,3,"3.5",4,5},{"F","D","C","B","A-","A","A+"}))</f>
        <v>B</v>
      </c>
      <c r="BK109" s="48" t="str">
        <f>IF(Z109="0","0",LOOKUP(Z109,{0,1,2,3,"3.5",4,5},{"F","D","C","B","A-","A","A+"}))</f>
        <v>A-</v>
      </c>
      <c r="BL109" s="48" t="str">
        <f>IF(AI109="0","0",LOOKUP(AI109,{0,1,2,3,"3.5",4,5},{"F","D","C","B","A-","A","A+"}))</f>
        <v>B</v>
      </c>
      <c r="BM109" s="48" t="str">
        <f>IF(AR109="0","0",LOOKUP(AR109,{0,1,2,3,"3.5",4,5},{"F","D","C","B","A-","A","A+"}))</f>
        <v>A-</v>
      </c>
      <c r="BN109" s="48" t="str">
        <f>IF(BA109="0","0",LOOKUP(BA109,{0,1,2,3,"3.5",4,5},{"F","D","C","B","A-","A","A+"}))</f>
        <v>A-</v>
      </c>
      <c r="BO109" s="50">
        <f t="shared" si="39"/>
        <v>798</v>
      </c>
    </row>
    <row r="110" spans="1:67" ht="15.75" customHeight="1">
      <c r="A110" s="37">
        <v>1106</v>
      </c>
      <c r="B110" s="38" t="s">
        <v>163</v>
      </c>
      <c r="C110" s="79">
        <v>38</v>
      </c>
      <c r="D110" s="80">
        <v>73</v>
      </c>
      <c r="E110" s="81">
        <f t="shared" si="20"/>
        <v>111</v>
      </c>
      <c r="F110" s="80">
        <v>22</v>
      </c>
      <c r="G110" s="81">
        <f t="shared" si="21"/>
        <v>133</v>
      </c>
      <c r="H110" s="81" t="str">
        <f>IF(G110="0","0",LOOKUP(G110,{0,66,80,100,120,140,160},{0,1,2,3,"3.5",4,5}))</f>
        <v>3.5</v>
      </c>
      <c r="I110" s="82">
        <v>60</v>
      </c>
      <c r="J110" s="82">
        <v>69</v>
      </c>
      <c r="K110" s="83">
        <f t="shared" si="22"/>
        <v>129</v>
      </c>
      <c r="L110" s="81" t="str">
        <f>IF(K110="0","0",LOOKUP(K110,{0,66,80,100,120,140,160},{0,1,2,3,"3.5",4,5}))</f>
        <v>3.5</v>
      </c>
      <c r="M110" s="81">
        <v>17</v>
      </c>
      <c r="N110" s="81">
        <v>15</v>
      </c>
      <c r="O110" s="81">
        <v>15</v>
      </c>
      <c r="P110" s="81">
        <f t="shared" si="23"/>
        <v>47</v>
      </c>
      <c r="Q110" s="81">
        <f>IF(P110="0","0",LOOKUP(P110,{0,33,40,50,60,70,80},{0,1,2,3,"3.5",4,5}))</f>
        <v>2</v>
      </c>
      <c r="R110" s="84">
        <v>33</v>
      </c>
      <c r="S110" s="85">
        <v>32</v>
      </c>
      <c r="T110" s="83">
        <f t="shared" si="24"/>
        <v>65</v>
      </c>
      <c r="U110" s="84">
        <v>12</v>
      </c>
      <c r="V110" s="86">
        <v>9</v>
      </c>
      <c r="W110" s="83">
        <f t="shared" si="25"/>
        <v>21</v>
      </c>
      <c r="X110" s="86">
        <v>36</v>
      </c>
      <c r="Y110" s="99">
        <f t="shared" si="26"/>
        <v>122</v>
      </c>
      <c r="Z110" s="99" t="str">
        <f>IF(Y110="0","0",LOOKUP(Y110,{0,66,80,100,120,140,160},{0,1,2,3,"3.5",4,5}))</f>
        <v>3.5</v>
      </c>
      <c r="AA110" s="109">
        <v>19</v>
      </c>
      <c r="AB110" s="112">
        <v>14</v>
      </c>
      <c r="AC110" s="99">
        <f t="shared" si="27"/>
        <v>33</v>
      </c>
      <c r="AD110" s="109">
        <v>17</v>
      </c>
      <c r="AE110" s="112">
        <v>9</v>
      </c>
      <c r="AF110" s="102">
        <f t="shared" si="28"/>
        <v>26</v>
      </c>
      <c r="AG110" s="112">
        <v>44</v>
      </c>
      <c r="AH110" s="101">
        <f t="shared" si="29"/>
        <v>103</v>
      </c>
      <c r="AI110" s="99">
        <f>IF(AH110="0","0",LOOKUP(AH110,{0,66,80,100,120,140,160},{0,1,2,3,"3.5",4,5}))</f>
        <v>3</v>
      </c>
      <c r="AJ110" s="99">
        <v>27</v>
      </c>
      <c r="AK110" s="103">
        <v>28</v>
      </c>
      <c r="AL110" s="99">
        <f t="shared" si="30"/>
        <v>55</v>
      </c>
      <c r="AM110" s="103">
        <v>16</v>
      </c>
      <c r="AN110" s="109">
        <v>10</v>
      </c>
      <c r="AO110" s="101">
        <f t="shared" si="31"/>
        <v>26</v>
      </c>
      <c r="AP110" s="105">
        <v>32</v>
      </c>
      <c r="AQ110" s="101">
        <f t="shared" si="32"/>
        <v>113</v>
      </c>
      <c r="AR110" s="99">
        <f>IF(AQ110="0","0",LOOKUP(AQ110,{0,66,80,100,120,140,160},{0,1,2,3,"3.5",4,5}))</f>
        <v>3</v>
      </c>
      <c r="AS110" s="111">
        <v>24</v>
      </c>
      <c r="AT110" s="111">
        <v>17</v>
      </c>
      <c r="AU110" s="101">
        <f t="shared" si="33"/>
        <v>41</v>
      </c>
      <c r="AV110" s="111">
        <v>17</v>
      </c>
      <c r="AW110" s="109">
        <v>17</v>
      </c>
      <c r="AX110" s="101">
        <f t="shared" si="34"/>
        <v>34</v>
      </c>
      <c r="AY110" s="109">
        <v>38</v>
      </c>
      <c r="AZ110" s="101">
        <f t="shared" si="35"/>
        <v>113</v>
      </c>
      <c r="BA110" s="99">
        <f>IF(AZ110="0","0",LOOKUP(AZ110,{0,66,80,100,120,140,160},{0,1,2,3,"3.5",4,5}))</f>
        <v>3</v>
      </c>
      <c r="BB110" s="105" t="s">
        <v>56</v>
      </c>
      <c r="BC110" s="107">
        <f>IF(ISBLANK(AR110)," ",IF(AR110="0","0",LOOKUP(AR110,{0,1,2,3,"3.5",4,5},{0,0,0,1,"1.5",2,3})))</f>
        <v>1</v>
      </c>
      <c r="BD110" s="133">
        <f t="shared" si="38"/>
        <v>3.25</v>
      </c>
      <c r="BE110" s="107" t="str">
        <f t="shared" si="36"/>
        <v>B</v>
      </c>
      <c r="BF110" s="107" t="str">
        <f t="shared" si="37"/>
        <v>Average Result</v>
      </c>
      <c r="BG110" s="70"/>
      <c r="BH110" s="48" t="str">
        <f>IF(H110="0","0",LOOKUP(H110,{0,1,2,3,"3.5",4,5},{"F","D","C","B","A-","A","A+"}))</f>
        <v>A-</v>
      </c>
      <c r="BI110" s="48" t="str">
        <f>IF(L110="0","0",LOOKUP(L110,{0,1,2,3,"3.5",4,5},{"F","D","C","B","A-","A","A+"}))</f>
        <v>A-</v>
      </c>
      <c r="BJ110" s="48" t="str">
        <f>IF(Q110="0","0",LOOKUP(Q110,{0,1,2,3,"3.5",4,5},{"F","D","C","B","A-","A","A+"}))</f>
        <v>C</v>
      </c>
      <c r="BK110" s="48" t="str">
        <f>IF(Z110="0","0",LOOKUP(Z110,{0,1,2,3,"3.5",4,5},{"F","D","C","B","A-","A","A+"}))</f>
        <v>A-</v>
      </c>
      <c r="BL110" s="48" t="str">
        <f>IF(AI110="0","0",LOOKUP(AI110,{0,1,2,3,"3.5",4,5},{"F","D","C","B","A-","A","A+"}))</f>
        <v>B</v>
      </c>
      <c r="BM110" s="48" t="str">
        <f>IF(AR110="0","0",LOOKUP(AR110,{0,1,2,3,"3.5",4,5},{"F","D","C","B","A-","A","A+"}))</f>
        <v>B</v>
      </c>
      <c r="BN110" s="48" t="str">
        <f>IF(BA110="0","0",LOOKUP(BA110,{0,1,2,3,"3.5",4,5},{"F","D","C","B","A-","A","A+"}))</f>
        <v>B</v>
      </c>
      <c r="BO110" s="50">
        <f t="shared" si="39"/>
        <v>760</v>
      </c>
    </row>
    <row r="111" spans="1:67" ht="15.75" customHeight="1">
      <c r="A111" s="37">
        <v>1107</v>
      </c>
      <c r="B111" s="38" t="s">
        <v>164</v>
      </c>
      <c r="C111" s="79">
        <v>50</v>
      </c>
      <c r="D111" s="80">
        <v>74</v>
      </c>
      <c r="E111" s="81">
        <f t="shared" si="20"/>
        <v>124</v>
      </c>
      <c r="F111" s="80">
        <v>22</v>
      </c>
      <c r="G111" s="81">
        <f t="shared" si="21"/>
        <v>146</v>
      </c>
      <c r="H111" s="81">
        <f>IF(G111="0","0",LOOKUP(G111,{0,66,80,100,120,140,160},{0,1,2,3,"3.5",4,5}))</f>
        <v>4</v>
      </c>
      <c r="I111" s="82">
        <v>66</v>
      </c>
      <c r="J111" s="82">
        <v>70</v>
      </c>
      <c r="K111" s="83">
        <f t="shared" si="22"/>
        <v>136</v>
      </c>
      <c r="L111" s="81" t="str">
        <f>IF(K111="0","0",LOOKUP(K111,{0,66,80,100,120,140,160},{0,1,2,3,"3.5",4,5}))</f>
        <v>3.5</v>
      </c>
      <c r="M111" s="81">
        <v>22</v>
      </c>
      <c r="N111" s="81">
        <v>17</v>
      </c>
      <c r="O111" s="81">
        <v>18</v>
      </c>
      <c r="P111" s="81">
        <f t="shared" si="23"/>
        <v>57</v>
      </c>
      <c r="Q111" s="81">
        <f>IF(P111="0","0",LOOKUP(P111,{0,33,40,50,60,70,80},{0,1,2,3,"3.5",4,5}))</f>
        <v>3</v>
      </c>
      <c r="R111" s="84">
        <v>28</v>
      </c>
      <c r="S111" s="85">
        <v>34</v>
      </c>
      <c r="T111" s="83">
        <f t="shared" si="24"/>
        <v>62</v>
      </c>
      <c r="U111" s="84">
        <v>11</v>
      </c>
      <c r="V111" s="86">
        <v>5</v>
      </c>
      <c r="W111" s="83">
        <f t="shared" si="25"/>
        <v>16</v>
      </c>
      <c r="X111" s="86">
        <v>40</v>
      </c>
      <c r="Y111" s="99">
        <f t="shared" si="26"/>
        <v>118</v>
      </c>
      <c r="Z111" s="99">
        <f>IF(Y111="0","0",LOOKUP(Y111,{0,66,80,100,120,140,160},{0,1,2,3,"3.5",4,5}))</f>
        <v>3</v>
      </c>
      <c r="AA111" s="109">
        <v>24</v>
      </c>
      <c r="AB111" s="112">
        <v>14</v>
      </c>
      <c r="AC111" s="99">
        <f t="shared" si="27"/>
        <v>38</v>
      </c>
      <c r="AD111" s="109">
        <v>17</v>
      </c>
      <c r="AE111" s="112">
        <v>9</v>
      </c>
      <c r="AF111" s="102">
        <f t="shared" si="28"/>
        <v>26</v>
      </c>
      <c r="AG111" s="112">
        <v>44</v>
      </c>
      <c r="AH111" s="101">
        <f t="shared" si="29"/>
        <v>108</v>
      </c>
      <c r="AI111" s="99">
        <f>IF(AH111="0","0",LOOKUP(AH111,{0,66,80,100,120,140,160},{0,1,2,3,"3.5",4,5}))</f>
        <v>3</v>
      </c>
      <c r="AJ111" s="99">
        <v>24</v>
      </c>
      <c r="AK111" s="103">
        <v>28</v>
      </c>
      <c r="AL111" s="99">
        <f t="shared" si="30"/>
        <v>52</v>
      </c>
      <c r="AM111" s="103">
        <v>15</v>
      </c>
      <c r="AN111" s="109">
        <v>9</v>
      </c>
      <c r="AO111" s="101">
        <f t="shared" si="31"/>
        <v>24</v>
      </c>
      <c r="AP111" s="105">
        <v>28</v>
      </c>
      <c r="AQ111" s="101">
        <f t="shared" si="32"/>
        <v>104</v>
      </c>
      <c r="AR111" s="99">
        <f>IF(AQ111="0","0",LOOKUP(AQ111,{0,66,80,100,120,140,160},{0,1,2,3,"3.5",4,5}))</f>
        <v>3</v>
      </c>
      <c r="AS111" s="111">
        <v>20</v>
      </c>
      <c r="AT111" s="111">
        <v>27</v>
      </c>
      <c r="AU111" s="101">
        <f t="shared" si="33"/>
        <v>47</v>
      </c>
      <c r="AV111" s="111">
        <v>17</v>
      </c>
      <c r="AW111" s="109">
        <v>17</v>
      </c>
      <c r="AX111" s="101">
        <f t="shared" si="34"/>
        <v>34</v>
      </c>
      <c r="AY111" s="109">
        <v>36</v>
      </c>
      <c r="AZ111" s="101">
        <f t="shared" si="35"/>
        <v>117</v>
      </c>
      <c r="BA111" s="99">
        <f>IF(AZ111="0","0",LOOKUP(AZ111,{0,66,80,100,120,140,160},{0,1,2,3,"3.5",4,5}))</f>
        <v>3</v>
      </c>
      <c r="BB111" s="105" t="s">
        <v>56</v>
      </c>
      <c r="BC111" s="107">
        <f>IF(ISBLANK(AR111)," ",IF(AR111="0","0",LOOKUP(AR111,{0,1,2,3,"3.5",4,5},{0,0,0,1,"1.5",2,3})))</f>
        <v>1</v>
      </c>
      <c r="BD111" s="133">
        <f t="shared" si="38"/>
        <v>3.4166666666666665</v>
      </c>
      <c r="BE111" s="107" t="str">
        <f t="shared" si="36"/>
        <v>B</v>
      </c>
      <c r="BF111" s="107" t="str">
        <f t="shared" si="37"/>
        <v>Average Result</v>
      </c>
      <c r="BG111" s="70"/>
      <c r="BH111" s="48" t="str">
        <f>IF(H111="0","0",LOOKUP(H111,{0,1,2,3,"3.5",4,5},{"F","D","C","B","A-","A","A+"}))</f>
        <v>A</v>
      </c>
      <c r="BI111" s="48" t="str">
        <f>IF(L111="0","0",LOOKUP(L111,{0,1,2,3,"3.5",4,5},{"F","D","C","B","A-","A","A+"}))</f>
        <v>A-</v>
      </c>
      <c r="BJ111" s="48" t="str">
        <f>IF(Q111="0","0",LOOKUP(Q111,{0,1,2,3,"3.5",4,5},{"F","D","C","B","A-","A","A+"}))</f>
        <v>B</v>
      </c>
      <c r="BK111" s="48" t="str">
        <f>IF(Z111="0","0",LOOKUP(Z111,{0,1,2,3,"3.5",4,5},{"F","D","C","B","A-","A","A+"}))</f>
        <v>B</v>
      </c>
      <c r="BL111" s="48" t="str">
        <f>IF(AI111="0","0",LOOKUP(AI111,{0,1,2,3,"3.5",4,5},{"F","D","C","B","A-","A","A+"}))</f>
        <v>B</v>
      </c>
      <c r="BM111" s="48" t="str">
        <f>IF(AR111="0","0",LOOKUP(AR111,{0,1,2,3,"3.5",4,5},{"F","D","C","B","A-","A","A+"}))</f>
        <v>B</v>
      </c>
      <c r="BN111" s="48" t="str">
        <f>IF(BA111="0","0",LOOKUP(BA111,{0,1,2,3,"3.5",4,5},{"F","D","C","B","A-","A","A+"}))</f>
        <v>B</v>
      </c>
      <c r="BO111" s="50">
        <f t="shared" si="39"/>
        <v>786</v>
      </c>
    </row>
    <row r="112" spans="1:67" ht="15.75" customHeight="1">
      <c r="A112" s="37">
        <v>1108</v>
      </c>
      <c r="B112" s="38" t="s">
        <v>165</v>
      </c>
      <c r="C112" s="79">
        <v>40</v>
      </c>
      <c r="D112" s="80">
        <v>73</v>
      </c>
      <c r="E112" s="81">
        <f t="shared" si="20"/>
        <v>113</v>
      </c>
      <c r="F112" s="80">
        <v>22</v>
      </c>
      <c r="G112" s="81">
        <f t="shared" si="21"/>
        <v>135</v>
      </c>
      <c r="H112" s="81" t="str">
        <f>IF(G112="0","0",LOOKUP(G112,{0,66,80,100,120,140,160},{0,1,2,3,"3.5",4,5}))</f>
        <v>3.5</v>
      </c>
      <c r="I112" s="82">
        <v>60</v>
      </c>
      <c r="J112" s="82">
        <v>68</v>
      </c>
      <c r="K112" s="83">
        <f t="shared" si="22"/>
        <v>128</v>
      </c>
      <c r="L112" s="81" t="str">
        <f>IF(K112="0","0",LOOKUP(K112,{0,66,80,100,120,140,160},{0,1,2,3,"3.5",4,5}))</f>
        <v>3.5</v>
      </c>
      <c r="M112" s="81">
        <v>25</v>
      </c>
      <c r="N112" s="81">
        <v>15</v>
      </c>
      <c r="O112" s="81">
        <v>21</v>
      </c>
      <c r="P112" s="81">
        <f t="shared" si="23"/>
        <v>61</v>
      </c>
      <c r="Q112" s="81" t="str">
        <f>IF(P112="0","0",LOOKUP(P112,{0,33,40,50,60,70,80},{0,1,2,3,"3.5",4,5}))</f>
        <v>3.5</v>
      </c>
      <c r="R112" s="84">
        <v>29</v>
      </c>
      <c r="S112" s="85">
        <v>32</v>
      </c>
      <c r="T112" s="83">
        <f t="shared" si="24"/>
        <v>61</v>
      </c>
      <c r="U112" s="84">
        <v>19</v>
      </c>
      <c r="V112" s="86">
        <v>12</v>
      </c>
      <c r="W112" s="83">
        <f t="shared" si="25"/>
        <v>31</v>
      </c>
      <c r="X112" s="86">
        <v>34</v>
      </c>
      <c r="Y112" s="99">
        <f t="shared" si="26"/>
        <v>126</v>
      </c>
      <c r="Z112" s="99" t="str">
        <f>IF(Y112="0","0",LOOKUP(Y112,{0,66,80,100,120,140,160},{0,1,2,3,"3.5",4,5}))</f>
        <v>3.5</v>
      </c>
      <c r="AA112" s="109">
        <v>34</v>
      </c>
      <c r="AB112" s="112">
        <v>18</v>
      </c>
      <c r="AC112" s="99">
        <f t="shared" si="27"/>
        <v>52</v>
      </c>
      <c r="AD112" s="109">
        <v>19</v>
      </c>
      <c r="AE112" s="112">
        <v>16</v>
      </c>
      <c r="AF112" s="102">
        <f t="shared" si="28"/>
        <v>35</v>
      </c>
      <c r="AG112" s="112">
        <v>42</v>
      </c>
      <c r="AH112" s="101">
        <f t="shared" si="29"/>
        <v>129</v>
      </c>
      <c r="AI112" s="99" t="str">
        <f>IF(AH112="0","0",LOOKUP(AH112,{0,66,80,100,120,140,160},{0,1,2,3,"3.5",4,5}))</f>
        <v>3.5</v>
      </c>
      <c r="AJ112" s="99">
        <v>44</v>
      </c>
      <c r="AK112" s="103">
        <v>31</v>
      </c>
      <c r="AL112" s="99">
        <f t="shared" si="30"/>
        <v>75</v>
      </c>
      <c r="AM112" s="103">
        <v>12</v>
      </c>
      <c r="AN112" s="109">
        <v>15</v>
      </c>
      <c r="AO112" s="101">
        <f t="shared" si="31"/>
        <v>27</v>
      </c>
      <c r="AP112" s="105">
        <v>40</v>
      </c>
      <c r="AQ112" s="101">
        <f t="shared" si="32"/>
        <v>142</v>
      </c>
      <c r="AR112" s="99">
        <f>IF(AQ112="0","0",LOOKUP(AQ112,{0,66,80,100,120,140,160},{0,1,2,3,"3.5",4,5}))</f>
        <v>4</v>
      </c>
      <c r="AS112" s="111">
        <v>25</v>
      </c>
      <c r="AT112" s="111">
        <v>18</v>
      </c>
      <c r="AU112" s="101">
        <f t="shared" si="33"/>
        <v>43</v>
      </c>
      <c r="AV112" s="111">
        <v>17</v>
      </c>
      <c r="AW112" s="109">
        <v>17</v>
      </c>
      <c r="AX112" s="101">
        <f t="shared" si="34"/>
        <v>34</v>
      </c>
      <c r="AY112" s="109">
        <v>36</v>
      </c>
      <c r="AZ112" s="101">
        <f t="shared" si="35"/>
        <v>113</v>
      </c>
      <c r="BA112" s="99">
        <f>IF(AZ112="0","0",LOOKUP(AZ112,{0,66,80,100,120,140,160},{0,1,2,3,"3.5",4,5}))</f>
        <v>3</v>
      </c>
      <c r="BB112" s="105" t="s">
        <v>56</v>
      </c>
      <c r="BC112" s="107">
        <f>IF(ISBLANK(AR112)," ",IF(AR112="0","0",LOOKUP(AR112,{0,1,2,3,"3.5",4,5},{0,0,0,1,"1.5",2,3})))</f>
        <v>2</v>
      </c>
      <c r="BD112" s="133">
        <f t="shared" si="38"/>
        <v>3.75</v>
      </c>
      <c r="BE112" s="107" t="str">
        <f t="shared" si="36"/>
        <v>A-</v>
      </c>
      <c r="BF112" s="107" t="str">
        <f t="shared" si="37"/>
        <v>Good Result</v>
      </c>
      <c r="BG112" s="70"/>
      <c r="BH112" s="48" t="str">
        <f>IF(H112="0","0",LOOKUP(H112,{0,1,2,3,"3.5",4,5},{"F","D","C","B","A-","A","A+"}))</f>
        <v>A-</v>
      </c>
      <c r="BI112" s="48" t="str">
        <f>IF(L112="0","0",LOOKUP(L112,{0,1,2,3,"3.5",4,5},{"F","D","C","B","A-","A","A+"}))</f>
        <v>A-</v>
      </c>
      <c r="BJ112" s="48" t="str">
        <f>IF(Q112="0","0",LOOKUP(Q112,{0,1,2,3,"3.5",4,5},{"F","D","C","B","A-","A","A+"}))</f>
        <v>A-</v>
      </c>
      <c r="BK112" s="48" t="str">
        <f>IF(Z112="0","0",LOOKUP(Z112,{0,1,2,3,"3.5",4,5},{"F","D","C","B","A-","A","A+"}))</f>
        <v>A-</v>
      </c>
      <c r="BL112" s="48" t="str">
        <f>IF(AI112="0","0",LOOKUP(AI112,{0,1,2,3,"3.5",4,5},{"F","D","C","B","A-","A","A+"}))</f>
        <v>A-</v>
      </c>
      <c r="BM112" s="48" t="str">
        <f>IF(AR112="0","0",LOOKUP(AR112,{0,1,2,3,"3.5",4,5},{"F","D","C","B","A-","A","A+"}))</f>
        <v>A</v>
      </c>
      <c r="BN112" s="48" t="str">
        <f>IF(BA112="0","0",LOOKUP(BA112,{0,1,2,3,"3.5",4,5},{"F","D","C","B","A-","A","A+"}))</f>
        <v>B</v>
      </c>
      <c r="BO112" s="50">
        <f t="shared" si="39"/>
        <v>834</v>
      </c>
    </row>
    <row r="113" spans="1:67" ht="15.75" customHeight="1">
      <c r="A113" s="37">
        <v>1109</v>
      </c>
      <c r="B113" s="38" t="s">
        <v>166</v>
      </c>
      <c r="C113" s="79">
        <v>45</v>
      </c>
      <c r="D113" s="80">
        <v>76</v>
      </c>
      <c r="E113" s="81">
        <f t="shared" si="20"/>
        <v>121</v>
      </c>
      <c r="F113" s="80">
        <v>24</v>
      </c>
      <c r="G113" s="81">
        <f t="shared" si="21"/>
        <v>145</v>
      </c>
      <c r="H113" s="81">
        <f>IF(G113="0","0",LOOKUP(G113,{0,66,80,100,120,140,160},{0,1,2,3,"3.5",4,5}))</f>
        <v>4</v>
      </c>
      <c r="I113" s="82">
        <v>57</v>
      </c>
      <c r="J113" s="82">
        <v>57</v>
      </c>
      <c r="K113" s="83">
        <f t="shared" si="22"/>
        <v>114</v>
      </c>
      <c r="L113" s="81">
        <f>IF(K113="0","0",LOOKUP(K113,{0,66,80,100,120,140,160},{0,1,2,3,"3.5",4,5}))</f>
        <v>3</v>
      </c>
      <c r="M113" s="81">
        <v>17</v>
      </c>
      <c r="N113" s="81">
        <v>13</v>
      </c>
      <c r="O113" s="81">
        <v>18</v>
      </c>
      <c r="P113" s="81">
        <f t="shared" si="23"/>
        <v>48</v>
      </c>
      <c r="Q113" s="81">
        <f>IF(P113="0","0",LOOKUP(P113,{0,33,40,50,60,70,80},{0,1,2,3,"3.5",4,5}))</f>
        <v>2</v>
      </c>
      <c r="R113" s="84">
        <v>26</v>
      </c>
      <c r="S113" s="85">
        <v>35</v>
      </c>
      <c r="T113" s="83">
        <f t="shared" si="24"/>
        <v>61</v>
      </c>
      <c r="U113" s="84">
        <v>11</v>
      </c>
      <c r="V113" s="89" t="s">
        <v>126</v>
      </c>
      <c r="W113" s="83">
        <f t="shared" si="25"/>
        <v>19</v>
      </c>
      <c r="X113" s="86">
        <v>36</v>
      </c>
      <c r="Y113" s="99">
        <f t="shared" si="26"/>
        <v>116</v>
      </c>
      <c r="Z113" s="99">
        <f>IF(Y113="0","0",LOOKUP(Y113,{0,66,80,100,120,140,160},{0,1,2,3,"3.5",4,5}))</f>
        <v>3</v>
      </c>
      <c r="AA113" s="109">
        <v>20</v>
      </c>
      <c r="AB113" s="112">
        <v>14</v>
      </c>
      <c r="AC113" s="99">
        <f t="shared" si="27"/>
        <v>34</v>
      </c>
      <c r="AD113" s="109">
        <v>11</v>
      </c>
      <c r="AE113" s="112">
        <v>7</v>
      </c>
      <c r="AF113" s="102">
        <f t="shared" si="28"/>
        <v>18</v>
      </c>
      <c r="AG113" s="112">
        <v>44</v>
      </c>
      <c r="AH113" s="101">
        <f t="shared" si="29"/>
        <v>96</v>
      </c>
      <c r="AI113" s="99">
        <f>IF(AH113="0","0",LOOKUP(AH113,{0,66,80,100,120,140,160},{0,1,2,3,"3.5",4,5}))</f>
        <v>2</v>
      </c>
      <c r="AJ113" s="99">
        <v>29</v>
      </c>
      <c r="AK113" s="103">
        <v>23</v>
      </c>
      <c r="AL113" s="99">
        <f t="shared" si="30"/>
        <v>52</v>
      </c>
      <c r="AM113" s="103">
        <v>13</v>
      </c>
      <c r="AN113" s="109">
        <v>11</v>
      </c>
      <c r="AO113" s="101">
        <f t="shared" si="31"/>
        <v>24</v>
      </c>
      <c r="AP113" s="105">
        <v>30</v>
      </c>
      <c r="AQ113" s="101">
        <f t="shared" si="32"/>
        <v>106</v>
      </c>
      <c r="AR113" s="99">
        <f>IF(AQ113="0","0",LOOKUP(AQ113,{0,66,80,100,120,140,160},{0,1,2,3,"3.5",4,5}))</f>
        <v>3</v>
      </c>
      <c r="AS113" s="111">
        <v>11</v>
      </c>
      <c r="AT113" s="111">
        <v>13</v>
      </c>
      <c r="AU113" s="101">
        <f t="shared" si="33"/>
        <v>24</v>
      </c>
      <c r="AV113" s="111">
        <v>15</v>
      </c>
      <c r="AW113" s="109">
        <v>13</v>
      </c>
      <c r="AX113" s="101">
        <f t="shared" si="34"/>
        <v>28</v>
      </c>
      <c r="AY113" s="109">
        <v>44</v>
      </c>
      <c r="AZ113" s="101">
        <f t="shared" si="35"/>
        <v>0</v>
      </c>
      <c r="BA113" s="99">
        <f>IF(AZ113="0","0",LOOKUP(AZ113,{0,66,80,100,120,140,160},{0,1,2,3,"3.5",4,5}))</f>
        <v>0</v>
      </c>
      <c r="BB113" s="105" t="s">
        <v>60</v>
      </c>
      <c r="BC113" s="107">
        <f>IF(ISBLANK(BA113)," ",IF(BA113="0","0",LOOKUP(BA113,{0,1,2,3,"3.5",4,5},{0,0,0,1,"1.5",2,3})))</f>
        <v>0</v>
      </c>
      <c r="BD113" s="133">
        <f t="shared" si="38"/>
        <v>0</v>
      </c>
      <c r="BE113" s="107" t="str">
        <f t="shared" si="36"/>
        <v>F</v>
      </c>
      <c r="BF113" s="107" t="str">
        <f t="shared" si="37"/>
        <v>Fail</v>
      </c>
      <c r="BG113" s="70"/>
      <c r="BH113" s="48" t="str">
        <f>IF(H113="0","0",LOOKUP(H113,{0,1,2,3,"3.5",4,5},{"F","D","C","B","A-","A","A+"}))</f>
        <v>A</v>
      </c>
      <c r="BI113" s="48" t="str">
        <f>IF(L113="0","0",LOOKUP(L113,{0,1,2,3,"3.5",4,5},{"F","D","C","B","A-","A","A+"}))</f>
        <v>B</v>
      </c>
      <c r="BJ113" s="48" t="str">
        <f>IF(Q113="0","0",LOOKUP(Q113,{0,1,2,3,"3.5",4,5},{"F","D","C","B","A-","A","A+"}))</f>
        <v>C</v>
      </c>
      <c r="BK113" s="48" t="str">
        <f>IF(Z113="0","0",LOOKUP(Z113,{0,1,2,3,"3.5",4,5},{"F","D","C","B","A-","A","A+"}))</f>
        <v>B</v>
      </c>
      <c r="BL113" s="48" t="str">
        <f>IF(AI113="0","0",LOOKUP(AI113,{0,1,2,3,"3.5",4,5},{"F","D","C","B","A-","A","A+"}))</f>
        <v>C</v>
      </c>
      <c r="BM113" s="48" t="str">
        <f>IF(AR113="0","0",LOOKUP(AR113,{0,1,2,3,"3.5",4,5},{"F","D","C","B","A-","A","A+"}))</f>
        <v>B</v>
      </c>
      <c r="BN113" s="48" t="str">
        <f>IF(BA113="0","0",LOOKUP(BA113,{0,1,2,3,"3.5",4,5},{"F","D","C","B","A-","A","A+"}))</f>
        <v>F</v>
      </c>
      <c r="BO113" s="50">
        <f t="shared" si="39"/>
        <v>625</v>
      </c>
    </row>
    <row r="114" spans="1:67" ht="15.75" customHeight="1">
      <c r="A114" s="37">
        <v>1110</v>
      </c>
      <c r="B114" s="38" t="s">
        <v>167</v>
      </c>
      <c r="C114" s="79">
        <v>41</v>
      </c>
      <c r="D114" s="80">
        <v>73</v>
      </c>
      <c r="E114" s="81">
        <f t="shared" si="20"/>
        <v>114</v>
      </c>
      <c r="F114" s="80">
        <v>21</v>
      </c>
      <c r="G114" s="81">
        <f t="shared" si="21"/>
        <v>135</v>
      </c>
      <c r="H114" s="81" t="str">
        <f>IF(G114="0","0",LOOKUP(G114,{0,66,80,100,120,140,160},{0,1,2,3,"3.5",4,5}))</f>
        <v>3.5</v>
      </c>
      <c r="I114" s="82">
        <v>51</v>
      </c>
      <c r="J114" s="82">
        <v>71</v>
      </c>
      <c r="K114" s="83">
        <f t="shared" si="22"/>
        <v>122</v>
      </c>
      <c r="L114" s="81" t="str">
        <f>IF(K114="0","0",LOOKUP(K114,{0,66,80,100,120,140,160},{0,1,2,3,"3.5",4,5}))</f>
        <v>3.5</v>
      </c>
      <c r="M114" s="81">
        <v>25</v>
      </c>
      <c r="N114" s="81">
        <v>16</v>
      </c>
      <c r="O114" s="81">
        <v>18</v>
      </c>
      <c r="P114" s="81">
        <f t="shared" si="23"/>
        <v>59</v>
      </c>
      <c r="Q114" s="81">
        <f>IF(P114="0","0",LOOKUP(P114,{0,33,40,50,60,70,80},{0,1,2,3,"3.5",4,5}))</f>
        <v>3</v>
      </c>
      <c r="R114" s="84">
        <v>42</v>
      </c>
      <c r="S114" s="85">
        <v>30</v>
      </c>
      <c r="T114" s="83">
        <f t="shared" si="24"/>
        <v>72</v>
      </c>
      <c r="U114" s="84">
        <v>14</v>
      </c>
      <c r="V114" s="86">
        <v>12</v>
      </c>
      <c r="W114" s="83">
        <f t="shared" si="25"/>
        <v>26</v>
      </c>
      <c r="X114" s="86">
        <v>36</v>
      </c>
      <c r="Y114" s="99">
        <f t="shared" si="26"/>
        <v>134</v>
      </c>
      <c r="Z114" s="99" t="str">
        <f>IF(Y114="0","0",LOOKUP(Y114,{0,66,80,100,120,140,160},{0,1,2,3,"3.5",4,5}))</f>
        <v>3.5</v>
      </c>
      <c r="AA114" s="109">
        <v>30</v>
      </c>
      <c r="AB114" s="112">
        <v>28</v>
      </c>
      <c r="AC114" s="99">
        <f t="shared" si="27"/>
        <v>58</v>
      </c>
      <c r="AD114" s="109">
        <v>20</v>
      </c>
      <c r="AE114" s="112">
        <v>16</v>
      </c>
      <c r="AF114" s="102">
        <f t="shared" si="28"/>
        <v>36</v>
      </c>
      <c r="AG114" s="112">
        <v>40</v>
      </c>
      <c r="AH114" s="101">
        <f t="shared" si="29"/>
        <v>134</v>
      </c>
      <c r="AI114" s="99" t="str">
        <f>IF(AH114="0","0",LOOKUP(AH114,{0,66,80,100,120,140,160},{0,1,2,3,"3.5",4,5}))</f>
        <v>3.5</v>
      </c>
      <c r="AJ114" s="99">
        <v>46</v>
      </c>
      <c r="AK114" s="103">
        <v>31</v>
      </c>
      <c r="AL114" s="99">
        <f t="shared" si="30"/>
        <v>77</v>
      </c>
      <c r="AM114" s="103">
        <v>14</v>
      </c>
      <c r="AN114" s="109">
        <v>17</v>
      </c>
      <c r="AO114" s="101">
        <f t="shared" si="31"/>
        <v>31</v>
      </c>
      <c r="AP114" s="105">
        <v>42</v>
      </c>
      <c r="AQ114" s="101">
        <f t="shared" si="32"/>
        <v>150</v>
      </c>
      <c r="AR114" s="99">
        <f>IF(AQ114="0","0",LOOKUP(AQ114,{0,66,80,100,120,140,160},{0,1,2,3,"3.5",4,5}))</f>
        <v>4</v>
      </c>
      <c r="AS114" s="111">
        <v>27</v>
      </c>
      <c r="AT114" s="111">
        <v>26</v>
      </c>
      <c r="AU114" s="101">
        <f t="shared" si="33"/>
        <v>53</v>
      </c>
      <c r="AV114" s="111">
        <v>7</v>
      </c>
      <c r="AW114" s="109">
        <v>17</v>
      </c>
      <c r="AX114" s="101">
        <f t="shared" si="34"/>
        <v>24</v>
      </c>
      <c r="AY114" s="109">
        <v>38</v>
      </c>
      <c r="AZ114" s="101">
        <f t="shared" si="35"/>
        <v>115</v>
      </c>
      <c r="BA114" s="99">
        <f>IF(AZ114="0","0",LOOKUP(AZ114,{0,66,80,100,120,140,160},{0,1,2,3,"3.5",4,5}))</f>
        <v>3</v>
      </c>
      <c r="BB114" s="105" t="s">
        <v>60</v>
      </c>
      <c r="BC114" s="107">
        <f>IF(ISBLANK(BA114)," ",IF(BA114="0","0",LOOKUP(BA114,{0,1,2,3,"3.5",4,5},{0,0,0,1,"1.5",2,3})))</f>
        <v>1</v>
      </c>
      <c r="BD114" s="133">
        <f t="shared" si="38"/>
        <v>3.5</v>
      </c>
      <c r="BE114" s="107" t="str">
        <f t="shared" si="36"/>
        <v>A-</v>
      </c>
      <c r="BF114" s="107" t="str">
        <f t="shared" si="37"/>
        <v>Good Result</v>
      </c>
      <c r="BG114" s="70"/>
      <c r="BH114" s="48" t="str">
        <f>IF(H114="0","0",LOOKUP(H114,{0,1,2,3,"3.5",4,5},{"F","D","C","B","A-","A","A+"}))</f>
        <v>A-</v>
      </c>
      <c r="BI114" s="48" t="str">
        <f>IF(L114="0","0",LOOKUP(L114,{0,1,2,3,"3.5",4,5},{"F","D","C","B","A-","A","A+"}))</f>
        <v>A-</v>
      </c>
      <c r="BJ114" s="48" t="str">
        <f>IF(Q114="0","0",LOOKUP(Q114,{0,1,2,3,"3.5",4,5},{"F","D","C","B","A-","A","A+"}))</f>
        <v>B</v>
      </c>
      <c r="BK114" s="48" t="str">
        <f>IF(Z114="0","0",LOOKUP(Z114,{0,1,2,3,"3.5",4,5},{"F","D","C","B","A-","A","A+"}))</f>
        <v>A-</v>
      </c>
      <c r="BL114" s="48" t="str">
        <f>IF(AI114="0","0",LOOKUP(AI114,{0,1,2,3,"3.5",4,5},{"F","D","C","B","A-","A","A+"}))</f>
        <v>A-</v>
      </c>
      <c r="BM114" s="48" t="str">
        <f>IF(AR114="0","0",LOOKUP(AR114,{0,1,2,3,"3.5",4,5},{"F","D","C","B","A-","A","A+"}))</f>
        <v>A</v>
      </c>
      <c r="BN114" s="48" t="str">
        <f>IF(BA114="0","0",LOOKUP(BA114,{0,1,2,3,"3.5",4,5},{"F","D","C","B","A-","A","A+"}))</f>
        <v>B</v>
      </c>
      <c r="BO114" s="50">
        <f t="shared" si="39"/>
        <v>849</v>
      </c>
    </row>
    <row r="115" spans="1:67" ht="15.75" customHeight="1">
      <c r="A115" s="37">
        <v>1111</v>
      </c>
      <c r="B115" s="38" t="s">
        <v>168</v>
      </c>
      <c r="C115" s="79">
        <v>38</v>
      </c>
      <c r="D115" s="80">
        <v>58</v>
      </c>
      <c r="E115" s="81">
        <f t="shared" si="20"/>
        <v>96</v>
      </c>
      <c r="F115" s="80">
        <v>18</v>
      </c>
      <c r="G115" s="81">
        <f t="shared" si="21"/>
        <v>114</v>
      </c>
      <c r="H115" s="81">
        <f>IF(G115="0","0",LOOKUP(G115,{0,66,80,100,120,140,160},{0,1,2,3,"3.5",4,5}))</f>
        <v>3</v>
      </c>
      <c r="I115" s="82">
        <v>50</v>
      </c>
      <c r="J115" s="82">
        <v>58</v>
      </c>
      <c r="K115" s="83">
        <f t="shared" si="22"/>
        <v>108</v>
      </c>
      <c r="L115" s="81">
        <f>IF(K115="0","0",LOOKUP(K115,{0,66,80,100,120,140,160},{0,1,2,3,"3.5",4,5}))</f>
        <v>3</v>
      </c>
      <c r="M115" s="81">
        <v>19</v>
      </c>
      <c r="N115" s="81">
        <v>13</v>
      </c>
      <c r="O115" s="81">
        <v>16</v>
      </c>
      <c r="P115" s="81">
        <f t="shared" si="23"/>
        <v>48</v>
      </c>
      <c r="Q115" s="81">
        <f>IF(P115="0","0",LOOKUP(P115,{0,33,40,50,60,70,80},{0,1,2,3,"3.5",4,5}))</f>
        <v>2</v>
      </c>
      <c r="R115" s="84">
        <v>20</v>
      </c>
      <c r="S115" s="85">
        <v>20</v>
      </c>
      <c r="T115" s="83">
        <f t="shared" si="24"/>
        <v>40</v>
      </c>
      <c r="U115" s="84">
        <v>15</v>
      </c>
      <c r="V115" s="86">
        <v>12</v>
      </c>
      <c r="W115" s="83">
        <f t="shared" si="25"/>
        <v>27</v>
      </c>
      <c r="X115" s="86">
        <v>32</v>
      </c>
      <c r="Y115" s="99">
        <f t="shared" si="26"/>
        <v>99</v>
      </c>
      <c r="Z115" s="99">
        <f>IF(Y115="0","0",LOOKUP(Y115,{0,66,80,100,120,140,160},{0,1,2,3,"3.5",4,5}))</f>
        <v>2</v>
      </c>
      <c r="AA115" s="109">
        <v>11</v>
      </c>
      <c r="AB115" s="112">
        <v>11</v>
      </c>
      <c r="AC115" s="99">
        <f t="shared" si="27"/>
        <v>22</v>
      </c>
      <c r="AD115" s="109">
        <v>13</v>
      </c>
      <c r="AE115" s="112">
        <v>16</v>
      </c>
      <c r="AF115" s="102">
        <f t="shared" si="28"/>
        <v>29</v>
      </c>
      <c r="AG115" s="112">
        <v>38</v>
      </c>
      <c r="AH115" s="101">
        <f t="shared" si="29"/>
        <v>0</v>
      </c>
      <c r="AI115" s="99">
        <f>IF(AH115="0","0",LOOKUP(AH115,{0,66,80,100,120,140,160},{0,1,2,3,"3.5",4,5}))</f>
        <v>0</v>
      </c>
      <c r="AJ115" s="99">
        <v>24</v>
      </c>
      <c r="AK115" s="103">
        <v>10</v>
      </c>
      <c r="AL115" s="99">
        <f t="shared" si="30"/>
        <v>34</v>
      </c>
      <c r="AM115" s="103">
        <v>15</v>
      </c>
      <c r="AN115" s="109">
        <v>12</v>
      </c>
      <c r="AO115" s="101">
        <f t="shared" si="31"/>
        <v>27</v>
      </c>
      <c r="AP115" s="105">
        <v>26</v>
      </c>
      <c r="AQ115" s="101">
        <f t="shared" si="32"/>
        <v>87</v>
      </c>
      <c r="AR115" s="99">
        <f>IF(AQ115="0","0",LOOKUP(AQ115,{0,66,80,100,120,140,160},{0,1,2,3,"3.5",4,5}))</f>
        <v>2</v>
      </c>
      <c r="AS115" s="111">
        <v>21</v>
      </c>
      <c r="AT115" s="111">
        <v>22</v>
      </c>
      <c r="AU115" s="101">
        <f t="shared" si="33"/>
        <v>43</v>
      </c>
      <c r="AV115" s="111">
        <v>17</v>
      </c>
      <c r="AW115" s="109">
        <v>17</v>
      </c>
      <c r="AX115" s="101">
        <f t="shared" si="34"/>
        <v>34</v>
      </c>
      <c r="AY115" s="111">
        <v>40</v>
      </c>
      <c r="AZ115" s="101">
        <f t="shared" si="35"/>
        <v>117</v>
      </c>
      <c r="BA115" s="99">
        <f>IF(AZ115="0","0",LOOKUP(AZ115,{0,66,80,100,120,140,160},{0,1,2,3,"3.5",4,5}))</f>
        <v>3</v>
      </c>
      <c r="BB115" s="105" t="s">
        <v>60</v>
      </c>
      <c r="BC115" s="107">
        <f>IF(ISBLANK(BA115)," ",IF(BA115="0","0",LOOKUP(BA115,{0,1,2,3,"3.5",4,5},{0,0,0,1,"1.5",2,3})))</f>
        <v>1</v>
      </c>
      <c r="BD115" s="133">
        <f t="shared" si="38"/>
        <v>0</v>
      </c>
      <c r="BE115" s="107" t="str">
        <f t="shared" si="36"/>
        <v>F</v>
      </c>
      <c r="BF115" s="107" t="str">
        <f t="shared" si="37"/>
        <v>Fail</v>
      </c>
      <c r="BG115" s="70"/>
      <c r="BH115" s="48" t="str">
        <f>IF(H115="0","0",LOOKUP(H115,{0,1,2,3,"3.5",4,5},{"F","D","C","B","A-","A","A+"}))</f>
        <v>B</v>
      </c>
      <c r="BI115" s="48" t="str">
        <f>IF(L115="0","0",LOOKUP(L115,{0,1,2,3,"3.5",4,5},{"F","D","C","B","A-","A","A+"}))</f>
        <v>B</v>
      </c>
      <c r="BJ115" s="48" t="str">
        <f>IF(Q115="0","0",LOOKUP(Q115,{0,1,2,3,"3.5",4,5},{"F","D","C","B","A-","A","A+"}))</f>
        <v>C</v>
      </c>
      <c r="BK115" s="48" t="str">
        <f>IF(Z115="0","0",LOOKUP(Z115,{0,1,2,3,"3.5",4,5},{"F","D","C","B","A-","A","A+"}))</f>
        <v>C</v>
      </c>
      <c r="BL115" s="48" t="str">
        <f>IF(AI115="0","0",LOOKUP(AI115,{0,1,2,3,"3.5",4,5},{"F","D","C","B","A-","A","A+"}))</f>
        <v>F</v>
      </c>
      <c r="BM115" s="48" t="str">
        <f>IF(AR115="0","0",LOOKUP(AR115,{0,1,2,3,"3.5",4,5},{"F","D","C","B","A-","A","A+"}))</f>
        <v>C</v>
      </c>
      <c r="BN115" s="48" t="str">
        <f>IF(BA115="0","0",LOOKUP(BA115,{0,1,2,3,"3.5",4,5},{"F","D","C","B","A-","A","A+"}))</f>
        <v>B</v>
      </c>
      <c r="BO115" s="50">
        <f t="shared" si="39"/>
        <v>573</v>
      </c>
    </row>
    <row r="116" spans="1:67" ht="15.75" customHeight="1">
      <c r="A116" s="37">
        <v>1112</v>
      </c>
      <c r="B116" s="38" t="s">
        <v>169</v>
      </c>
      <c r="C116" s="79">
        <v>41</v>
      </c>
      <c r="D116" s="80">
        <v>74</v>
      </c>
      <c r="E116" s="81">
        <f t="shared" si="20"/>
        <v>115</v>
      </c>
      <c r="F116" s="80">
        <v>19</v>
      </c>
      <c r="G116" s="81">
        <f t="shared" si="21"/>
        <v>134</v>
      </c>
      <c r="H116" s="81" t="str">
        <f>IF(G116="0","0",LOOKUP(G116,{0,66,80,100,120,140,160},{0,1,2,3,"3.5",4,5}))</f>
        <v>3.5</v>
      </c>
      <c r="I116" s="82">
        <v>54</v>
      </c>
      <c r="J116" s="82">
        <v>63</v>
      </c>
      <c r="K116" s="83">
        <f t="shared" si="22"/>
        <v>117</v>
      </c>
      <c r="L116" s="81">
        <f>IF(K116="0","0",LOOKUP(K116,{0,66,80,100,120,140,160},{0,1,2,3,"3.5",4,5}))</f>
        <v>3</v>
      </c>
      <c r="M116" s="81">
        <v>23</v>
      </c>
      <c r="N116" s="81">
        <v>15</v>
      </c>
      <c r="O116" s="81">
        <v>16</v>
      </c>
      <c r="P116" s="81">
        <f t="shared" si="23"/>
        <v>54</v>
      </c>
      <c r="Q116" s="81">
        <f>IF(P116="0","0",LOOKUP(P116,{0,33,40,50,60,70,80},{0,1,2,3,"3.5",4,5}))</f>
        <v>3</v>
      </c>
      <c r="R116" s="84">
        <v>37</v>
      </c>
      <c r="S116" s="85">
        <v>27</v>
      </c>
      <c r="T116" s="83">
        <f t="shared" si="24"/>
        <v>64</v>
      </c>
      <c r="U116" s="84">
        <v>13</v>
      </c>
      <c r="V116" s="86">
        <v>13</v>
      </c>
      <c r="W116" s="83">
        <f t="shared" si="25"/>
        <v>26</v>
      </c>
      <c r="X116" s="86">
        <v>34</v>
      </c>
      <c r="Y116" s="99">
        <f t="shared" si="26"/>
        <v>124</v>
      </c>
      <c r="Z116" s="99" t="str">
        <f>IF(Y116="0","0",LOOKUP(Y116,{0,66,80,100,120,140,160},{0,1,2,3,"3.5",4,5}))</f>
        <v>3.5</v>
      </c>
      <c r="AA116" s="109">
        <v>21</v>
      </c>
      <c r="AB116" s="112">
        <v>18</v>
      </c>
      <c r="AC116" s="99">
        <f t="shared" si="27"/>
        <v>39</v>
      </c>
      <c r="AD116" s="109">
        <v>17</v>
      </c>
      <c r="AE116" s="112">
        <v>16</v>
      </c>
      <c r="AF116" s="102">
        <f t="shared" si="28"/>
        <v>33</v>
      </c>
      <c r="AG116" s="112">
        <v>42</v>
      </c>
      <c r="AH116" s="101">
        <f t="shared" si="29"/>
        <v>114</v>
      </c>
      <c r="AI116" s="99">
        <f>IF(AH116="0","0",LOOKUP(AH116,{0,66,80,100,120,140,160},{0,1,2,3,"3.5",4,5}))</f>
        <v>3</v>
      </c>
      <c r="AJ116" s="99">
        <v>42</v>
      </c>
      <c r="AK116" s="103">
        <v>32</v>
      </c>
      <c r="AL116" s="99">
        <f t="shared" si="30"/>
        <v>74</v>
      </c>
      <c r="AM116" s="103">
        <v>16</v>
      </c>
      <c r="AN116" s="109">
        <v>16</v>
      </c>
      <c r="AO116" s="101">
        <f t="shared" si="31"/>
        <v>32</v>
      </c>
      <c r="AP116" s="105">
        <v>42</v>
      </c>
      <c r="AQ116" s="101">
        <f t="shared" si="32"/>
        <v>148</v>
      </c>
      <c r="AR116" s="99">
        <f>IF(AQ116="0","0",LOOKUP(AQ116,{0,66,80,100,120,140,160},{0,1,2,3,"3.5",4,5}))</f>
        <v>4</v>
      </c>
      <c r="AS116" s="111">
        <v>22</v>
      </c>
      <c r="AT116" s="111">
        <v>25</v>
      </c>
      <c r="AU116" s="101">
        <f t="shared" si="33"/>
        <v>47</v>
      </c>
      <c r="AV116" s="111">
        <v>16</v>
      </c>
      <c r="AW116" s="109">
        <v>16</v>
      </c>
      <c r="AX116" s="101">
        <f t="shared" si="34"/>
        <v>32</v>
      </c>
      <c r="AY116" s="109">
        <v>38</v>
      </c>
      <c r="AZ116" s="101">
        <f t="shared" si="35"/>
        <v>117</v>
      </c>
      <c r="BA116" s="99">
        <f>IF(AZ116="0","0",LOOKUP(AZ116,{0,66,80,100,120,140,160},{0,1,2,3,"3.5",4,5}))</f>
        <v>3</v>
      </c>
      <c r="BB116" s="105" t="s">
        <v>60</v>
      </c>
      <c r="BC116" s="107">
        <f>IF(ISBLANK(BA116)," ",IF(BA116="0","0",LOOKUP(BA116,{0,1,2,3,"3.5",4,5},{0,0,0,1,"1.5",2,3})))</f>
        <v>1</v>
      </c>
      <c r="BD116" s="133">
        <f t="shared" si="38"/>
        <v>3.3333333333333335</v>
      </c>
      <c r="BE116" s="107" t="str">
        <f t="shared" si="36"/>
        <v>B</v>
      </c>
      <c r="BF116" s="107" t="str">
        <f t="shared" si="37"/>
        <v>Average Result</v>
      </c>
      <c r="BG116" s="70"/>
      <c r="BH116" s="48" t="str">
        <f>IF(H116="0","0",LOOKUP(H116,{0,1,2,3,"3.5",4,5},{"F","D","C","B","A-","A","A+"}))</f>
        <v>A-</v>
      </c>
      <c r="BI116" s="48" t="str">
        <f>IF(L116="0","0",LOOKUP(L116,{0,1,2,3,"3.5",4,5},{"F","D","C","B","A-","A","A+"}))</f>
        <v>B</v>
      </c>
      <c r="BJ116" s="48" t="str">
        <f>IF(Q116="0","0",LOOKUP(Q116,{0,1,2,3,"3.5",4,5},{"F","D","C","B","A-","A","A+"}))</f>
        <v>B</v>
      </c>
      <c r="BK116" s="48" t="str">
        <f>IF(Z116="0","0",LOOKUP(Z116,{0,1,2,3,"3.5",4,5},{"F","D","C","B","A-","A","A+"}))</f>
        <v>A-</v>
      </c>
      <c r="BL116" s="48" t="str">
        <f>IF(AI116="0","0",LOOKUP(AI116,{0,1,2,3,"3.5",4,5},{"F","D","C","B","A-","A","A+"}))</f>
        <v>B</v>
      </c>
      <c r="BM116" s="48" t="str">
        <f>IF(AR116="0","0",LOOKUP(AR116,{0,1,2,3,"3.5",4,5},{"F","D","C","B","A-","A","A+"}))</f>
        <v>A</v>
      </c>
      <c r="BN116" s="48" t="str">
        <f>IF(BA116="0","0",LOOKUP(BA116,{0,1,2,3,"3.5",4,5},{"F","D","C","B","A-","A","A+"}))</f>
        <v>B</v>
      </c>
      <c r="BO116" s="50">
        <f t="shared" si="39"/>
        <v>808</v>
      </c>
    </row>
    <row r="117" spans="1:67" ht="15.75" customHeight="1">
      <c r="A117" s="37">
        <v>1113</v>
      </c>
      <c r="B117" s="38" t="s">
        <v>170</v>
      </c>
      <c r="C117" s="79">
        <v>44</v>
      </c>
      <c r="D117" s="80">
        <v>70</v>
      </c>
      <c r="E117" s="81">
        <f t="shared" si="20"/>
        <v>114</v>
      </c>
      <c r="F117" s="80">
        <v>20</v>
      </c>
      <c r="G117" s="81">
        <f t="shared" si="21"/>
        <v>134</v>
      </c>
      <c r="H117" s="81" t="str">
        <f>IF(G117="0","0",LOOKUP(G117,{0,66,80,100,120,140,160},{0,1,2,3,"3.5",4,5}))</f>
        <v>3.5</v>
      </c>
      <c r="I117" s="82">
        <v>58</v>
      </c>
      <c r="J117" s="82">
        <v>56</v>
      </c>
      <c r="K117" s="83">
        <f t="shared" si="22"/>
        <v>114</v>
      </c>
      <c r="L117" s="81">
        <f>IF(K117="0","0",LOOKUP(K117,{0,66,80,100,120,140,160},{0,1,2,3,"3.5",4,5}))</f>
        <v>3</v>
      </c>
      <c r="M117" s="81">
        <v>22</v>
      </c>
      <c r="N117" s="81">
        <v>15</v>
      </c>
      <c r="O117" s="81">
        <v>16</v>
      </c>
      <c r="P117" s="81">
        <f t="shared" si="23"/>
        <v>53</v>
      </c>
      <c r="Q117" s="81">
        <f>IF(P117="0","0",LOOKUP(P117,{0,33,40,50,60,70,80},{0,1,2,3,"3.5",4,5}))</f>
        <v>3</v>
      </c>
      <c r="R117" s="84">
        <v>17</v>
      </c>
      <c r="S117" s="85">
        <v>30</v>
      </c>
      <c r="T117" s="83">
        <f t="shared" si="24"/>
        <v>47</v>
      </c>
      <c r="U117" s="84">
        <v>15</v>
      </c>
      <c r="V117" s="86">
        <v>16</v>
      </c>
      <c r="W117" s="83">
        <f t="shared" si="25"/>
        <v>31</v>
      </c>
      <c r="X117" s="86">
        <v>40</v>
      </c>
      <c r="Y117" s="99">
        <f t="shared" si="26"/>
        <v>118</v>
      </c>
      <c r="Z117" s="99">
        <f>IF(Y117="0","0",LOOKUP(Y117,{0,66,80,100,120,140,160},{0,1,2,3,"3.5",4,5}))</f>
        <v>3</v>
      </c>
      <c r="AA117" s="109">
        <v>29</v>
      </c>
      <c r="AB117" s="112">
        <v>7</v>
      </c>
      <c r="AC117" s="99">
        <f t="shared" si="27"/>
        <v>36</v>
      </c>
      <c r="AD117" s="109">
        <v>15</v>
      </c>
      <c r="AE117" s="112">
        <v>7</v>
      </c>
      <c r="AF117" s="102">
        <f t="shared" si="28"/>
        <v>22</v>
      </c>
      <c r="AG117" s="112">
        <v>36</v>
      </c>
      <c r="AH117" s="101">
        <f t="shared" si="29"/>
        <v>94</v>
      </c>
      <c r="AI117" s="99">
        <f>IF(AH117="0","0",LOOKUP(AH117,{0,66,80,100,120,140,160},{0,1,2,3,"3.5",4,5}))</f>
        <v>2</v>
      </c>
      <c r="AJ117" s="99">
        <v>15</v>
      </c>
      <c r="AK117" s="103">
        <v>8</v>
      </c>
      <c r="AL117" s="99">
        <f t="shared" si="30"/>
        <v>23</v>
      </c>
      <c r="AM117" s="103">
        <v>15</v>
      </c>
      <c r="AN117" s="109">
        <v>15</v>
      </c>
      <c r="AO117" s="101">
        <f t="shared" si="31"/>
        <v>30</v>
      </c>
      <c r="AP117" s="105">
        <v>26</v>
      </c>
      <c r="AQ117" s="101">
        <f t="shared" si="32"/>
        <v>0</v>
      </c>
      <c r="AR117" s="99">
        <f>IF(AQ117="0","0",LOOKUP(AQ117,{0,66,80,100,120,140,160},{0,1,2,3,"3.5",4,5}))</f>
        <v>0</v>
      </c>
      <c r="AS117" s="111">
        <v>27</v>
      </c>
      <c r="AT117" s="111">
        <v>13</v>
      </c>
      <c r="AU117" s="101">
        <f t="shared" si="33"/>
        <v>40</v>
      </c>
      <c r="AV117" s="111">
        <v>14</v>
      </c>
      <c r="AW117" s="109">
        <v>19</v>
      </c>
      <c r="AX117" s="101">
        <f t="shared" si="34"/>
        <v>33</v>
      </c>
      <c r="AY117" s="109">
        <v>40</v>
      </c>
      <c r="AZ117" s="101">
        <f t="shared" si="35"/>
        <v>113</v>
      </c>
      <c r="BA117" s="99">
        <f>IF(AZ117="0","0",LOOKUP(AZ117,{0,66,80,100,120,140,160},{0,1,2,3,"3.5",4,5}))</f>
        <v>3</v>
      </c>
      <c r="BB117" s="105" t="s">
        <v>56</v>
      </c>
      <c r="BC117" s="107">
        <f>IF(ISBLANK(AR117)," ",IF(AR117="0","0",LOOKUP(AR117,{0,1,2,3,"3.5",4,5},{0,0,0,1,"1.5",2,3})))</f>
        <v>0</v>
      </c>
      <c r="BD117" s="133">
        <f t="shared" si="38"/>
        <v>2.9166666666666665</v>
      </c>
      <c r="BE117" s="107" t="str">
        <f t="shared" si="36"/>
        <v>C</v>
      </c>
      <c r="BF117" s="107" t="str">
        <f t="shared" si="37"/>
        <v>Bellow Average Result</v>
      </c>
      <c r="BG117" s="70"/>
      <c r="BH117" s="48" t="str">
        <f>IF(H117="0","0",LOOKUP(H117,{0,1,2,3,"3.5",4,5},{"F","D","C","B","A-","A","A+"}))</f>
        <v>A-</v>
      </c>
      <c r="BI117" s="48" t="str">
        <f>IF(L117="0","0",LOOKUP(L117,{0,1,2,3,"3.5",4,5},{"F","D","C","B","A-","A","A+"}))</f>
        <v>B</v>
      </c>
      <c r="BJ117" s="48" t="str">
        <f>IF(Q117="0","0",LOOKUP(Q117,{0,1,2,3,"3.5",4,5},{"F","D","C","B","A-","A","A+"}))</f>
        <v>B</v>
      </c>
      <c r="BK117" s="48" t="str">
        <f>IF(Z117="0","0",LOOKUP(Z117,{0,1,2,3,"3.5",4,5},{"F","D","C","B","A-","A","A+"}))</f>
        <v>B</v>
      </c>
      <c r="BL117" s="48" t="str">
        <f>IF(AI117="0","0",LOOKUP(AI117,{0,1,2,3,"3.5",4,5},{"F","D","C","B","A-","A","A+"}))</f>
        <v>C</v>
      </c>
      <c r="BM117" s="48" t="str">
        <f>IF(AR117="0","0",LOOKUP(AR117,{0,1,2,3,"3.5",4,5},{"F","D","C","B","A-","A","A+"}))</f>
        <v>F</v>
      </c>
      <c r="BN117" s="48" t="str">
        <f>IF(BA117="0","0",LOOKUP(BA117,{0,1,2,3,"3.5",4,5},{"F","D","C","B","A-","A","A+"}))</f>
        <v>B</v>
      </c>
      <c r="BO117" s="50">
        <f t="shared" si="39"/>
        <v>626</v>
      </c>
    </row>
    <row r="118" spans="1:67" ht="15.75" customHeight="1">
      <c r="A118" s="37">
        <v>1114</v>
      </c>
      <c r="B118" s="73" t="s">
        <v>171</v>
      </c>
      <c r="C118" s="79">
        <v>49</v>
      </c>
      <c r="D118" s="80">
        <v>66</v>
      </c>
      <c r="E118" s="81">
        <f t="shared" si="20"/>
        <v>115</v>
      </c>
      <c r="F118" s="80">
        <v>23</v>
      </c>
      <c r="G118" s="81">
        <f t="shared" si="21"/>
        <v>138</v>
      </c>
      <c r="H118" s="81" t="str">
        <f>IF(G118="0","0",LOOKUP(G118,{0,66,80,100,120,140,160},{0,1,2,3,"3.5",4,5}))</f>
        <v>3.5</v>
      </c>
      <c r="I118" s="82">
        <v>53</v>
      </c>
      <c r="J118" s="82">
        <v>57</v>
      </c>
      <c r="K118" s="83">
        <f t="shared" si="22"/>
        <v>110</v>
      </c>
      <c r="L118" s="81">
        <f>IF(K118="0","0",LOOKUP(K118,{0,66,80,100,120,140,160},{0,1,2,3,"3.5",4,5}))</f>
        <v>3</v>
      </c>
      <c r="M118" s="81">
        <v>19</v>
      </c>
      <c r="N118" s="81">
        <v>14</v>
      </c>
      <c r="O118" s="81">
        <v>13</v>
      </c>
      <c r="P118" s="81">
        <f t="shared" si="23"/>
        <v>46</v>
      </c>
      <c r="Q118" s="81">
        <f>IF(P118="0","0",LOOKUP(P118,{0,33,40,50,60,70,80},{0,1,2,3,"3.5",4,5}))</f>
        <v>2</v>
      </c>
      <c r="R118" s="84">
        <v>17</v>
      </c>
      <c r="S118" s="85">
        <v>20</v>
      </c>
      <c r="T118" s="83">
        <f t="shared" si="24"/>
        <v>37</v>
      </c>
      <c r="U118" s="84">
        <v>15</v>
      </c>
      <c r="V118" s="86">
        <v>16</v>
      </c>
      <c r="W118" s="83">
        <f t="shared" si="25"/>
        <v>31</v>
      </c>
      <c r="X118" s="86">
        <v>34</v>
      </c>
      <c r="Y118" s="99">
        <f t="shared" si="26"/>
        <v>102</v>
      </c>
      <c r="Z118" s="99">
        <f>IF(Y118="0","0",LOOKUP(Y118,{0,66,80,100,120,140,160},{0,1,2,3,"3.5",4,5}))</f>
        <v>3</v>
      </c>
      <c r="AA118" s="109">
        <v>18</v>
      </c>
      <c r="AB118" s="112">
        <v>7</v>
      </c>
      <c r="AC118" s="99">
        <f t="shared" si="27"/>
        <v>25</v>
      </c>
      <c r="AD118" s="109">
        <v>14</v>
      </c>
      <c r="AE118" s="112">
        <v>10</v>
      </c>
      <c r="AF118" s="102">
        <f t="shared" si="28"/>
        <v>24</v>
      </c>
      <c r="AG118" s="112">
        <v>38</v>
      </c>
      <c r="AH118" s="101">
        <f t="shared" si="29"/>
        <v>87</v>
      </c>
      <c r="AI118" s="99">
        <f>IF(AH118="0","0",LOOKUP(AH118,{0,66,80,100,120,140,160},{0,1,2,3,"3.5",4,5}))</f>
        <v>2</v>
      </c>
      <c r="AJ118" s="99">
        <v>15</v>
      </c>
      <c r="AK118" s="103">
        <v>4</v>
      </c>
      <c r="AL118" s="99">
        <f t="shared" si="30"/>
        <v>19</v>
      </c>
      <c r="AM118" s="103">
        <v>17</v>
      </c>
      <c r="AN118" s="109">
        <v>15</v>
      </c>
      <c r="AO118" s="101">
        <f t="shared" si="31"/>
        <v>32</v>
      </c>
      <c r="AP118" s="105">
        <v>26</v>
      </c>
      <c r="AQ118" s="101">
        <f t="shared" si="32"/>
        <v>0</v>
      </c>
      <c r="AR118" s="99">
        <f>IF(AQ118="0","0",LOOKUP(AQ118,{0,66,80,100,120,140,160},{0,1,2,3,"3.5",4,5}))</f>
        <v>0</v>
      </c>
      <c r="AS118" s="111">
        <v>23</v>
      </c>
      <c r="AT118" s="111">
        <v>8</v>
      </c>
      <c r="AU118" s="101">
        <f t="shared" si="33"/>
        <v>31</v>
      </c>
      <c r="AV118" s="111">
        <v>17</v>
      </c>
      <c r="AW118" s="109">
        <v>17</v>
      </c>
      <c r="AX118" s="101">
        <f t="shared" si="34"/>
        <v>34</v>
      </c>
      <c r="AY118" s="109">
        <v>40</v>
      </c>
      <c r="AZ118" s="101">
        <f t="shared" si="35"/>
        <v>105</v>
      </c>
      <c r="BA118" s="99">
        <f>IF(AZ118="0","0",LOOKUP(AZ118,{0,66,80,100,120,140,160},{0,1,2,3,"3.5",4,5}))</f>
        <v>3</v>
      </c>
      <c r="BB118" s="105" t="s">
        <v>56</v>
      </c>
      <c r="BC118" s="107">
        <f>IF(ISBLANK(AR118)," ",IF(AR118="0","0",LOOKUP(AR118,{0,1,2,3,"3.5",4,5},{0,0,0,1,"1.5",2,3})))</f>
        <v>0</v>
      </c>
      <c r="BD118" s="133">
        <f t="shared" si="38"/>
        <v>2.75</v>
      </c>
      <c r="BE118" s="107" t="str">
        <f t="shared" si="36"/>
        <v>C</v>
      </c>
      <c r="BF118" s="107" t="str">
        <f t="shared" si="37"/>
        <v>Bellow Average Result</v>
      </c>
      <c r="BG118" s="70"/>
      <c r="BH118" s="48" t="str">
        <f>IF(H118="0","0",LOOKUP(H118,{0,1,2,3,"3.5",4,5},{"F","D","C","B","A-","A","A+"}))</f>
        <v>A-</v>
      </c>
      <c r="BI118" s="48" t="str">
        <f>IF(L118="0","0",LOOKUP(L118,{0,1,2,3,"3.5",4,5},{"F","D","C","B","A-","A","A+"}))</f>
        <v>B</v>
      </c>
      <c r="BJ118" s="48" t="str">
        <f>IF(Q118="0","0",LOOKUP(Q118,{0,1,2,3,"3.5",4,5},{"F","D","C","B","A-","A","A+"}))</f>
        <v>C</v>
      </c>
      <c r="BK118" s="48" t="str">
        <f>IF(Z118="0","0",LOOKUP(Z118,{0,1,2,3,"3.5",4,5},{"F","D","C","B","A-","A","A+"}))</f>
        <v>B</v>
      </c>
      <c r="BL118" s="48" t="str">
        <f>IF(AI118="0","0",LOOKUP(AI118,{0,1,2,3,"3.5",4,5},{"F","D","C","B","A-","A","A+"}))</f>
        <v>C</v>
      </c>
      <c r="BM118" s="48" t="str">
        <f>IF(AR118="0","0",LOOKUP(AR118,{0,1,2,3,"3.5",4,5},{"F","D","C","B","A-","A","A+"}))</f>
        <v>F</v>
      </c>
      <c r="BN118" s="48" t="str">
        <f>IF(BA118="0","0",LOOKUP(BA118,{0,1,2,3,"3.5",4,5},{"F","D","C","B","A-","A","A+"}))</f>
        <v>B</v>
      </c>
      <c r="BO118" s="50">
        <f t="shared" si="39"/>
        <v>588</v>
      </c>
    </row>
    <row r="119" spans="1:67" ht="15.75" customHeight="1">
      <c r="A119" s="37">
        <v>1115</v>
      </c>
      <c r="B119" s="38" t="s">
        <v>172</v>
      </c>
      <c r="C119" s="79">
        <v>48</v>
      </c>
      <c r="D119" s="80">
        <v>75</v>
      </c>
      <c r="E119" s="81">
        <f t="shared" si="20"/>
        <v>123</v>
      </c>
      <c r="F119" s="80">
        <v>22</v>
      </c>
      <c r="G119" s="81">
        <f t="shared" si="21"/>
        <v>145</v>
      </c>
      <c r="H119" s="81">
        <f>IF(G119="0","0",LOOKUP(G119,{0,66,80,100,120,140,160},{0,1,2,3,"3.5",4,5}))</f>
        <v>4</v>
      </c>
      <c r="I119" s="82">
        <v>71</v>
      </c>
      <c r="J119" s="82">
        <v>65</v>
      </c>
      <c r="K119" s="83">
        <f t="shared" si="22"/>
        <v>136</v>
      </c>
      <c r="L119" s="81" t="str">
        <f>IF(K119="0","0",LOOKUP(K119,{0,66,80,100,120,140,160},{0,1,2,3,"3.5",4,5}))</f>
        <v>3.5</v>
      </c>
      <c r="M119" s="81">
        <v>28</v>
      </c>
      <c r="N119" s="81">
        <v>18</v>
      </c>
      <c r="O119" s="81">
        <v>16</v>
      </c>
      <c r="P119" s="81">
        <f t="shared" si="23"/>
        <v>62</v>
      </c>
      <c r="Q119" s="81" t="str">
        <f>IF(P119="0","0",LOOKUP(P119,{0,33,40,50,60,70,80},{0,1,2,3,"3.5",4,5}))</f>
        <v>3.5</v>
      </c>
      <c r="R119" s="84">
        <v>37</v>
      </c>
      <c r="S119" s="85">
        <v>26</v>
      </c>
      <c r="T119" s="83">
        <f t="shared" si="24"/>
        <v>63</v>
      </c>
      <c r="U119" s="84">
        <v>14</v>
      </c>
      <c r="V119" s="86">
        <v>10</v>
      </c>
      <c r="W119" s="83">
        <f t="shared" si="25"/>
        <v>24</v>
      </c>
      <c r="X119" s="86">
        <v>34</v>
      </c>
      <c r="Y119" s="99">
        <f t="shared" si="26"/>
        <v>121</v>
      </c>
      <c r="Z119" s="99" t="str">
        <f>IF(Y119="0","0",LOOKUP(Y119,{0,66,80,100,120,140,160},{0,1,2,3,"3.5",4,5}))</f>
        <v>3.5</v>
      </c>
      <c r="AA119" s="109">
        <v>32</v>
      </c>
      <c r="AB119" s="112">
        <v>31</v>
      </c>
      <c r="AC119" s="99">
        <f t="shared" si="27"/>
        <v>63</v>
      </c>
      <c r="AD119" s="109">
        <v>14</v>
      </c>
      <c r="AE119" s="112">
        <v>7</v>
      </c>
      <c r="AF119" s="102">
        <f t="shared" si="28"/>
        <v>21</v>
      </c>
      <c r="AG119" s="112">
        <v>44</v>
      </c>
      <c r="AH119" s="101">
        <f t="shared" si="29"/>
        <v>128</v>
      </c>
      <c r="AI119" s="99" t="str">
        <f>IF(AH119="0","0",LOOKUP(AH119,{0,66,80,100,120,140,160},{0,1,2,3,"3.5",4,5}))</f>
        <v>3.5</v>
      </c>
      <c r="AJ119" s="99">
        <v>42</v>
      </c>
      <c r="AK119" s="103">
        <v>25</v>
      </c>
      <c r="AL119" s="99">
        <f t="shared" si="30"/>
        <v>67</v>
      </c>
      <c r="AM119" s="103">
        <v>14</v>
      </c>
      <c r="AN119" s="109">
        <v>13</v>
      </c>
      <c r="AO119" s="101">
        <f t="shared" si="31"/>
        <v>27</v>
      </c>
      <c r="AP119" s="105">
        <v>40</v>
      </c>
      <c r="AQ119" s="101">
        <f t="shared" si="32"/>
        <v>134</v>
      </c>
      <c r="AR119" s="99" t="str">
        <f>IF(AQ119="0","0",LOOKUP(AQ119,{0,66,80,100,120,140,160},{0,1,2,3,"3.5",4,5}))</f>
        <v>3.5</v>
      </c>
      <c r="AS119" s="111">
        <v>26</v>
      </c>
      <c r="AT119" s="111">
        <v>26</v>
      </c>
      <c r="AU119" s="101">
        <f t="shared" si="33"/>
        <v>52</v>
      </c>
      <c r="AV119" s="111">
        <v>16</v>
      </c>
      <c r="AW119" s="109">
        <v>17</v>
      </c>
      <c r="AX119" s="101">
        <f t="shared" si="34"/>
        <v>33</v>
      </c>
      <c r="AY119" s="109">
        <v>38</v>
      </c>
      <c r="AZ119" s="101">
        <f t="shared" si="35"/>
        <v>123</v>
      </c>
      <c r="BA119" s="99" t="str">
        <f>IF(AZ119="0","0",LOOKUP(AZ119,{0,66,80,100,120,140,160},{0,1,2,3,"3.5",4,5}))</f>
        <v>3.5</v>
      </c>
      <c r="BB119" s="105" t="s">
        <v>56</v>
      </c>
      <c r="BC119" s="107" t="str">
        <f>IF(ISBLANK(AR119)," ",IF(AR119="0","0",LOOKUP(AR119,{0,1,2,3,"3.5",4,5},{0,0,0,1,"1.5",2,3})))</f>
        <v>1.5</v>
      </c>
      <c r="BD119" s="133">
        <f t="shared" si="38"/>
        <v>3.8333333333333335</v>
      </c>
      <c r="BE119" s="107" t="str">
        <f t="shared" si="36"/>
        <v>A-</v>
      </c>
      <c r="BF119" s="107" t="str">
        <f t="shared" si="37"/>
        <v>Good Result</v>
      </c>
      <c r="BG119" s="70"/>
      <c r="BH119" s="48" t="str">
        <f>IF(H119="0","0",LOOKUP(H119,{0,1,2,3,"3.5",4,5},{"F","D","C","B","A-","A","A+"}))</f>
        <v>A</v>
      </c>
      <c r="BI119" s="48" t="str">
        <f>IF(L119="0","0",LOOKUP(L119,{0,1,2,3,"3.5",4,5},{"F","D","C","B","A-","A","A+"}))</f>
        <v>A-</v>
      </c>
      <c r="BJ119" s="48" t="str">
        <f>IF(Q119="0","0",LOOKUP(Q119,{0,1,2,3,"3.5",4,5},{"F","D","C","B","A-","A","A+"}))</f>
        <v>A-</v>
      </c>
      <c r="BK119" s="48" t="str">
        <f>IF(Z119="0","0",LOOKUP(Z119,{0,1,2,3,"3.5",4,5},{"F","D","C","B","A-","A","A+"}))</f>
        <v>A-</v>
      </c>
      <c r="BL119" s="48" t="str">
        <f>IF(AI119="0","0",LOOKUP(AI119,{0,1,2,3,"3.5",4,5},{"F","D","C","B","A-","A","A+"}))</f>
        <v>A-</v>
      </c>
      <c r="BM119" s="48" t="str">
        <f>IF(AR119="0","0",LOOKUP(AR119,{0,1,2,3,"3.5",4,5},{"F","D","C","B","A-","A","A+"}))</f>
        <v>A-</v>
      </c>
      <c r="BN119" s="48" t="str">
        <f>IF(BA119="0","0",LOOKUP(BA119,{0,1,2,3,"3.5",4,5},{"F","D","C","B","A-","A","A+"}))</f>
        <v>A-</v>
      </c>
      <c r="BO119" s="50">
        <f t="shared" si="39"/>
        <v>849</v>
      </c>
    </row>
    <row r="120" spans="1:67" ht="15.75" customHeight="1">
      <c r="A120" s="37">
        <v>1116</v>
      </c>
      <c r="B120" s="38" t="s">
        <v>173</v>
      </c>
      <c r="C120" s="79">
        <v>37</v>
      </c>
      <c r="D120" s="80">
        <v>68</v>
      </c>
      <c r="E120" s="81">
        <f t="shared" si="20"/>
        <v>105</v>
      </c>
      <c r="F120" s="80">
        <v>24</v>
      </c>
      <c r="G120" s="81">
        <f t="shared" si="21"/>
        <v>129</v>
      </c>
      <c r="H120" s="81" t="str">
        <f>IF(G120="0","0",LOOKUP(G120,{0,66,80,100,120,140,160},{0,1,2,3,"3.5",4,5}))</f>
        <v>3.5</v>
      </c>
      <c r="I120" s="82">
        <v>58</v>
      </c>
      <c r="J120" s="82">
        <v>67</v>
      </c>
      <c r="K120" s="83">
        <f t="shared" si="22"/>
        <v>125</v>
      </c>
      <c r="L120" s="81" t="str">
        <f>IF(K120="0","0",LOOKUP(K120,{0,66,80,100,120,140,160},{0,1,2,3,"3.5",4,5}))</f>
        <v>3.5</v>
      </c>
      <c r="M120" s="81">
        <v>18</v>
      </c>
      <c r="N120" s="81">
        <v>12</v>
      </c>
      <c r="O120" s="81">
        <v>18</v>
      </c>
      <c r="P120" s="81">
        <f t="shared" si="23"/>
        <v>48</v>
      </c>
      <c r="Q120" s="81">
        <f>IF(P120="0","0",LOOKUP(P120,{0,33,40,50,60,70,80},{0,1,2,3,"3.5",4,5}))</f>
        <v>2</v>
      </c>
      <c r="R120" s="84">
        <v>31</v>
      </c>
      <c r="S120" s="85">
        <v>27</v>
      </c>
      <c r="T120" s="83">
        <f t="shared" si="24"/>
        <v>58</v>
      </c>
      <c r="U120" s="84">
        <v>15</v>
      </c>
      <c r="V120" s="86">
        <v>12</v>
      </c>
      <c r="W120" s="83">
        <f t="shared" si="25"/>
        <v>27</v>
      </c>
      <c r="X120" s="86">
        <v>30</v>
      </c>
      <c r="Y120" s="99">
        <f t="shared" si="26"/>
        <v>115</v>
      </c>
      <c r="Z120" s="99">
        <f>IF(Y120="0","0",LOOKUP(Y120,{0,66,80,100,120,140,160},{0,1,2,3,"3.5",4,5}))</f>
        <v>3</v>
      </c>
      <c r="AA120" s="109">
        <v>25</v>
      </c>
      <c r="AB120" s="112">
        <v>23</v>
      </c>
      <c r="AC120" s="99">
        <f t="shared" si="27"/>
        <v>48</v>
      </c>
      <c r="AD120" s="109">
        <v>15</v>
      </c>
      <c r="AE120" s="112">
        <v>10</v>
      </c>
      <c r="AF120" s="102">
        <f t="shared" si="28"/>
        <v>25</v>
      </c>
      <c r="AG120" s="112">
        <v>44</v>
      </c>
      <c r="AH120" s="101">
        <f t="shared" si="29"/>
        <v>117</v>
      </c>
      <c r="AI120" s="99">
        <f>IF(AH120="0","0",LOOKUP(AH120,{0,66,80,100,120,140,160},{0,1,2,3,"3.5",4,5}))</f>
        <v>3</v>
      </c>
      <c r="AJ120" s="99">
        <v>42</v>
      </c>
      <c r="AK120" s="103">
        <v>29</v>
      </c>
      <c r="AL120" s="99">
        <f t="shared" si="30"/>
        <v>71</v>
      </c>
      <c r="AM120" s="103">
        <v>14</v>
      </c>
      <c r="AN120" s="109">
        <v>13</v>
      </c>
      <c r="AO120" s="101">
        <f t="shared" si="31"/>
        <v>27</v>
      </c>
      <c r="AP120" s="105">
        <v>42</v>
      </c>
      <c r="AQ120" s="101">
        <f t="shared" si="32"/>
        <v>140</v>
      </c>
      <c r="AR120" s="99">
        <f>IF(AQ120="0","0",LOOKUP(AQ120,{0,66,80,100,120,140,160},{0,1,2,3,"3.5",4,5}))</f>
        <v>4</v>
      </c>
      <c r="AS120" s="111">
        <v>23</v>
      </c>
      <c r="AT120" s="111">
        <v>20</v>
      </c>
      <c r="AU120" s="101">
        <f t="shared" si="33"/>
        <v>43</v>
      </c>
      <c r="AV120" s="111">
        <v>16</v>
      </c>
      <c r="AW120" s="109">
        <v>15</v>
      </c>
      <c r="AX120" s="101">
        <f t="shared" si="34"/>
        <v>31</v>
      </c>
      <c r="AY120" s="109">
        <v>40</v>
      </c>
      <c r="AZ120" s="101">
        <f t="shared" si="35"/>
        <v>114</v>
      </c>
      <c r="BA120" s="99">
        <f>IF(AZ120="0","0",LOOKUP(AZ120,{0,66,80,100,120,140,160},{0,1,2,3,"3.5",4,5}))</f>
        <v>3</v>
      </c>
      <c r="BB120" s="105" t="s">
        <v>56</v>
      </c>
      <c r="BC120" s="107">
        <f>IF(ISBLANK(AR120)," ",IF(AR120="0","0",LOOKUP(AR120,{0,1,2,3,"3.5",4,5},{0,0,0,1,"1.5",2,3})))</f>
        <v>2</v>
      </c>
      <c r="BD120" s="133">
        <f t="shared" si="38"/>
        <v>3.3333333333333335</v>
      </c>
      <c r="BE120" s="107" t="str">
        <f t="shared" si="36"/>
        <v>B</v>
      </c>
      <c r="BF120" s="107" t="str">
        <f t="shared" si="37"/>
        <v>Average Result</v>
      </c>
      <c r="BG120" s="70"/>
      <c r="BH120" s="48" t="str">
        <f>IF(H120="0","0",LOOKUP(H120,{0,1,2,3,"3.5",4,5},{"F","D","C","B","A-","A","A+"}))</f>
        <v>A-</v>
      </c>
      <c r="BI120" s="48" t="str">
        <f>IF(L120="0","0",LOOKUP(L120,{0,1,2,3,"3.5",4,5},{"F","D","C","B","A-","A","A+"}))</f>
        <v>A-</v>
      </c>
      <c r="BJ120" s="48" t="str">
        <f>IF(Q120="0","0",LOOKUP(Q120,{0,1,2,3,"3.5",4,5},{"F","D","C","B","A-","A","A+"}))</f>
        <v>C</v>
      </c>
      <c r="BK120" s="48" t="str">
        <f>IF(Z120="0","0",LOOKUP(Z120,{0,1,2,3,"3.5",4,5},{"F","D","C","B","A-","A","A+"}))</f>
        <v>B</v>
      </c>
      <c r="BL120" s="48" t="str">
        <f>IF(AI120="0","0",LOOKUP(AI120,{0,1,2,3,"3.5",4,5},{"F","D","C","B","A-","A","A+"}))</f>
        <v>B</v>
      </c>
      <c r="BM120" s="48" t="str">
        <f>IF(AR120="0","0",LOOKUP(AR120,{0,1,2,3,"3.5",4,5},{"F","D","C","B","A-","A","A+"}))</f>
        <v>A</v>
      </c>
      <c r="BN120" s="48" t="str">
        <f>IF(BA120="0","0",LOOKUP(BA120,{0,1,2,3,"3.5",4,5},{"F","D","C","B","A-","A","A+"}))</f>
        <v>B</v>
      </c>
      <c r="BO120" s="50">
        <f t="shared" si="39"/>
        <v>788</v>
      </c>
    </row>
    <row r="121" spans="1:67" ht="15.75" customHeight="1">
      <c r="A121" s="37">
        <v>1117</v>
      </c>
      <c r="B121" s="38" t="s">
        <v>174</v>
      </c>
      <c r="C121" s="79">
        <v>49</v>
      </c>
      <c r="D121" s="80">
        <v>73</v>
      </c>
      <c r="E121" s="81">
        <f t="shared" si="20"/>
        <v>122</v>
      </c>
      <c r="F121" s="80">
        <v>25</v>
      </c>
      <c r="G121" s="81">
        <f t="shared" si="21"/>
        <v>147</v>
      </c>
      <c r="H121" s="81">
        <f>IF(G121="0","0",LOOKUP(G121,{0,66,80,100,120,140,160},{0,1,2,3,"3.5",4,5}))</f>
        <v>4</v>
      </c>
      <c r="I121" s="82">
        <v>52</v>
      </c>
      <c r="J121" s="82">
        <v>65</v>
      </c>
      <c r="K121" s="83">
        <f t="shared" si="22"/>
        <v>117</v>
      </c>
      <c r="L121" s="81">
        <f>IF(K121="0","0",LOOKUP(K121,{0,66,80,100,120,140,160},{0,1,2,3,"3.5",4,5}))</f>
        <v>3</v>
      </c>
      <c r="M121" s="81">
        <v>29</v>
      </c>
      <c r="N121" s="81">
        <v>14</v>
      </c>
      <c r="O121" s="81">
        <v>21</v>
      </c>
      <c r="P121" s="81">
        <f t="shared" si="23"/>
        <v>64</v>
      </c>
      <c r="Q121" s="81" t="str">
        <f>IF(P121="0","0",LOOKUP(P121,{0,33,40,50,60,70,80},{0,1,2,3,"3.5",4,5}))</f>
        <v>3.5</v>
      </c>
      <c r="R121" s="84">
        <v>26</v>
      </c>
      <c r="S121" s="85">
        <v>30</v>
      </c>
      <c r="T121" s="83">
        <f t="shared" si="24"/>
        <v>56</v>
      </c>
      <c r="U121" s="84">
        <v>15</v>
      </c>
      <c r="V121" s="86">
        <v>10</v>
      </c>
      <c r="W121" s="83">
        <f t="shared" si="25"/>
        <v>25</v>
      </c>
      <c r="X121" s="86">
        <v>30</v>
      </c>
      <c r="Y121" s="99">
        <f t="shared" si="26"/>
        <v>111</v>
      </c>
      <c r="Z121" s="99">
        <f>IF(Y121="0","0",LOOKUP(Y121,{0,66,80,100,120,140,160},{0,1,2,3,"3.5",4,5}))</f>
        <v>3</v>
      </c>
      <c r="AA121" s="109">
        <v>25</v>
      </c>
      <c r="AB121" s="112">
        <v>29</v>
      </c>
      <c r="AC121" s="99">
        <f t="shared" si="27"/>
        <v>54</v>
      </c>
      <c r="AD121" s="109">
        <v>15</v>
      </c>
      <c r="AE121" s="112">
        <v>18</v>
      </c>
      <c r="AF121" s="102">
        <f t="shared" si="28"/>
        <v>33</v>
      </c>
      <c r="AG121" s="112">
        <v>40</v>
      </c>
      <c r="AH121" s="101">
        <f t="shared" si="29"/>
        <v>127</v>
      </c>
      <c r="AI121" s="99" t="str">
        <f>IF(AH121="0","0",LOOKUP(AH121,{0,66,80,100,120,140,160},{0,1,2,3,"3.5",4,5}))</f>
        <v>3.5</v>
      </c>
      <c r="AJ121" s="99">
        <v>36</v>
      </c>
      <c r="AK121" s="103">
        <v>27</v>
      </c>
      <c r="AL121" s="99">
        <f t="shared" si="30"/>
        <v>63</v>
      </c>
      <c r="AM121" s="103">
        <v>15</v>
      </c>
      <c r="AN121" s="109">
        <v>12</v>
      </c>
      <c r="AO121" s="101">
        <f t="shared" si="31"/>
        <v>27</v>
      </c>
      <c r="AP121" s="105">
        <v>36</v>
      </c>
      <c r="AQ121" s="101">
        <f t="shared" si="32"/>
        <v>126</v>
      </c>
      <c r="AR121" s="99" t="str">
        <f>IF(AQ121="0","0",LOOKUP(AQ121,{0,66,80,100,120,140,160},{0,1,2,3,"3.5",4,5}))</f>
        <v>3.5</v>
      </c>
      <c r="AS121" s="111">
        <v>20</v>
      </c>
      <c r="AT121" s="111">
        <v>19</v>
      </c>
      <c r="AU121" s="101">
        <f t="shared" si="33"/>
        <v>39</v>
      </c>
      <c r="AV121" s="111">
        <v>14</v>
      </c>
      <c r="AW121" s="109">
        <v>13</v>
      </c>
      <c r="AX121" s="101">
        <f t="shared" si="34"/>
        <v>27</v>
      </c>
      <c r="AY121" s="109">
        <v>38</v>
      </c>
      <c r="AZ121" s="101">
        <f t="shared" si="35"/>
        <v>104</v>
      </c>
      <c r="BA121" s="99">
        <f>IF(AZ121="0","0",LOOKUP(AZ121,{0,66,80,100,120,140,160},{0,1,2,3,"3.5",4,5}))</f>
        <v>3</v>
      </c>
      <c r="BB121" s="105" t="s">
        <v>56</v>
      </c>
      <c r="BC121" s="107" t="str">
        <f>IF(ISBLANK(AR121)," ",IF(AR121="0","0",LOOKUP(AR121,{0,1,2,3,"3.5",4,5},{0,0,0,1,"1.5",2,3})))</f>
        <v>1.5</v>
      </c>
      <c r="BD121" s="133">
        <f t="shared" si="38"/>
        <v>3.5833333333333335</v>
      </c>
      <c r="BE121" s="107" t="str">
        <f t="shared" si="36"/>
        <v>A-</v>
      </c>
      <c r="BF121" s="107" t="str">
        <f t="shared" si="37"/>
        <v>Good Result</v>
      </c>
      <c r="BG121" s="70"/>
      <c r="BH121" s="48" t="str">
        <f>IF(H121="0","0",LOOKUP(H121,{0,1,2,3,"3.5",4,5},{"F","D","C","B","A-","A","A+"}))</f>
        <v>A</v>
      </c>
      <c r="BI121" s="48" t="str">
        <f>IF(L121="0","0",LOOKUP(L121,{0,1,2,3,"3.5",4,5},{"F","D","C","B","A-","A","A+"}))</f>
        <v>B</v>
      </c>
      <c r="BJ121" s="48" t="str">
        <f>IF(Q121="0","0",LOOKUP(Q121,{0,1,2,3,"3.5",4,5},{"F","D","C","B","A-","A","A+"}))</f>
        <v>A-</v>
      </c>
      <c r="BK121" s="48" t="str">
        <f>IF(Z121="0","0",LOOKUP(Z121,{0,1,2,3,"3.5",4,5},{"F","D","C","B","A-","A","A+"}))</f>
        <v>B</v>
      </c>
      <c r="BL121" s="48" t="str">
        <f>IF(AI121="0","0",LOOKUP(AI121,{0,1,2,3,"3.5",4,5},{"F","D","C","B","A-","A","A+"}))</f>
        <v>A-</v>
      </c>
      <c r="BM121" s="48" t="str">
        <f>IF(AR121="0","0",LOOKUP(AR121,{0,1,2,3,"3.5",4,5},{"F","D","C","B","A-","A","A+"}))</f>
        <v>A-</v>
      </c>
      <c r="BN121" s="48" t="str">
        <f>IF(BA121="0","0",LOOKUP(BA121,{0,1,2,3,"3.5",4,5},{"F","D","C","B","A-","A","A+"}))</f>
        <v>B</v>
      </c>
      <c r="BO121" s="50">
        <f t="shared" si="39"/>
        <v>796</v>
      </c>
    </row>
    <row r="122" spans="1:67" ht="15.75" customHeight="1">
      <c r="A122" s="37">
        <v>1118</v>
      </c>
      <c r="B122" s="38" t="s">
        <v>175</v>
      </c>
      <c r="C122" s="79">
        <v>38</v>
      </c>
      <c r="D122" s="80">
        <v>75</v>
      </c>
      <c r="E122" s="81">
        <f t="shared" si="20"/>
        <v>113</v>
      </c>
      <c r="F122" s="80">
        <v>22</v>
      </c>
      <c r="G122" s="81">
        <f t="shared" si="21"/>
        <v>135</v>
      </c>
      <c r="H122" s="81" t="str">
        <f>IF(G122="0","0",LOOKUP(G122,{0,66,80,100,120,140,160},{0,1,2,3,"3.5",4,5}))</f>
        <v>3.5</v>
      </c>
      <c r="I122" s="82">
        <v>61</v>
      </c>
      <c r="J122" s="82">
        <v>66</v>
      </c>
      <c r="K122" s="83">
        <f t="shared" si="22"/>
        <v>127</v>
      </c>
      <c r="L122" s="81" t="str">
        <f>IF(K122="0","0",LOOKUP(K122,{0,66,80,100,120,140,160},{0,1,2,3,"3.5",4,5}))</f>
        <v>3.5</v>
      </c>
      <c r="M122" s="81">
        <v>23</v>
      </c>
      <c r="N122" s="81">
        <v>16</v>
      </c>
      <c r="O122" s="81">
        <v>16</v>
      </c>
      <c r="P122" s="81">
        <f t="shared" si="23"/>
        <v>55</v>
      </c>
      <c r="Q122" s="81">
        <f>IF(P122="0","0",LOOKUP(P122,{0,33,40,50,60,70,80},{0,1,2,3,"3.5",4,5}))</f>
        <v>3</v>
      </c>
      <c r="R122" s="84">
        <v>34</v>
      </c>
      <c r="S122" s="85">
        <v>28</v>
      </c>
      <c r="T122" s="83">
        <f t="shared" si="24"/>
        <v>62</v>
      </c>
      <c r="U122" s="84">
        <v>17</v>
      </c>
      <c r="V122" s="86">
        <v>10</v>
      </c>
      <c r="W122" s="83">
        <f t="shared" si="25"/>
        <v>27</v>
      </c>
      <c r="X122" s="86">
        <v>34</v>
      </c>
      <c r="Y122" s="99">
        <f t="shared" si="26"/>
        <v>123</v>
      </c>
      <c r="Z122" s="99" t="str">
        <f>IF(Y122="0","0",LOOKUP(Y122,{0,66,80,100,120,140,160},{0,1,2,3,"3.5",4,5}))</f>
        <v>3.5</v>
      </c>
      <c r="AA122" s="109">
        <v>25</v>
      </c>
      <c r="AB122" s="112">
        <v>29</v>
      </c>
      <c r="AC122" s="99">
        <f t="shared" si="27"/>
        <v>54</v>
      </c>
      <c r="AD122" s="109">
        <v>11</v>
      </c>
      <c r="AE122" s="112">
        <v>15</v>
      </c>
      <c r="AF122" s="102">
        <f t="shared" si="28"/>
        <v>26</v>
      </c>
      <c r="AG122" s="112">
        <v>40</v>
      </c>
      <c r="AH122" s="101">
        <f t="shared" si="29"/>
        <v>120</v>
      </c>
      <c r="AI122" s="99" t="str">
        <f>IF(AH122="0","0",LOOKUP(AH122,{0,66,80,100,120,140,160},{0,1,2,3,"3.5",4,5}))</f>
        <v>3.5</v>
      </c>
      <c r="AJ122" s="99">
        <v>38</v>
      </c>
      <c r="AK122" s="103">
        <v>34</v>
      </c>
      <c r="AL122" s="99">
        <f t="shared" si="30"/>
        <v>72</v>
      </c>
      <c r="AM122" s="103">
        <v>16</v>
      </c>
      <c r="AN122" s="109">
        <v>16</v>
      </c>
      <c r="AO122" s="101">
        <f t="shared" si="31"/>
        <v>32</v>
      </c>
      <c r="AP122" s="105">
        <v>36</v>
      </c>
      <c r="AQ122" s="101">
        <f t="shared" si="32"/>
        <v>140</v>
      </c>
      <c r="AR122" s="99">
        <f>IF(AQ122="0","0",LOOKUP(AQ122,{0,66,80,100,120,140,160},{0,1,2,3,"3.5",4,5}))</f>
        <v>4</v>
      </c>
      <c r="AS122" s="111">
        <v>26</v>
      </c>
      <c r="AT122" s="111">
        <v>21</v>
      </c>
      <c r="AU122" s="101">
        <f t="shared" si="33"/>
        <v>47</v>
      </c>
      <c r="AV122" s="111">
        <v>15</v>
      </c>
      <c r="AW122" s="109">
        <v>18</v>
      </c>
      <c r="AX122" s="101">
        <f t="shared" si="34"/>
        <v>33</v>
      </c>
      <c r="AY122" s="109">
        <v>40</v>
      </c>
      <c r="AZ122" s="101">
        <f t="shared" si="35"/>
        <v>120</v>
      </c>
      <c r="BA122" s="99" t="str">
        <f>IF(AZ122="0","0",LOOKUP(AZ122,{0,66,80,100,120,140,160},{0,1,2,3,"3.5",4,5}))</f>
        <v>3.5</v>
      </c>
      <c r="BB122" s="105" t="s">
        <v>56</v>
      </c>
      <c r="BC122" s="107">
        <f>IF(ISBLANK(AR122)," ",IF(AR122="0","0",LOOKUP(AR122,{0,1,2,3,"3.5",4,5},{0,0,0,1,"1.5",2,3})))</f>
        <v>2</v>
      </c>
      <c r="BD122" s="133">
        <f t="shared" si="38"/>
        <v>3.75</v>
      </c>
      <c r="BE122" s="107" t="str">
        <f t="shared" si="36"/>
        <v>A-</v>
      </c>
      <c r="BF122" s="107" t="str">
        <f t="shared" si="37"/>
        <v>Good Result</v>
      </c>
      <c r="BG122" s="70"/>
      <c r="BH122" s="48" t="str">
        <f>IF(H122="0","0",LOOKUP(H122,{0,1,2,3,"3.5",4,5},{"F","D","C","B","A-","A","A+"}))</f>
        <v>A-</v>
      </c>
      <c r="BI122" s="48" t="str">
        <f>IF(L122="0","0",LOOKUP(L122,{0,1,2,3,"3.5",4,5},{"F","D","C","B","A-","A","A+"}))</f>
        <v>A-</v>
      </c>
      <c r="BJ122" s="48" t="str">
        <f>IF(Q122="0","0",LOOKUP(Q122,{0,1,2,3,"3.5",4,5},{"F","D","C","B","A-","A","A+"}))</f>
        <v>B</v>
      </c>
      <c r="BK122" s="48" t="str">
        <f>IF(Z122="0","0",LOOKUP(Z122,{0,1,2,3,"3.5",4,5},{"F","D","C","B","A-","A","A+"}))</f>
        <v>A-</v>
      </c>
      <c r="BL122" s="48" t="str">
        <f>IF(AI122="0","0",LOOKUP(AI122,{0,1,2,3,"3.5",4,5},{"F","D","C","B","A-","A","A+"}))</f>
        <v>A-</v>
      </c>
      <c r="BM122" s="48" t="str">
        <f>IF(AR122="0","0",LOOKUP(AR122,{0,1,2,3,"3.5",4,5},{"F","D","C","B","A-","A","A+"}))</f>
        <v>A</v>
      </c>
      <c r="BN122" s="48" t="str">
        <f>IF(BA122="0","0",LOOKUP(BA122,{0,1,2,3,"3.5",4,5},{"F","D","C","B","A-","A","A+"}))</f>
        <v>A-</v>
      </c>
      <c r="BO122" s="50">
        <f t="shared" si="39"/>
        <v>820</v>
      </c>
    </row>
    <row r="123" spans="1:67" ht="15.75" customHeight="1">
      <c r="A123" s="37">
        <v>1119</v>
      </c>
      <c r="B123" s="38" t="s">
        <v>176</v>
      </c>
      <c r="C123" s="79">
        <v>36</v>
      </c>
      <c r="D123" s="80">
        <v>70</v>
      </c>
      <c r="E123" s="81">
        <f t="shared" si="20"/>
        <v>106</v>
      </c>
      <c r="F123" s="80">
        <v>21</v>
      </c>
      <c r="G123" s="81">
        <f t="shared" si="21"/>
        <v>127</v>
      </c>
      <c r="H123" s="81" t="str">
        <f>IF(G123="0","0",LOOKUP(G123,{0,66,80,100,120,140,160},{0,1,2,3,"3.5",4,5}))</f>
        <v>3.5</v>
      </c>
      <c r="I123" s="82">
        <v>66</v>
      </c>
      <c r="J123" s="82">
        <v>73</v>
      </c>
      <c r="K123" s="83">
        <f t="shared" si="22"/>
        <v>139</v>
      </c>
      <c r="L123" s="81" t="str">
        <f>IF(K123="0","0",LOOKUP(K123,{0,66,80,100,120,140,160},{0,1,2,3,"3.5",4,5}))</f>
        <v>3.5</v>
      </c>
      <c r="M123" s="81">
        <v>22</v>
      </c>
      <c r="N123" s="81">
        <v>13</v>
      </c>
      <c r="O123" s="81">
        <v>20</v>
      </c>
      <c r="P123" s="81">
        <f t="shared" si="23"/>
        <v>55</v>
      </c>
      <c r="Q123" s="81">
        <f>IF(P123="0","0",LOOKUP(P123,{0,33,40,50,60,70,80},{0,1,2,3,"3.5",4,5}))</f>
        <v>3</v>
      </c>
      <c r="R123" s="84">
        <v>17</v>
      </c>
      <c r="S123" s="85">
        <v>26</v>
      </c>
      <c r="T123" s="83">
        <f t="shared" si="24"/>
        <v>43</v>
      </c>
      <c r="U123" s="84">
        <v>14</v>
      </c>
      <c r="V123" s="89" t="s">
        <v>126</v>
      </c>
      <c r="W123" s="83">
        <f t="shared" si="25"/>
        <v>22</v>
      </c>
      <c r="X123" s="86">
        <v>36</v>
      </c>
      <c r="Y123" s="99">
        <f t="shared" si="26"/>
        <v>101</v>
      </c>
      <c r="Z123" s="99">
        <f>IF(Y123="0","0",LOOKUP(Y123,{0,66,80,100,120,140,160},{0,1,2,3,"3.5",4,5}))</f>
        <v>3</v>
      </c>
      <c r="AA123" s="109">
        <v>23</v>
      </c>
      <c r="AB123" s="112">
        <v>3</v>
      </c>
      <c r="AC123" s="99">
        <f t="shared" si="27"/>
        <v>26</v>
      </c>
      <c r="AD123" s="109">
        <v>13</v>
      </c>
      <c r="AE123" s="112">
        <v>6</v>
      </c>
      <c r="AF123" s="102">
        <f t="shared" si="28"/>
        <v>19</v>
      </c>
      <c r="AG123" s="112">
        <v>36</v>
      </c>
      <c r="AH123" s="101">
        <f t="shared" si="29"/>
        <v>81</v>
      </c>
      <c r="AI123" s="99">
        <f>IF(AH123="0","0",LOOKUP(AH123,{0,66,80,100,120,140,160},{0,1,2,3,"3.5",4,5}))</f>
        <v>2</v>
      </c>
      <c r="AJ123" s="99">
        <v>24</v>
      </c>
      <c r="AK123" s="103">
        <v>33</v>
      </c>
      <c r="AL123" s="99">
        <f t="shared" si="30"/>
        <v>57</v>
      </c>
      <c r="AM123" s="103">
        <v>15</v>
      </c>
      <c r="AN123" s="109">
        <v>13</v>
      </c>
      <c r="AO123" s="101">
        <f t="shared" si="31"/>
        <v>28</v>
      </c>
      <c r="AP123" s="105">
        <v>28</v>
      </c>
      <c r="AQ123" s="101">
        <f t="shared" si="32"/>
        <v>113</v>
      </c>
      <c r="AR123" s="99">
        <f>IF(AQ123="0","0",LOOKUP(AQ123,{0,66,80,100,120,140,160},{0,1,2,3,"3.5",4,5}))</f>
        <v>3</v>
      </c>
      <c r="AS123" s="111">
        <v>17</v>
      </c>
      <c r="AT123" s="111">
        <v>14</v>
      </c>
      <c r="AU123" s="101">
        <f t="shared" si="33"/>
        <v>31</v>
      </c>
      <c r="AV123" s="111">
        <v>12</v>
      </c>
      <c r="AW123" s="109">
        <v>17</v>
      </c>
      <c r="AX123" s="101">
        <f t="shared" si="34"/>
        <v>29</v>
      </c>
      <c r="AY123" s="109">
        <v>40</v>
      </c>
      <c r="AZ123" s="101">
        <f t="shared" si="35"/>
        <v>100</v>
      </c>
      <c r="BA123" s="99">
        <f>IF(AZ123="0","0",LOOKUP(AZ123,{0,66,80,100,120,140,160},{0,1,2,3,"3.5",4,5}))</f>
        <v>3</v>
      </c>
      <c r="BB123" s="105" t="s">
        <v>56</v>
      </c>
      <c r="BC123" s="107">
        <f>IF(ISBLANK(AR123)," ",IF(AR123="0","0",LOOKUP(AR123,{0,1,2,3,"3.5",4,5},{0,0,0,1,"1.5",2,3})))</f>
        <v>1</v>
      </c>
      <c r="BD123" s="133">
        <f t="shared" si="38"/>
        <v>3.1666666666666665</v>
      </c>
      <c r="BE123" s="107" t="str">
        <f t="shared" si="36"/>
        <v>B</v>
      </c>
      <c r="BF123" s="107" t="str">
        <f t="shared" si="37"/>
        <v>Average Result</v>
      </c>
      <c r="BG123" s="70"/>
      <c r="BH123" s="48" t="str">
        <f>IF(H123="0","0",LOOKUP(H123,{0,1,2,3,"3.5",4,5},{"F","D","C","B","A-","A","A+"}))</f>
        <v>A-</v>
      </c>
      <c r="BI123" s="48" t="str">
        <f>IF(L123="0","0",LOOKUP(L123,{0,1,2,3,"3.5",4,5},{"F","D","C","B","A-","A","A+"}))</f>
        <v>A-</v>
      </c>
      <c r="BJ123" s="48" t="str">
        <f>IF(Q123="0","0",LOOKUP(Q123,{0,1,2,3,"3.5",4,5},{"F","D","C","B","A-","A","A+"}))</f>
        <v>B</v>
      </c>
      <c r="BK123" s="48" t="str">
        <f>IF(Z123="0","0",LOOKUP(Z123,{0,1,2,3,"3.5",4,5},{"F","D","C","B","A-","A","A+"}))</f>
        <v>B</v>
      </c>
      <c r="BL123" s="48" t="str">
        <f>IF(AI123="0","0",LOOKUP(AI123,{0,1,2,3,"3.5",4,5},{"F","D","C","B","A-","A","A+"}))</f>
        <v>C</v>
      </c>
      <c r="BM123" s="48" t="str">
        <f>IF(AR123="0","0",LOOKUP(AR123,{0,1,2,3,"3.5",4,5},{"F","D","C","B","A-","A","A+"}))</f>
        <v>B</v>
      </c>
      <c r="BN123" s="48" t="str">
        <f>IF(BA123="0","0",LOOKUP(BA123,{0,1,2,3,"3.5",4,5},{"F","D","C","B","A-","A","A+"}))</f>
        <v>B</v>
      </c>
      <c r="BO123" s="50">
        <f t="shared" si="39"/>
        <v>716</v>
      </c>
    </row>
    <row r="124" spans="1:67" ht="15.75" customHeight="1">
      <c r="A124" s="37">
        <v>1120</v>
      </c>
      <c r="B124" s="38" t="s">
        <v>177</v>
      </c>
      <c r="C124" s="79">
        <v>46</v>
      </c>
      <c r="D124" s="80">
        <v>68</v>
      </c>
      <c r="E124" s="81">
        <f t="shared" si="20"/>
        <v>114</v>
      </c>
      <c r="F124" s="80">
        <v>26</v>
      </c>
      <c r="G124" s="81">
        <f t="shared" si="21"/>
        <v>140</v>
      </c>
      <c r="H124" s="81">
        <f>IF(G124="0","0",LOOKUP(G124,{0,66,80,100,120,140,160},{0,1,2,3,"3.5",4,5}))</f>
        <v>4</v>
      </c>
      <c r="I124" s="82">
        <v>60</v>
      </c>
      <c r="J124" s="82">
        <v>61</v>
      </c>
      <c r="K124" s="83">
        <f t="shared" si="22"/>
        <v>121</v>
      </c>
      <c r="L124" s="81" t="str">
        <f>IF(K124="0","0",LOOKUP(K124,{0,66,80,100,120,140,160},{0,1,2,3,"3.5",4,5}))</f>
        <v>3.5</v>
      </c>
      <c r="M124" s="81">
        <v>25</v>
      </c>
      <c r="N124" s="81">
        <v>17</v>
      </c>
      <c r="O124" s="81">
        <v>18</v>
      </c>
      <c r="P124" s="81">
        <f t="shared" si="23"/>
        <v>60</v>
      </c>
      <c r="Q124" s="81" t="str">
        <f>IF(P124="0","0",LOOKUP(P124,{0,33,40,50,60,70,80},{0,1,2,3,"3.5",4,5}))</f>
        <v>3.5</v>
      </c>
      <c r="R124" s="84">
        <v>28</v>
      </c>
      <c r="S124" s="85">
        <v>35</v>
      </c>
      <c r="T124" s="83">
        <f t="shared" si="24"/>
        <v>63</v>
      </c>
      <c r="U124" s="84">
        <v>17</v>
      </c>
      <c r="V124" s="86">
        <v>12</v>
      </c>
      <c r="W124" s="83">
        <f t="shared" si="25"/>
        <v>29</v>
      </c>
      <c r="X124" s="86">
        <v>36</v>
      </c>
      <c r="Y124" s="99">
        <f t="shared" si="26"/>
        <v>128</v>
      </c>
      <c r="Z124" s="99" t="str">
        <f>IF(Y124="0","0",LOOKUP(Y124,{0,66,80,100,120,140,160},{0,1,2,3,"3.5",4,5}))</f>
        <v>3.5</v>
      </c>
      <c r="AA124" s="109">
        <v>22</v>
      </c>
      <c r="AB124" s="112">
        <v>29</v>
      </c>
      <c r="AC124" s="99">
        <f t="shared" si="27"/>
        <v>51</v>
      </c>
      <c r="AD124" s="109">
        <v>12</v>
      </c>
      <c r="AE124" s="112">
        <v>15</v>
      </c>
      <c r="AF124" s="102">
        <f t="shared" si="28"/>
        <v>27</v>
      </c>
      <c r="AG124" s="112">
        <v>44</v>
      </c>
      <c r="AH124" s="101">
        <f t="shared" si="29"/>
        <v>122</v>
      </c>
      <c r="AI124" s="99" t="str">
        <f>IF(AH124="0","0",LOOKUP(AH124,{0,66,80,100,120,140,160},{0,1,2,3,"3.5",4,5}))</f>
        <v>3.5</v>
      </c>
      <c r="AJ124" s="99">
        <v>26</v>
      </c>
      <c r="AK124" s="103">
        <v>27</v>
      </c>
      <c r="AL124" s="99">
        <f t="shared" si="30"/>
        <v>53</v>
      </c>
      <c r="AM124" s="103">
        <v>17</v>
      </c>
      <c r="AN124" s="109">
        <v>16</v>
      </c>
      <c r="AO124" s="101">
        <f t="shared" si="31"/>
        <v>33</v>
      </c>
      <c r="AP124" s="105">
        <v>28</v>
      </c>
      <c r="AQ124" s="101">
        <f t="shared" si="32"/>
        <v>114</v>
      </c>
      <c r="AR124" s="99">
        <f>IF(AQ124="0","0",LOOKUP(AQ124,{0,66,80,100,120,140,160},{0,1,2,3,"3.5",4,5}))</f>
        <v>3</v>
      </c>
      <c r="AS124" s="111">
        <v>24</v>
      </c>
      <c r="AT124" s="111">
        <v>15</v>
      </c>
      <c r="AU124" s="101">
        <f t="shared" si="33"/>
        <v>39</v>
      </c>
      <c r="AV124" s="111">
        <v>15</v>
      </c>
      <c r="AW124" s="109">
        <v>18</v>
      </c>
      <c r="AX124" s="101">
        <f t="shared" si="34"/>
        <v>33</v>
      </c>
      <c r="AY124" s="109">
        <v>40</v>
      </c>
      <c r="AZ124" s="101">
        <f t="shared" si="35"/>
        <v>112</v>
      </c>
      <c r="BA124" s="99">
        <f>IF(AZ124="0","0",LOOKUP(AZ124,{0,66,80,100,120,140,160},{0,1,2,3,"3.5",4,5}))</f>
        <v>3</v>
      </c>
      <c r="BB124" s="105" t="s">
        <v>56</v>
      </c>
      <c r="BC124" s="107">
        <f>IF(ISBLANK(AR124)," ",IF(AR124="0","0",LOOKUP(AR124,{0,1,2,3,"3.5",4,5},{0,0,0,1,"1.5",2,3})))</f>
        <v>1</v>
      </c>
      <c r="BD124" s="133">
        <f t="shared" si="38"/>
        <v>3.6666666666666665</v>
      </c>
      <c r="BE124" s="107" t="str">
        <f t="shared" si="36"/>
        <v>A-</v>
      </c>
      <c r="BF124" s="107" t="str">
        <f t="shared" si="37"/>
        <v>Good Result</v>
      </c>
      <c r="BG124" s="70"/>
      <c r="BH124" s="48" t="str">
        <f>IF(H124="0","0",LOOKUP(H124,{0,1,2,3,"3.5",4,5},{"F","D","C","B","A-","A","A+"}))</f>
        <v>A</v>
      </c>
      <c r="BI124" s="48" t="str">
        <f>IF(L124="0","0",LOOKUP(L124,{0,1,2,3,"3.5",4,5},{"F","D","C","B","A-","A","A+"}))</f>
        <v>A-</v>
      </c>
      <c r="BJ124" s="48" t="str">
        <f>IF(Q124="0","0",LOOKUP(Q124,{0,1,2,3,"3.5",4,5},{"F","D","C","B","A-","A","A+"}))</f>
        <v>A-</v>
      </c>
      <c r="BK124" s="48" t="str">
        <f>IF(Z124="0","0",LOOKUP(Z124,{0,1,2,3,"3.5",4,5},{"F","D","C","B","A-","A","A+"}))</f>
        <v>A-</v>
      </c>
      <c r="BL124" s="48" t="str">
        <f>IF(AI124="0","0",LOOKUP(AI124,{0,1,2,3,"3.5",4,5},{"F","D","C","B","A-","A","A+"}))</f>
        <v>A-</v>
      </c>
      <c r="BM124" s="48" t="str">
        <f>IF(AR124="0","0",LOOKUP(AR124,{0,1,2,3,"3.5",4,5},{"F","D","C","B","A-","A","A+"}))</f>
        <v>B</v>
      </c>
      <c r="BN124" s="48" t="str">
        <f>IF(BA124="0","0",LOOKUP(BA124,{0,1,2,3,"3.5",4,5},{"F","D","C","B","A-","A","A+"}))</f>
        <v>B</v>
      </c>
      <c r="BO124" s="50">
        <f t="shared" si="39"/>
        <v>797</v>
      </c>
    </row>
    <row r="125" spans="1:67" ht="15.75" customHeight="1">
      <c r="A125" s="37">
        <v>1121</v>
      </c>
      <c r="B125" s="38" t="s">
        <v>178</v>
      </c>
      <c r="C125" s="79">
        <v>50</v>
      </c>
      <c r="D125" s="80">
        <v>74</v>
      </c>
      <c r="E125" s="81">
        <f t="shared" si="20"/>
        <v>124</v>
      </c>
      <c r="F125" s="80">
        <v>24</v>
      </c>
      <c r="G125" s="81">
        <f t="shared" si="21"/>
        <v>148</v>
      </c>
      <c r="H125" s="81">
        <f>IF(G125="0","0",LOOKUP(G125,{0,66,80,100,120,140,160},{0,1,2,3,"3.5",4,5}))</f>
        <v>4</v>
      </c>
      <c r="I125" s="82">
        <v>61</v>
      </c>
      <c r="J125" s="82">
        <v>63</v>
      </c>
      <c r="K125" s="83">
        <f t="shared" si="22"/>
        <v>124</v>
      </c>
      <c r="L125" s="81" t="str">
        <f>IF(K125="0","0",LOOKUP(K125,{0,66,80,100,120,140,160},{0,1,2,3,"3.5",4,5}))</f>
        <v>3.5</v>
      </c>
      <c r="M125" s="81">
        <v>22</v>
      </c>
      <c r="N125" s="81">
        <v>13</v>
      </c>
      <c r="O125" s="81">
        <v>16</v>
      </c>
      <c r="P125" s="81">
        <f t="shared" si="23"/>
        <v>51</v>
      </c>
      <c r="Q125" s="81">
        <f>IF(P125="0","0",LOOKUP(P125,{0,33,40,50,60,70,80},{0,1,2,3,"3.5",4,5}))</f>
        <v>3</v>
      </c>
      <c r="R125" s="84">
        <v>20</v>
      </c>
      <c r="S125" s="85">
        <v>35</v>
      </c>
      <c r="T125" s="83">
        <f t="shared" si="24"/>
        <v>55</v>
      </c>
      <c r="U125" s="84">
        <v>16</v>
      </c>
      <c r="V125" s="89" t="s">
        <v>55</v>
      </c>
      <c r="W125" s="83">
        <f t="shared" si="25"/>
        <v>25</v>
      </c>
      <c r="X125" s="86">
        <v>34</v>
      </c>
      <c r="Y125" s="99">
        <f t="shared" si="26"/>
        <v>114</v>
      </c>
      <c r="Z125" s="99">
        <f>IF(Y125="0","0",LOOKUP(Y125,{0,66,80,100,120,140,160},{0,1,2,3,"3.5",4,5}))</f>
        <v>3</v>
      </c>
      <c r="AA125" s="109">
        <v>29</v>
      </c>
      <c r="AB125" s="112">
        <v>12</v>
      </c>
      <c r="AC125" s="99">
        <f t="shared" si="27"/>
        <v>41</v>
      </c>
      <c r="AD125" s="109">
        <v>10</v>
      </c>
      <c r="AE125" s="112">
        <v>8</v>
      </c>
      <c r="AF125" s="102">
        <f t="shared" si="28"/>
        <v>18</v>
      </c>
      <c r="AG125" s="112">
        <v>42</v>
      </c>
      <c r="AH125" s="101">
        <f t="shared" si="29"/>
        <v>101</v>
      </c>
      <c r="AI125" s="99">
        <f>IF(AH125="0","0",LOOKUP(AH125,{0,66,80,100,120,140,160},{0,1,2,3,"3.5",4,5}))</f>
        <v>3</v>
      </c>
      <c r="AJ125" s="99">
        <v>17</v>
      </c>
      <c r="AK125" s="103">
        <v>34</v>
      </c>
      <c r="AL125" s="99">
        <f t="shared" si="30"/>
        <v>51</v>
      </c>
      <c r="AM125" s="103">
        <v>13</v>
      </c>
      <c r="AN125" s="109">
        <v>17</v>
      </c>
      <c r="AO125" s="101">
        <f t="shared" si="31"/>
        <v>30</v>
      </c>
      <c r="AP125" s="105">
        <v>26</v>
      </c>
      <c r="AQ125" s="101">
        <f t="shared" si="32"/>
        <v>107</v>
      </c>
      <c r="AR125" s="99">
        <f>IF(AQ125="0","0",LOOKUP(AQ125,{0,66,80,100,120,140,160},{0,1,2,3,"3.5",4,5}))</f>
        <v>3</v>
      </c>
      <c r="AS125" s="111">
        <v>24</v>
      </c>
      <c r="AT125" s="111">
        <v>19</v>
      </c>
      <c r="AU125" s="101">
        <f t="shared" si="33"/>
        <v>43</v>
      </c>
      <c r="AV125" s="111">
        <v>16</v>
      </c>
      <c r="AW125" s="109">
        <v>16</v>
      </c>
      <c r="AX125" s="101">
        <f t="shared" si="34"/>
        <v>32</v>
      </c>
      <c r="AY125" s="109">
        <v>40</v>
      </c>
      <c r="AZ125" s="101">
        <f t="shared" si="35"/>
        <v>115</v>
      </c>
      <c r="BA125" s="99">
        <f>IF(AZ125="0","0",LOOKUP(AZ125,{0,66,80,100,120,140,160},{0,1,2,3,"3.5",4,5}))</f>
        <v>3</v>
      </c>
      <c r="BB125" s="105" t="s">
        <v>56</v>
      </c>
      <c r="BC125" s="107">
        <f>IF(ISBLANK(AR125)," ",IF(AR125="0","0",LOOKUP(AR125,{0,1,2,3,"3.5",4,5},{0,0,0,1,"1.5",2,3})))</f>
        <v>1</v>
      </c>
      <c r="BD125" s="133">
        <f t="shared" si="38"/>
        <v>3.4166666666666665</v>
      </c>
      <c r="BE125" s="107" t="str">
        <f t="shared" si="36"/>
        <v>B</v>
      </c>
      <c r="BF125" s="107" t="str">
        <f t="shared" si="37"/>
        <v>Average Result</v>
      </c>
      <c r="BG125" s="70"/>
      <c r="BH125" s="48" t="str">
        <f>IF(H125="0","0",LOOKUP(H125,{0,1,2,3,"3.5",4,5},{"F","D","C","B","A-","A","A+"}))</f>
        <v>A</v>
      </c>
      <c r="BI125" s="48" t="str">
        <f>IF(L125="0","0",LOOKUP(L125,{0,1,2,3,"3.5",4,5},{"F","D","C","B","A-","A","A+"}))</f>
        <v>A-</v>
      </c>
      <c r="BJ125" s="48" t="str">
        <f>IF(Q125="0","0",LOOKUP(Q125,{0,1,2,3,"3.5",4,5},{"F","D","C","B","A-","A","A+"}))</f>
        <v>B</v>
      </c>
      <c r="BK125" s="48" t="str">
        <f>IF(Z125="0","0",LOOKUP(Z125,{0,1,2,3,"3.5",4,5},{"F","D","C","B","A-","A","A+"}))</f>
        <v>B</v>
      </c>
      <c r="BL125" s="48" t="str">
        <f>IF(AI125="0","0",LOOKUP(AI125,{0,1,2,3,"3.5",4,5},{"F","D","C","B","A-","A","A+"}))</f>
        <v>B</v>
      </c>
      <c r="BM125" s="48" t="str">
        <f>IF(AR125="0","0",LOOKUP(AR125,{0,1,2,3,"3.5",4,5},{"F","D","C","B","A-","A","A+"}))</f>
        <v>B</v>
      </c>
      <c r="BN125" s="48" t="str">
        <f>IF(BA125="0","0",LOOKUP(BA125,{0,1,2,3,"3.5",4,5},{"F","D","C","B","A-","A","A+"}))</f>
        <v>B</v>
      </c>
      <c r="BO125" s="50">
        <f t="shared" si="39"/>
        <v>760</v>
      </c>
    </row>
    <row r="126" spans="1:67" ht="15.75" customHeight="1">
      <c r="A126" s="37">
        <v>1122</v>
      </c>
      <c r="B126" s="38" t="s">
        <v>179</v>
      </c>
      <c r="C126" s="79">
        <v>41</v>
      </c>
      <c r="D126" s="80">
        <v>63</v>
      </c>
      <c r="E126" s="81">
        <f t="shared" si="20"/>
        <v>104</v>
      </c>
      <c r="F126" s="80">
        <v>23</v>
      </c>
      <c r="G126" s="81">
        <f t="shared" si="21"/>
        <v>127</v>
      </c>
      <c r="H126" s="81" t="str">
        <f>IF(G126="0","0",LOOKUP(G126,{0,66,80,100,120,140,160},{0,1,2,3,"3.5",4,5}))</f>
        <v>3.5</v>
      </c>
      <c r="I126" s="82">
        <v>52</v>
      </c>
      <c r="J126" s="82">
        <v>63</v>
      </c>
      <c r="K126" s="83">
        <f t="shared" si="22"/>
        <v>115</v>
      </c>
      <c r="L126" s="81">
        <f>IF(K126="0","0",LOOKUP(K126,{0,66,80,100,120,140,160},{0,1,2,3,"3.5",4,5}))</f>
        <v>3</v>
      </c>
      <c r="M126" s="81">
        <v>23</v>
      </c>
      <c r="N126" s="81">
        <v>17</v>
      </c>
      <c r="O126" s="81">
        <v>16</v>
      </c>
      <c r="P126" s="81">
        <f t="shared" si="23"/>
        <v>56</v>
      </c>
      <c r="Q126" s="81">
        <f>IF(P126="0","0",LOOKUP(P126,{0,33,40,50,60,70,80},{0,1,2,3,"3.5",4,5}))</f>
        <v>3</v>
      </c>
      <c r="R126" s="84">
        <v>24</v>
      </c>
      <c r="S126" s="85">
        <v>20</v>
      </c>
      <c r="T126" s="83">
        <f t="shared" si="24"/>
        <v>44</v>
      </c>
      <c r="U126" s="84">
        <v>16</v>
      </c>
      <c r="V126" s="86">
        <v>11</v>
      </c>
      <c r="W126" s="83">
        <f t="shared" si="25"/>
        <v>27</v>
      </c>
      <c r="X126" s="86">
        <v>36</v>
      </c>
      <c r="Y126" s="99">
        <f t="shared" si="26"/>
        <v>107</v>
      </c>
      <c r="Z126" s="99">
        <f>IF(Y126="0","0",LOOKUP(Y126,{0,66,80,100,120,140,160},{0,1,2,3,"3.5",4,5}))</f>
        <v>3</v>
      </c>
      <c r="AA126" s="109">
        <v>22</v>
      </c>
      <c r="AB126" s="112">
        <v>24</v>
      </c>
      <c r="AC126" s="99">
        <f t="shared" si="27"/>
        <v>46</v>
      </c>
      <c r="AD126" s="109">
        <v>15</v>
      </c>
      <c r="AE126" s="112">
        <v>13</v>
      </c>
      <c r="AF126" s="102">
        <f t="shared" si="28"/>
        <v>28</v>
      </c>
      <c r="AG126" s="112">
        <v>38</v>
      </c>
      <c r="AH126" s="101">
        <f t="shared" si="29"/>
        <v>112</v>
      </c>
      <c r="AI126" s="99">
        <f>IF(AH126="0","0",LOOKUP(AH126,{0,66,80,100,120,140,160},{0,1,2,3,"3.5",4,5}))</f>
        <v>3</v>
      </c>
      <c r="AJ126" s="99">
        <v>22</v>
      </c>
      <c r="AK126" s="103">
        <v>19</v>
      </c>
      <c r="AL126" s="99">
        <f t="shared" si="30"/>
        <v>41</v>
      </c>
      <c r="AM126" s="103">
        <v>15</v>
      </c>
      <c r="AN126" s="109">
        <v>14</v>
      </c>
      <c r="AO126" s="101">
        <f t="shared" si="31"/>
        <v>29</v>
      </c>
      <c r="AP126" s="105">
        <v>28</v>
      </c>
      <c r="AQ126" s="101">
        <f t="shared" si="32"/>
        <v>98</v>
      </c>
      <c r="AR126" s="99">
        <f>IF(AQ126="0","0",LOOKUP(AQ126,{0,66,80,100,120,140,160},{0,1,2,3,"3.5",4,5}))</f>
        <v>2</v>
      </c>
      <c r="AS126" s="111">
        <v>24</v>
      </c>
      <c r="AT126" s="111">
        <v>13</v>
      </c>
      <c r="AU126" s="101">
        <f t="shared" si="33"/>
        <v>37</v>
      </c>
      <c r="AV126" s="111">
        <v>17</v>
      </c>
      <c r="AW126" s="109">
        <v>17</v>
      </c>
      <c r="AX126" s="101">
        <f t="shared" si="34"/>
        <v>34</v>
      </c>
      <c r="AY126" s="109">
        <v>36</v>
      </c>
      <c r="AZ126" s="101">
        <f t="shared" si="35"/>
        <v>107</v>
      </c>
      <c r="BA126" s="99">
        <f>IF(AZ126="0","0",LOOKUP(AZ126,{0,66,80,100,120,140,160},{0,1,2,3,"3.5",4,5}))</f>
        <v>3</v>
      </c>
      <c r="BB126" s="105" t="s">
        <v>56</v>
      </c>
      <c r="BC126" s="107">
        <f>IF(ISBLANK(AR126)," ",IF(AR126="0","0",LOOKUP(AR126,{0,1,2,3,"3.5",4,5},{0,0,0,1,"1.5",2,3})))</f>
        <v>0</v>
      </c>
      <c r="BD126" s="133">
        <f t="shared" si="38"/>
        <v>3.0833333333333335</v>
      </c>
      <c r="BE126" s="107" t="str">
        <f t="shared" si="36"/>
        <v>B</v>
      </c>
      <c r="BF126" s="107" t="str">
        <f t="shared" si="37"/>
        <v>Average Result</v>
      </c>
      <c r="BG126" s="70"/>
      <c r="BH126" s="48" t="str">
        <f>IF(H126="0","0",LOOKUP(H126,{0,1,2,3,"3.5",4,5},{"F","D","C","B","A-","A","A+"}))</f>
        <v>A-</v>
      </c>
      <c r="BI126" s="48" t="str">
        <f>IF(L126="0","0",LOOKUP(L126,{0,1,2,3,"3.5",4,5},{"F","D","C","B","A-","A","A+"}))</f>
        <v>B</v>
      </c>
      <c r="BJ126" s="48" t="str">
        <f>IF(Q126="0","0",LOOKUP(Q126,{0,1,2,3,"3.5",4,5},{"F","D","C","B","A-","A","A+"}))</f>
        <v>B</v>
      </c>
      <c r="BK126" s="48" t="str">
        <f>IF(Z126="0","0",LOOKUP(Z126,{0,1,2,3,"3.5",4,5},{"F","D","C","B","A-","A","A+"}))</f>
        <v>B</v>
      </c>
      <c r="BL126" s="48" t="str">
        <f>IF(AI126="0","0",LOOKUP(AI126,{0,1,2,3,"3.5",4,5},{"F","D","C","B","A-","A","A+"}))</f>
        <v>B</v>
      </c>
      <c r="BM126" s="48" t="str">
        <f>IF(AR126="0","0",LOOKUP(AR126,{0,1,2,3,"3.5",4,5},{"F","D","C","B","A-","A","A+"}))</f>
        <v>C</v>
      </c>
      <c r="BN126" s="48" t="str">
        <f>IF(BA126="0","0",LOOKUP(BA126,{0,1,2,3,"3.5",4,5},{"F","D","C","B","A-","A","A+"}))</f>
        <v>B</v>
      </c>
      <c r="BO126" s="50">
        <f t="shared" si="39"/>
        <v>722</v>
      </c>
    </row>
    <row r="127" spans="1:67" ht="15.75" customHeight="1">
      <c r="A127" s="37">
        <v>1123</v>
      </c>
      <c r="B127" s="38" t="s">
        <v>180</v>
      </c>
      <c r="C127" s="79">
        <v>40</v>
      </c>
      <c r="D127" s="80">
        <v>67</v>
      </c>
      <c r="E127" s="81">
        <f t="shared" si="20"/>
        <v>107</v>
      </c>
      <c r="F127" s="80">
        <v>26</v>
      </c>
      <c r="G127" s="81">
        <f t="shared" si="21"/>
        <v>133</v>
      </c>
      <c r="H127" s="81" t="str">
        <f>IF(G127="0","0",LOOKUP(G127,{0,66,80,100,120,140,160},{0,1,2,3,"3.5",4,5}))</f>
        <v>3.5</v>
      </c>
      <c r="I127" s="82">
        <v>60</v>
      </c>
      <c r="J127" s="82">
        <v>66</v>
      </c>
      <c r="K127" s="83">
        <f t="shared" si="22"/>
        <v>126</v>
      </c>
      <c r="L127" s="81" t="str">
        <f>IF(K127="0","0",LOOKUP(K127,{0,66,80,100,120,140,160},{0,1,2,3,"3.5",4,5}))</f>
        <v>3.5</v>
      </c>
      <c r="M127" s="81">
        <v>14</v>
      </c>
      <c r="N127" s="81">
        <v>17</v>
      </c>
      <c r="O127" s="81">
        <v>21</v>
      </c>
      <c r="P127" s="81">
        <f t="shared" si="23"/>
        <v>52</v>
      </c>
      <c r="Q127" s="81">
        <f>IF(P127="0","0",LOOKUP(P127,{0,33,40,50,60,70,80},{0,1,2,3,"3.5",4,5}))</f>
        <v>3</v>
      </c>
      <c r="R127" s="84">
        <v>38</v>
      </c>
      <c r="S127" s="85">
        <v>27</v>
      </c>
      <c r="T127" s="83">
        <f t="shared" si="24"/>
        <v>65</v>
      </c>
      <c r="U127" s="84">
        <v>16</v>
      </c>
      <c r="V127" s="86">
        <v>15</v>
      </c>
      <c r="W127" s="83">
        <f t="shared" si="25"/>
        <v>31</v>
      </c>
      <c r="X127" s="86">
        <v>40</v>
      </c>
      <c r="Y127" s="99">
        <f t="shared" si="26"/>
        <v>136</v>
      </c>
      <c r="Z127" s="99" t="str">
        <f>IF(Y127="0","0",LOOKUP(Y127,{0,66,80,100,120,140,160},{0,1,2,3,"3.5",4,5}))</f>
        <v>3.5</v>
      </c>
      <c r="AA127" s="109">
        <v>27</v>
      </c>
      <c r="AB127" s="112">
        <v>24</v>
      </c>
      <c r="AC127" s="99">
        <f t="shared" si="27"/>
        <v>51</v>
      </c>
      <c r="AD127" s="109">
        <v>15</v>
      </c>
      <c r="AE127" s="112">
        <v>13</v>
      </c>
      <c r="AF127" s="102">
        <f t="shared" si="28"/>
        <v>28</v>
      </c>
      <c r="AG127" s="112">
        <v>36</v>
      </c>
      <c r="AH127" s="101">
        <f t="shared" si="29"/>
        <v>115</v>
      </c>
      <c r="AI127" s="99">
        <f>IF(AH127="0","0",LOOKUP(AH127,{0,66,80,100,120,140,160},{0,1,2,3,"3.5",4,5}))</f>
        <v>3</v>
      </c>
      <c r="AJ127" s="99">
        <v>27</v>
      </c>
      <c r="AK127" s="103">
        <v>42</v>
      </c>
      <c r="AL127" s="99">
        <f t="shared" si="30"/>
        <v>69</v>
      </c>
      <c r="AM127" s="103">
        <v>17</v>
      </c>
      <c r="AN127" s="109">
        <v>18</v>
      </c>
      <c r="AO127" s="101">
        <f t="shared" si="31"/>
        <v>35</v>
      </c>
      <c r="AP127" s="105">
        <v>28</v>
      </c>
      <c r="AQ127" s="101">
        <f t="shared" si="32"/>
        <v>132</v>
      </c>
      <c r="AR127" s="99" t="str">
        <f>IF(AQ127="0","0",LOOKUP(AQ127,{0,66,80,100,120,140,160},{0,1,2,3,"3.5",4,5}))</f>
        <v>3.5</v>
      </c>
      <c r="AS127" s="111">
        <v>28</v>
      </c>
      <c r="AT127" s="111">
        <v>24</v>
      </c>
      <c r="AU127" s="101">
        <f t="shared" si="33"/>
        <v>52</v>
      </c>
      <c r="AV127" s="111">
        <v>17</v>
      </c>
      <c r="AW127" s="109">
        <v>15</v>
      </c>
      <c r="AX127" s="101">
        <f t="shared" si="34"/>
        <v>32</v>
      </c>
      <c r="AY127" s="109">
        <v>36</v>
      </c>
      <c r="AZ127" s="101">
        <f t="shared" si="35"/>
        <v>120</v>
      </c>
      <c r="BA127" s="99" t="str">
        <f>IF(AZ127="0","0",LOOKUP(AZ127,{0,66,80,100,120,140,160},{0,1,2,3,"3.5",4,5}))</f>
        <v>3.5</v>
      </c>
      <c r="BB127" s="105" t="s">
        <v>56</v>
      </c>
      <c r="BC127" s="107" t="str">
        <f>IF(ISBLANK(AR127)," ",IF(AR127="0","0",LOOKUP(AR127,{0,1,2,3,"3.5",4,5},{0,0,0,1,"1.5",2,3})))</f>
        <v>1.5</v>
      </c>
      <c r="BD127" s="133">
        <f t="shared" si="38"/>
        <v>3.5833333333333335</v>
      </c>
      <c r="BE127" s="107" t="str">
        <f t="shared" si="36"/>
        <v>A-</v>
      </c>
      <c r="BF127" s="107" t="str">
        <f t="shared" si="37"/>
        <v>Good Result</v>
      </c>
      <c r="BG127" s="70"/>
      <c r="BH127" s="48" t="str">
        <f>IF(H127="0","0",LOOKUP(H127,{0,1,2,3,"3.5",4,5},{"F","D","C","B","A-","A","A+"}))</f>
        <v>A-</v>
      </c>
      <c r="BI127" s="48" t="str">
        <f>IF(L127="0","0",LOOKUP(L127,{0,1,2,3,"3.5",4,5},{"F","D","C","B","A-","A","A+"}))</f>
        <v>A-</v>
      </c>
      <c r="BJ127" s="48" t="str">
        <f>IF(Q127="0","0",LOOKUP(Q127,{0,1,2,3,"3.5",4,5},{"F","D","C","B","A-","A","A+"}))</f>
        <v>B</v>
      </c>
      <c r="BK127" s="48" t="str">
        <f>IF(Z127="0","0",LOOKUP(Z127,{0,1,2,3,"3.5",4,5},{"F","D","C","B","A-","A","A+"}))</f>
        <v>A-</v>
      </c>
      <c r="BL127" s="48" t="str">
        <f>IF(AI127="0","0",LOOKUP(AI127,{0,1,2,3,"3.5",4,5},{"F","D","C","B","A-","A","A+"}))</f>
        <v>B</v>
      </c>
      <c r="BM127" s="48" t="str">
        <f>IF(AR127="0","0",LOOKUP(AR127,{0,1,2,3,"3.5",4,5},{"F","D","C","B","A-","A","A+"}))</f>
        <v>A-</v>
      </c>
      <c r="BN127" s="48" t="str">
        <f>IF(BA127="0","0",LOOKUP(BA127,{0,1,2,3,"3.5",4,5},{"F","D","C","B","A-","A","A+"}))</f>
        <v>A-</v>
      </c>
      <c r="BO127" s="50">
        <f t="shared" si="39"/>
        <v>814</v>
      </c>
    </row>
    <row r="128" spans="1:67" ht="15.75" customHeight="1">
      <c r="A128" s="37">
        <v>1124</v>
      </c>
      <c r="B128" s="38" t="s">
        <v>181</v>
      </c>
      <c r="C128" s="79">
        <v>48</v>
      </c>
      <c r="D128" s="80">
        <v>70</v>
      </c>
      <c r="E128" s="81">
        <f t="shared" si="20"/>
        <v>118</v>
      </c>
      <c r="F128" s="80">
        <v>22</v>
      </c>
      <c r="G128" s="81">
        <f t="shared" si="21"/>
        <v>140</v>
      </c>
      <c r="H128" s="81">
        <f>IF(G128="0","0",LOOKUP(G128,{0,66,80,100,120,140,160},{0,1,2,3,"3.5",4,5}))</f>
        <v>4</v>
      </c>
      <c r="I128" s="82">
        <v>70</v>
      </c>
      <c r="J128" s="82">
        <v>65</v>
      </c>
      <c r="K128" s="83">
        <f t="shared" si="22"/>
        <v>135</v>
      </c>
      <c r="L128" s="81" t="str">
        <f>IF(K128="0","0",LOOKUP(K128,{0,66,80,100,120,140,160},{0,1,2,3,"3.5",4,5}))</f>
        <v>3.5</v>
      </c>
      <c r="M128" s="81">
        <v>19</v>
      </c>
      <c r="N128" s="81">
        <v>15</v>
      </c>
      <c r="O128" s="81">
        <v>19</v>
      </c>
      <c r="P128" s="81">
        <f t="shared" si="23"/>
        <v>53</v>
      </c>
      <c r="Q128" s="81">
        <f>IF(P128="0","0",LOOKUP(P128,{0,33,40,50,60,70,80},{0,1,2,3,"3.5",4,5}))</f>
        <v>3</v>
      </c>
      <c r="R128" s="84">
        <v>41</v>
      </c>
      <c r="S128" s="85">
        <v>25</v>
      </c>
      <c r="T128" s="83">
        <f t="shared" si="24"/>
        <v>66</v>
      </c>
      <c r="U128" s="84">
        <v>15</v>
      </c>
      <c r="V128" s="86">
        <v>15</v>
      </c>
      <c r="W128" s="83">
        <f t="shared" si="25"/>
        <v>30</v>
      </c>
      <c r="X128" s="86">
        <v>38</v>
      </c>
      <c r="Y128" s="99">
        <f t="shared" si="26"/>
        <v>134</v>
      </c>
      <c r="Z128" s="99" t="str">
        <f>IF(Y128="0","0",LOOKUP(Y128,{0,66,80,100,120,140,160},{0,1,2,3,"3.5",4,5}))</f>
        <v>3.5</v>
      </c>
      <c r="AA128" s="109">
        <v>34</v>
      </c>
      <c r="AB128" s="112">
        <v>31</v>
      </c>
      <c r="AC128" s="99">
        <f t="shared" si="27"/>
        <v>65</v>
      </c>
      <c r="AD128" s="109">
        <v>20</v>
      </c>
      <c r="AE128" s="112">
        <v>15</v>
      </c>
      <c r="AF128" s="102">
        <f t="shared" si="28"/>
        <v>35</v>
      </c>
      <c r="AG128" s="112">
        <v>40</v>
      </c>
      <c r="AH128" s="101">
        <f t="shared" si="29"/>
        <v>140</v>
      </c>
      <c r="AI128" s="99">
        <f>IF(AH128="0","0",LOOKUP(AH128,{0,66,80,100,120,140,160},{0,1,2,3,"3.5",4,5}))</f>
        <v>4</v>
      </c>
      <c r="AJ128" s="99">
        <v>41</v>
      </c>
      <c r="AK128" s="103">
        <v>42</v>
      </c>
      <c r="AL128" s="99">
        <f t="shared" si="30"/>
        <v>83</v>
      </c>
      <c r="AM128" s="103">
        <v>19</v>
      </c>
      <c r="AN128" s="109">
        <v>16</v>
      </c>
      <c r="AO128" s="101">
        <f t="shared" si="31"/>
        <v>35</v>
      </c>
      <c r="AP128" s="105">
        <v>42</v>
      </c>
      <c r="AQ128" s="101">
        <f t="shared" si="32"/>
        <v>160</v>
      </c>
      <c r="AR128" s="99">
        <f>IF(AQ128="0","0",LOOKUP(AQ128,{0,66,80,100,120,140,160},{0,1,2,3,"3.5",4,5}))</f>
        <v>5</v>
      </c>
      <c r="AS128" s="111">
        <v>34</v>
      </c>
      <c r="AT128" s="111">
        <v>30</v>
      </c>
      <c r="AU128" s="101">
        <f t="shared" si="33"/>
        <v>64</v>
      </c>
      <c r="AV128" s="111">
        <v>17</v>
      </c>
      <c r="AW128" s="109">
        <v>20</v>
      </c>
      <c r="AX128" s="101">
        <f t="shared" si="34"/>
        <v>37</v>
      </c>
      <c r="AY128" s="109">
        <v>38</v>
      </c>
      <c r="AZ128" s="101">
        <f t="shared" si="35"/>
        <v>139</v>
      </c>
      <c r="BA128" s="99" t="str">
        <f>IF(AZ128="0","0",LOOKUP(AZ128,{0,66,80,100,120,140,160},{0,1,2,3,"3.5",4,5}))</f>
        <v>3.5</v>
      </c>
      <c r="BB128" s="105" t="s">
        <v>56</v>
      </c>
      <c r="BC128" s="107">
        <f>IF(ISBLANK(AR128)," ",IF(AR128="0","0",LOOKUP(AR128,{0,1,2,3,"3.5",4,5},{0,0,0,1,"1.5",2,3})))</f>
        <v>3</v>
      </c>
      <c r="BD128" s="133">
        <f t="shared" si="38"/>
        <v>4.083333333333333</v>
      </c>
      <c r="BE128" s="107" t="str">
        <f t="shared" si="36"/>
        <v>A</v>
      </c>
      <c r="BF128" s="107" t="str">
        <f t="shared" si="37"/>
        <v>Very Good Result</v>
      </c>
      <c r="BG128" s="70"/>
      <c r="BH128" s="48" t="str">
        <f>IF(H128="0","0",LOOKUP(H128,{0,1,2,3,"3.5",4,5},{"F","D","C","B","A-","A","A+"}))</f>
        <v>A</v>
      </c>
      <c r="BI128" s="48" t="str">
        <f>IF(L128="0","0",LOOKUP(L128,{0,1,2,3,"3.5",4,5},{"F","D","C","B","A-","A","A+"}))</f>
        <v>A-</v>
      </c>
      <c r="BJ128" s="48" t="str">
        <f>IF(Q128="0","0",LOOKUP(Q128,{0,1,2,3,"3.5",4,5},{"F","D","C","B","A-","A","A+"}))</f>
        <v>B</v>
      </c>
      <c r="BK128" s="48" t="str">
        <f>IF(Z128="0","0",LOOKUP(Z128,{0,1,2,3,"3.5",4,5},{"F","D","C","B","A-","A","A+"}))</f>
        <v>A-</v>
      </c>
      <c r="BL128" s="48" t="str">
        <f>IF(AI128="0","0",LOOKUP(AI128,{0,1,2,3,"3.5",4,5},{"F","D","C","B","A-","A","A+"}))</f>
        <v>A</v>
      </c>
      <c r="BM128" s="48" t="str">
        <f>IF(AR128="0","0",LOOKUP(AR128,{0,1,2,3,"3.5",4,5},{"F","D","C","B","A-","A","A+"}))</f>
        <v>A+</v>
      </c>
      <c r="BN128" s="48" t="str">
        <f>IF(BA128="0","0",LOOKUP(BA128,{0,1,2,3,"3.5",4,5},{"F","D","C","B","A-","A","A+"}))</f>
        <v>A-</v>
      </c>
      <c r="BO128" s="50">
        <f t="shared" si="39"/>
        <v>901</v>
      </c>
    </row>
    <row r="129" spans="1:67" ht="15.75" customHeight="1">
      <c r="A129" s="37">
        <v>1125</v>
      </c>
      <c r="B129" s="38" t="s">
        <v>182</v>
      </c>
      <c r="C129" s="79">
        <v>38</v>
      </c>
      <c r="D129" s="80">
        <v>68</v>
      </c>
      <c r="E129" s="81">
        <f t="shared" si="20"/>
        <v>106</v>
      </c>
      <c r="F129" s="80">
        <v>26</v>
      </c>
      <c r="G129" s="81">
        <f t="shared" si="21"/>
        <v>132</v>
      </c>
      <c r="H129" s="81" t="str">
        <f>IF(G129="0","0",LOOKUP(G129,{0,66,80,100,120,140,160},{0,1,2,3,"3.5",4,5}))</f>
        <v>3.5</v>
      </c>
      <c r="I129" s="82">
        <v>71</v>
      </c>
      <c r="J129" s="82">
        <v>68</v>
      </c>
      <c r="K129" s="83">
        <f t="shared" si="22"/>
        <v>139</v>
      </c>
      <c r="L129" s="81" t="str">
        <f>IF(K129="0","0",LOOKUP(K129,{0,66,80,100,120,140,160},{0,1,2,3,"3.5",4,5}))</f>
        <v>3.5</v>
      </c>
      <c r="M129" s="81">
        <v>23</v>
      </c>
      <c r="N129" s="81">
        <v>17</v>
      </c>
      <c r="O129" s="81">
        <v>21</v>
      </c>
      <c r="P129" s="81">
        <f t="shared" si="23"/>
        <v>61</v>
      </c>
      <c r="Q129" s="81" t="str">
        <f>IF(P129="0","0",LOOKUP(P129,{0,33,40,50,60,70,80},{0,1,2,3,"3.5",4,5}))</f>
        <v>3.5</v>
      </c>
      <c r="R129" s="84">
        <v>42</v>
      </c>
      <c r="S129" s="85">
        <v>35</v>
      </c>
      <c r="T129" s="83">
        <f t="shared" si="24"/>
        <v>77</v>
      </c>
      <c r="U129" s="84">
        <v>19</v>
      </c>
      <c r="V129" s="86">
        <v>14</v>
      </c>
      <c r="W129" s="83">
        <f t="shared" si="25"/>
        <v>33</v>
      </c>
      <c r="X129" s="86">
        <v>36</v>
      </c>
      <c r="Y129" s="99">
        <f t="shared" si="26"/>
        <v>146</v>
      </c>
      <c r="Z129" s="99">
        <f>IF(Y129="0","0",LOOKUP(Y129,{0,66,80,100,120,140,160},{0,1,2,3,"3.5",4,5}))</f>
        <v>4</v>
      </c>
      <c r="AA129" s="109">
        <v>22</v>
      </c>
      <c r="AB129" s="112">
        <v>23</v>
      </c>
      <c r="AC129" s="99">
        <f t="shared" si="27"/>
        <v>45</v>
      </c>
      <c r="AD129" s="109">
        <v>18</v>
      </c>
      <c r="AE129" s="112">
        <v>14</v>
      </c>
      <c r="AF129" s="102">
        <f t="shared" si="28"/>
        <v>32</v>
      </c>
      <c r="AG129" s="112">
        <v>44</v>
      </c>
      <c r="AH129" s="101">
        <f t="shared" si="29"/>
        <v>121</v>
      </c>
      <c r="AI129" s="99" t="str">
        <f>IF(AH129="0","0",LOOKUP(AH129,{0,66,80,100,120,140,160},{0,1,2,3,"3.5",4,5}))</f>
        <v>3.5</v>
      </c>
      <c r="AJ129" s="99">
        <v>49</v>
      </c>
      <c r="AK129" s="103">
        <v>41</v>
      </c>
      <c r="AL129" s="99">
        <f t="shared" si="30"/>
        <v>90</v>
      </c>
      <c r="AM129" s="103">
        <v>20</v>
      </c>
      <c r="AN129" s="109">
        <v>16</v>
      </c>
      <c r="AO129" s="101">
        <f t="shared" si="31"/>
        <v>36</v>
      </c>
      <c r="AP129" s="105">
        <v>46</v>
      </c>
      <c r="AQ129" s="101">
        <f t="shared" si="32"/>
        <v>172</v>
      </c>
      <c r="AR129" s="99">
        <f>IF(AQ129="0","0",LOOKUP(AQ129,{0,66,80,100,120,140,160},{0,1,2,3,"3.5",4,5}))</f>
        <v>5</v>
      </c>
      <c r="AS129" s="111">
        <v>30</v>
      </c>
      <c r="AT129" s="111">
        <v>22</v>
      </c>
      <c r="AU129" s="101">
        <f t="shared" si="33"/>
        <v>52</v>
      </c>
      <c r="AV129" s="111">
        <v>18</v>
      </c>
      <c r="AW129" s="109">
        <v>15</v>
      </c>
      <c r="AX129" s="101">
        <f t="shared" si="34"/>
        <v>33</v>
      </c>
      <c r="AY129" s="109">
        <v>36</v>
      </c>
      <c r="AZ129" s="101">
        <f t="shared" si="35"/>
        <v>121</v>
      </c>
      <c r="BA129" s="99" t="str">
        <f>IF(AZ129="0","0",LOOKUP(AZ129,{0,66,80,100,120,140,160},{0,1,2,3,"3.5",4,5}))</f>
        <v>3.5</v>
      </c>
      <c r="BB129" s="105" t="s">
        <v>56</v>
      </c>
      <c r="BC129" s="107">
        <f>IF(ISBLANK(AR129)," ",IF(AR129="0","0",LOOKUP(AR129,{0,1,2,3,"3.5",4,5},{0,0,0,1,"1.5",2,3})))</f>
        <v>3</v>
      </c>
      <c r="BD129" s="133">
        <f t="shared" si="38"/>
        <v>4.083333333333333</v>
      </c>
      <c r="BE129" s="107" t="str">
        <f t="shared" si="36"/>
        <v>A</v>
      </c>
      <c r="BF129" s="107" t="str">
        <f t="shared" si="37"/>
        <v>Very Good Result</v>
      </c>
      <c r="BG129" s="70"/>
      <c r="BH129" s="48" t="str">
        <f>IF(H129="0","0",LOOKUP(H129,{0,1,2,3,"3.5",4,5},{"F","D","C","B","A-","A","A+"}))</f>
        <v>A-</v>
      </c>
      <c r="BI129" s="48" t="str">
        <f>IF(L129="0","0",LOOKUP(L129,{0,1,2,3,"3.5",4,5},{"F","D","C","B","A-","A","A+"}))</f>
        <v>A-</v>
      </c>
      <c r="BJ129" s="48" t="str">
        <f>IF(Q129="0","0",LOOKUP(Q129,{0,1,2,3,"3.5",4,5},{"F","D","C","B","A-","A","A+"}))</f>
        <v>A-</v>
      </c>
      <c r="BK129" s="48" t="str">
        <f>IF(Z129="0","0",LOOKUP(Z129,{0,1,2,3,"3.5",4,5},{"F","D","C","B","A-","A","A+"}))</f>
        <v>A</v>
      </c>
      <c r="BL129" s="48" t="str">
        <f>IF(AI129="0","0",LOOKUP(AI129,{0,1,2,3,"3.5",4,5},{"F","D","C","B","A-","A","A+"}))</f>
        <v>A-</v>
      </c>
      <c r="BM129" s="48" t="str">
        <f>IF(AR129="0","0",LOOKUP(AR129,{0,1,2,3,"3.5",4,5},{"F","D","C","B","A-","A","A+"}))</f>
        <v>A+</v>
      </c>
      <c r="BN129" s="48" t="str">
        <f>IF(BA129="0","0",LOOKUP(BA129,{0,1,2,3,"3.5",4,5},{"F","D","C","B","A-","A","A+"}))</f>
        <v>A-</v>
      </c>
      <c r="BO129" s="50">
        <f t="shared" si="39"/>
        <v>892</v>
      </c>
    </row>
    <row r="130" spans="1:67" ht="15.75" customHeight="1">
      <c r="A130" s="37">
        <v>1126</v>
      </c>
      <c r="B130" s="38" t="s">
        <v>183</v>
      </c>
      <c r="C130" s="79">
        <v>40</v>
      </c>
      <c r="D130" s="80">
        <v>75</v>
      </c>
      <c r="E130" s="81">
        <f t="shared" si="20"/>
        <v>115</v>
      </c>
      <c r="F130" s="80">
        <v>27</v>
      </c>
      <c r="G130" s="81">
        <f t="shared" si="21"/>
        <v>142</v>
      </c>
      <c r="H130" s="81">
        <f>IF(G130="0","0",LOOKUP(G130,{0,66,80,100,120,140,160},{0,1,2,3,"3.5",4,5}))</f>
        <v>4</v>
      </c>
      <c r="I130" s="82">
        <v>73</v>
      </c>
      <c r="J130" s="82">
        <v>71</v>
      </c>
      <c r="K130" s="83">
        <f t="shared" si="22"/>
        <v>144</v>
      </c>
      <c r="L130" s="81">
        <f>IF(K130="0","0",LOOKUP(K130,{0,66,80,100,120,140,160},{0,1,2,3,"3.5",4,5}))</f>
        <v>4</v>
      </c>
      <c r="M130" s="81">
        <v>17</v>
      </c>
      <c r="N130" s="81">
        <v>16</v>
      </c>
      <c r="O130" s="81">
        <v>19</v>
      </c>
      <c r="P130" s="81">
        <f t="shared" si="23"/>
        <v>52</v>
      </c>
      <c r="Q130" s="81">
        <f>IF(P130="0","0",LOOKUP(P130,{0,33,40,50,60,70,80},{0,1,2,3,"3.5",4,5}))</f>
        <v>3</v>
      </c>
      <c r="R130" s="84">
        <v>39</v>
      </c>
      <c r="S130" s="85">
        <v>18</v>
      </c>
      <c r="T130" s="83">
        <f t="shared" si="24"/>
        <v>57</v>
      </c>
      <c r="U130" s="84">
        <v>17</v>
      </c>
      <c r="V130" s="86">
        <v>13</v>
      </c>
      <c r="W130" s="83">
        <f t="shared" si="25"/>
        <v>30</v>
      </c>
      <c r="X130" s="86">
        <v>40</v>
      </c>
      <c r="Y130" s="99">
        <f t="shared" si="26"/>
        <v>127</v>
      </c>
      <c r="Z130" s="99" t="str">
        <f>IF(Y130="0","0",LOOKUP(Y130,{0,66,80,100,120,140,160},{0,1,2,3,"3.5",4,5}))</f>
        <v>3.5</v>
      </c>
      <c r="AA130" s="109">
        <v>20</v>
      </c>
      <c r="AB130" s="112">
        <v>26</v>
      </c>
      <c r="AC130" s="99">
        <f t="shared" si="27"/>
        <v>46</v>
      </c>
      <c r="AD130" s="109">
        <v>18</v>
      </c>
      <c r="AE130" s="112">
        <v>12</v>
      </c>
      <c r="AF130" s="102">
        <f t="shared" si="28"/>
        <v>30</v>
      </c>
      <c r="AG130" s="112">
        <v>40</v>
      </c>
      <c r="AH130" s="101">
        <f t="shared" si="29"/>
        <v>116</v>
      </c>
      <c r="AI130" s="99">
        <f>IF(AH130="0","0",LOOKUP(AH130,{0,66,80,100,120,140,160},{0,1,2,3,"3.5",4,5}))</f>
        <v>3</v>
      </c>
      <c r="AJ130" s="99">
        <v>41</v>
      </c>
      <c r="AK130" s="103">
        <v>39</v>
      </c>
      <c r="AL130" s="99">
        <f t="shared" si="30"/>
        <v>80</v>
      </c>
      <c r="AM130" s="103">
        <v>20</v>
      </c>
      <c r="AN130" s="109">
        <v>16</v>
      </c>
      <c r="AO130" s="101">
        <f t="shared" si="31"/>
        <v>36</v>
      </c>
      <c r="AP130" s="105">
        <v>40</v>
      </c>
      <c r="AQ130" s="101">
        <f t="shared" si="32"/>
        <v>156</v>
      </c>
      <c r="AR130" s="99">
        <f>IF(AQ130="0","0",LOOKUP(AQ130,{0,66,80,100,120,140,160},{0,1,2,3,"3.5",4,5}))</f>
        <v>4</v>
      </c>
      <c r="AS130" s="111">
        <v>26</v>
      </c>
      <c r="AT130" s="111">
        <v>21</v>
      </c>
      <c r="AU130" s="101">
        <f t="shared" si="33"/>
        <v>47</v>
      </c>
      <c r="AV130" s="111">
        <v>13</v>
      </c>
      <c r="AW130" s="109">
        <v>15</v>
      </c>
      <c r="AX130" s="101">
        <f t="shared" si="34"/>
        <v>28</v>
      </c>
      <c r="AY130" s="111">
        <v>40</v>
      </c>
      <c r="AZ130" s="101">
        <f t="shared" si="35"/>
        <v>115</v>
      </c>
      <c r="BA130" s="99">
        <f>IF(AZ130="0","0",LOOKUP(AZ130,{0,66,80,100,120,140,160},{0,1,2,3,"3.5",4,5}))</f>
        <v>3</v>
      </c>
      <c r="BB130" s="105" t="s">
        <v>56</v>
      </c>
      <c r="BC130" s="107">
        <f>IF(ISBLANK(AR130)," ",IF(AR130="0","0",LOOKUP(AR130,{0,1,2,3,"3.5",4,5},{0,0,0,1,"1.5",2,3})))</f>
        <v>2</v>
      </c>
      <c r="BD130" s="133">
        <f t="shared" si="38"/>
        <v>3.75</v>
      </c>
      <c r="BE130" s="107" t="str">
        <f t="shared" si="36"/>
        <v>A-</v>
      </c>
      <c r="BF130" s="107" t="str">
        <f t="shared" si="37"/>
        <v>Good Result</v>
      </c>
      <c r="BG130" s="70"/>
      <c r="BH130" s="48" t="str">
        <f>IF(H130="0","0",LOOKUP(H130,{0,1,2,3,"3.5",4,5},{"F","D","C","B","A-","A","A+"}))</f>
        <v>A</v>
      </c>
      <c r="BI130" s="48" t="str">
        <f>IF(L130="0","0",LOOKUP(L130,{0,1,2,3,"3.5",4,5},{"F","D","C","B","A-","A","A+"}))</f>
        <v>A</v>
      </c>
      <c r="BJ130" s="48" t="str">
        <f>IF(Q130="0","0",LOOKUP(Q130,{0,1,2,3,"3.5",4,5},{"F","D","C","B","A-","A","A+"}))</f>
        <v>B</v>
      </c>
      <c r="BK130" s="48" t="str">
        <f>IF(Z130="0","0",LOOKUP(Z130,{0,1,2,3,"3.5",4,5},{"F","D","C","B","A-","A","A+"}))</f>
        <v>A-</v>
      </c>
      <c r="BL130" s="48" t="str">
        <f>IF(AI130="0","0",LOOKUP(AI130,{0,1,2,3,"3.5",4,5},{"F","D","C","B","A-","A","A+"}))</f>
        <v>B</v>
      </c>
      <c r="BM130" s="48" t="str">
        <f>IF(AR130="0","0",LOOKUP(AR130,{0,1,2,3,"3.5",4,5},{"F","D","C","B","A-","A","A+"}))</f>
        <v>A</v>
      </c>
      <c r="BN130" s="48" t="str">
        <f>IF(BA130="0","0",LOOKUP(BA130,{0,1,2,3,"3.5",4,5},{"F","D","C","B","A-","A","A+"}))</f>
        <v>B</v>
      </c>
      <c r="BO130" s="50">
        <f t="shared" si="39"/>
        <v>852</v>
      </c>
    </row>
    <row r="131" spans="1:67" ht="15.75" customHeight="1">
      <c r="A131" s="37">
        <v>1127</v>
      </c>
      <c r="B131" s="38" t="s">
        <v>184</v>
      </c>
      <c r="C131" s="79">
        <v>31</v>
      </c>
      <c r="D131" s="80">
        <v>66</v>
      </c>
      <c r="E131" s="81">
        <f t="shared" si="20"/>
        <v>97</v>
      </c>
      <c r="F131" s="80">
        <v>17</v>
      </c>
      <c r="G131" s="81">
        <f t="shared" si="21"/>
        <v>114</v>
      </c>
      <c r="H131" s="81">
        <f>IF(G131="0","0",LOOKUP(G131,{0,66,80,100,120,140,160},{0,1,2,3,"3.5",4,5}))</f>
        <v>3</v>
      </c>
      <c r="I131" s="82">
        <v>67</v>
      </c>
      <c r="J131" s="82">
        <v>73</v>
      </c>
      <c r="K131" s="83">
        <f t="shared" si="22"/>
        <v>140</v>
      </c>
      <c r="L131" s="81">
        <f>IF(K131="0","0",LOOKUP(K131,{0,66,80,100,120,140,160},{0,1,2,3,"3.5",4,5}))</f>
        <v>4</v>
      </c>
      <c r="M131" s="81">
        <v>12</v>
      </c>
      <c r="N131" s="81">
        <v>13</v>
      </c>
      <c r="O131" s="81">
        <v>19</v>
      </c>
      <c r="P131" s="81">
        <f t="shared" si="23"/>
        <v>44</v>
      </c>
      <c r="Q131" s="81">
        <f>IF(P131="0","0",LOOKUP(P131,{0,33,40,50,60,70,80},{0,1,2,3,"3.5",4,5}))</f>
        <v>2</v>
      </c>
      <c r="R131" s="84">
        <v>40</v>
      </c>
      <c r="S131" s="85">
        <v>20</v>
      </c>
      <c r="T131" s="83">
        <f t="shared" si="24"/>
        <v>60</v>
      </c>
      <c r="U131" s="84">
        <v>10</v>
      </c>
      <c r="V131" s="86">
        <v>13</v>
      </c>
      <c r="W131" s="83">
        <f t="shared" si="25"/>
        <v>23</v>
      </c>
      <c r="X131" s="86">
        <v>36</v>
      </c>
      <c r="Y131" s="99">
        <f t="shared" si="26"/>
        <v>119</v>
      </c>
      <c r="Z131" s="99">
        <f>IF(Y131="0","0",LOOKUP(Y131,{0,66,80,100,120,140,160},{0,1,2,3,"3.5",4,5}))</f>
        <v>3</v>
      </c>
      <c r="AA131" s="109">
        <v>18</v>
      </c>
      <c r="AB131" s="112">
        <v>6</v>
      </c>
      <c r="AC131" s="99">
        <f t="shared" si="27"/>
        <v>24</v>
      </c>
      <c r="AD131" s="109">
        <v>12</v>
      </c>
      <c r="AE131" s="112">
        <v>12</v>
      </c>
      <c r="AF131" s="102">
        <f t="shared" si="28"/>
        <v>24</v>
      </c>
      <c r="AG131" s="112">
        <v>36</v>
      </c>
      <c r="AH131" s="101">
        <f t="shared" si="29"/>
        <v>0</v>
      </c>
      <c r="AI131" s="99">
        <f>IF(AH131="0","0",LOOKUP(AH131,{0,66,80,100,120,140,160},{0,1,2,3,"3.5",4,5}))</f>
        <v>0</v>
      </c>
      <c r="AJ131" s="99">
        <v>25</v>
      </c>
      <c r="AK131" s="103">
        <v>33</v>
      </c>
      <c r="AL131" s="99">
        <f t="shared" si="30"/>
        <v>58</v>
      </c>
      <c r="AM131" s="103">
        <v>13</v>
      </c>
      <c r="AN131" s="109">
        <v>17</v>
      </c>
      <c r="AO131" s="101">
        <f t="shared" si="31"/>
        <v>30</v>
      </c>
      <c r="AP131" s="105">
        <v>26</v>
      </c>
      <c r="AQ131" s="101">
        <f t="shared" si="32"/>
        <v>114</v>
      </c>
      <c r="AR131" s="99">
        <f>IF(AQ131="0","0",LOOKUP(AQ131,{0,66,80,100,120,140,160},{0,1,2,3,"3.5",4,5}))</f>
        <v>3</v>
      </c>
      <c r="AS131" s="111">
        <v>13</v>
      </c>
      <c r="AT131" s="111">
        <v>16</v>
      </c>
      <c r="AU131" s="101">
        <f t="shared" si="33"/>
        <v>29</v>
      </c>
      <c r="AV131" s="111">
        <v>12</v>
      </c>
      <c r="AW131" s="109">
        <v>16</v>
      </c>
      <c r="AX131" s="101">
        <f t="shared" si="34"/>
        <v>28</v>
      </c>
      <c r="AY131" s="109">
        <v>36</v>
      </c>
      <c r="AZ131" s="101">
        <f t="shared" si="35"/>
        <v>93</v>
      </c>
      <c r="BA131" s="99">
        <f>IF(AZ131="0","0",LOOKUP(AZ131,{0,66,80,100,120,140,160},{0,1,2,3,"3.5",4,5}))</f>
        <v>2</v>
      </c>
      <c r="BB131" s="105" t="s">
        <v>56</v>
      </c>
      <c r="BC131" s="107">
        <f>IF(ISBLANK(AR131)," ",IF(AR131="0","0",LOOKUP(AR131,{0,1,2,3,"3.5",4,5},{0,0,0,1,"1.5",2,3})))</f>
        <v>1</v>
      </c>
      <c r="BD131" s="133">
        <f t="shared" si="38"/>
        <v>0</v>
      </c>
      <c r="BE131" s="107" t="str">
        <f t="shared" si="36"/>
        <v>F</v>
      </c>
      <c r="BF131" s="107" t="str">
        <f t="shared" si="37"/>
        <v>Fail</v>
      </c>
      <c r="BG131" s="70"/>
      <c r="BH131" s="48" t="str">
        <f>IF(H131="0","0",LOOKUP(H131,{0,1,2,3,"3.5",4,5},{"F","D","C","B","A-","A","A+"}))</f>
        <v>B</v>
      </c>
      <c r="BI131" s="48" t="str">
        <f>IF(L131="0","0",LOOKUP(L131,{0,1,2,3,"3.5",4,5},{"F","D","C","B","A-","A","A+"}))</f>
        <v>A</v>
      </c>
      <c r="BJ131" s="48" t="str">
        <f>IF(Q131="0","0",LOOKUP(Q131,{0,1,2,3,"3.5",4,5},{"F","D","C","B","A-","A","A+"}))</f>
        <v>C</v>
      </c>
      <c r="BK131" s="48" t="str">
        <f>IF(Z131="0","0",LOOKUP(Z131,{0,1,2,3,"3.5",4,5},{"F","D","C","B","A-","A","A+"}))</f>
        <v>B</v>
      </c>
      <c r="BL131" s="48" t="str">
        <f>IF(AI131="0","0",LOOKUP(AI131,{0,1,2,3,"3.5",4,5},{"F","D","C","B","A-","A","A+"}))</f>
        <v>F</v>
      </c>
      <c r="BM131" s="48" t="str">
        <f>IF(AR131="0","0",LOOKUP(AR131,{0,1,2,3,"3.5",4,5},{"F","D","C","B","A-","A","A+"}))</f>
        <v>B</v>
      </c>
      <c r="BN131" s="48" t="str">
        <f>IF(BA131="0","0",LOOKUP(BA131,{0,1,2,3,"3.5",4,5},{"F","D","C","B","A-","A","A+"}))</f>
        <v>C</v>
      </c>
      <c r="BO131" s="50">
        <f t="shared" si="39"/>
        <v>624</v>
      </c>
    </row>
    <row r="132" spans="1:67" ht="15.75" customHeight="1">
      <c r="A132" s="37">
        <v>1128</v>
      </c>
      <c r="B132" s="38" t="s">
        <v>185</v>
      </c>
      <c r="C132" s="79">
        <v>35</v>
      </c>
      <c r="D132" s="80">
        <v>72</v>
      </c>
      <c r="E132" s="81">
        <f t="shared" si="20"/>
        <v>107</v>
      </c>
      <c r="F132" s="80">
        <v>23</v>
      </c>
      <c r="G132" s="81">
        <f t="shared" si="21"/>
        <v>130</v>
      </c>
      <c r="H132" s="81" t="str">
        <f>IF(G132="0","0",LOOKUP(G132,{0,66,80,100,120,140,160},{0,1,2,3,"3.5",4,5}))</f>
        <v>3.5</v>
      </c>
      <c r="I132" s="82">
        <v>58</v>
      </c>
      <c r="J132" s="82">
        <v>45</v>
      </c>
      <c r="K132" s="83">
        <f t="shared" si="22"/>
        <v>103</v>
      </c>
      <c r="L132" s="81">
        <f>IF(K132="0","0",LOOKUP(K132,{0,66,80,100,120,140,160},{0,1,2,3,"3.5",4,5}))</f>
        <v>3</v>
      </c>
      <c r="M132" s="81">
        <v>17</v>
      </c>
      <c r="N132" s="81">
        <v>15</v>
      </c>
      <c r="O132" s="81">
        <v>18</v>
      </c>
      <c r="P132" s="81">
        <f t="shared" si="23"/>
        <v>50</v>
      </c>
      <c r="Q132" s="81">
        <f>IF(P132="0","0",LOOKUP(P132,{0,33,40,50,60,70,80},{0,1,2,3,"3.5",4,5}))</f>
        <v>3</v>
      </c>
      <c r="R132" s="84">
        <v>17</v>
      </c>
      <c r="S132" s="85">
        <v>27</v>
      </c>
      <c r="T132" s="83">
        <f t="shared" si="24"/>
        <v>44</v>
      </c>
      <c r="U132" s="84">
        <v>18</v>
      </c>
      <c r="V132" s="86">
        <v>11</v>
      </c>
      <c r="W132" s="83">
        <f t="shared" si="25"/>
        <v>29</v>
      </c>
      <c r="X132" s="86">
        <v>20</v>
      </c>
      <c r="Y132" s="99">
        <f t="shared" si="26"/>
        <v>93</v>
      </c>
      <c r="Z132" s="99">
        <f>IF(Y132="0","0",LOOKUP(Y132,{0,66,80,100,120,140,160},{0,1,2,3,"3.5",4,5}))</f>
        <v>2</v>
      </c>
      <c r="AA132" s="109">
        <v>22</v>
      </c>
      <c r="AB132" s="112">
        <v>15</v>
      </c>
      <c r="AC132" s="99">
        <f t="shared" si="27"/>
        <v>37</v>
      </c>
      <c r="AD132" s="109">
        <v>20</v>
      </c>
      <c r="AE132" s="112">
        <v>17</v>
      </c>
      <c r="AF132" s="102">
        <f t="shared" si="28"/>
        <v>37</v>
      </c>
      <c r="AG132" s="112">
        <v>40</v>
      </c>
      <c r="AH132" s="101">
        <f t="shared" si="29"/>
        <v>114</v>
      </c>
      <c r="AI132" s="99">
        <f>IF(AH132="0","0",LOOKUP(AH132,{0,66,80,100,120,140,160},{0,1,2,3,"3.5",4,5}))</f>
        <v>3</v>
      </c>
      <c r="AJ132" s="99">
        <v>34</v>
      </c>
      <c r="AK132" s="103">
        <v>19</v>
      </c>
      <c r="AL132" s="99">
        <f t="shared" si="30"/>
        <v>53</v>
      </c>
      <c r="AM132" s="103">
        <v>18</v>
      </c>
      <c r="AN132" s="109">
        <v>14</v>
      </c>
      <c r="AO132" s="101">
        <f t="shared" si="31"/>
        <v>32</v>
      </c>
      <c r="AP132" s="105">
        <v>28</v>
      </c>
      <c r="AQ132" s="101">
        <f t="shared" si="32"/>
        <v>113</v>
      </c>
      <c r="AR132" s="99">
        <f>IF(AQ132="0","0",LOOKUP(AQ132,{0,66,80,100,120,140,160},{0,1,2,3,"3.5",4,5}))</f>
        <v>3</v>
      </c>
      <c r="AS132" s="111">
        <v>18</v>
      </c>
      <c r="AT132" s="111">
        <v>7</v>
      </c>
      <c r="AU132" s="101">
        <f t="shared" si="33"/>
        <v>25</v>
      </c>
      <c r="AV132" s="111">
        <v>17</v>
      </c>
      <c r="AW132" s="109">
        <v>20</v>
      </c>
      <c r="AX132" s="101">
        <f t="shared" si="34"/>
        <v>37</v>
      </c>
      <c r="AY132" s="109">
        <v>36</v>
      </c>
      <c r="AZ132" s="101">
        <f t="shared" si="35"/>
        <v>98</v>
      </c>
      <c r="BA132" s="99">
        <f>IF(AZ132="0","0",LOOKUP(AZ132,{0,66,80,100,120,140,160},{0,1,2,3,"3.5",4,5}))</f>
        <v>2</v>
      </c>
      <c r="BB132" s="105" t="s">
        <v>56</v>
      </c>
      <c r="BC132" s="107">
        <f>IF(ISBLANK(AR132)," ",IF(AR132="0","0",LOOKUP(AR132,{0,1,2,3,"3.5",4,5},{0,0,0,1,"1.5",2,3})))</f>
        <v>1</v>
      </c>
      <c r="BD132" s="133">
        <f t="shared" si="38"/>
        <v>2.9166666666666665</v>
      </c>
      <c r="BE132" s="107" t="str">
        <f t="shared" si="36"/>
        <v>C</v>
      </c>
      <c r="BF132" s="107" t="str">
        <f t="shared" si="37"/>
        <v>Bellow Average Result</v>
      </c>
      <c r="BG132" s="70"/>
      <c r="BH132" s="48" t="str">
        <f>IF(H132="0","0",LOOKUP(H132,{0,1,2,3,"3.5",4,5},{"F","D","C","B","A-","A","A+"}))</f>
        <v>A-</v>
      </c>
      <c r="BI132" s="48" t="str">
        <f>IF(L132="0","0",LOOKUP(L132,{0,1,2,3,"3.5",4,5},{"F","D","C","B","A-","A","A+"}))</f>
        <v>B</v>
      </c>
      <c r="BJ132" s="48" t="str">
        <f>IF(Q132="0","0",LOOKUP(Q132,{0,1,2,3,"3.5",4,5},{"F","D","C","B","A-","A","A+"}))</f>
        <v>B</v>
      </c>
      <c r="BK132" s="48" t="str">
        <f>IF(Z132="0","0",LOOKUP(Z132,{0,1,2,3,"3.5",4,5},{"F","D","C","B","A-","A","A+"}))</f>
        <v>C</v>
      </c>
      <c r="BL132" s="48" t="str">
        <f>IF(AI132="0","0",LOOKUP(AI132,{0,1,2,3,"3.5",4,5},{"F","D","C","B","A-","A","A+"}))</f>
        <v>B</v>
      </c>
      <c r="BM132" s="48" t="str">
        <f>IF(AR132="0","0",LOOKUP(AR132,{0,1,2,3,"3.5",4,5},{"F","D","C","B","A-","A","A+"}))</f>
        <v>B</v>
      </c>
      <c r="BN132" s="48" t="str">
        <f>IF(BA132="0","0",LOOKUP(BA132,{0,1,2,3,"3.5",4,5},{"F","D","C","B","A-","A","A+"}))</f>
        <v>C</v>
      </c>
      <c r="BO132" s="50">
        <f t="shared" si="39"/>
        <v>701</v>
      </c>
    </row>
    <row r="133" spans="1:67" ht="15.75" customHeight="1">
      <c r="A133" s="37">
        <v>1129</v>
      </c>
      <c r="B133" s="38" t="s">
        <v>186</v>
      </c>
      <c r="C133" s="79">
        <v>48</v>
      </c>
      <c r="D133" s="80">
        <v>68</v>
      </c>
      <c r="E133" s="81">
        <f t="shared" ref="E133:E196" si="40">SUM(C133+D133)</f>
        <v>116</v>
      </c>
      <c r="F133" s="80">
        <v>27</v>
      </c>
      <c r="G133" s="81">
        <f t="shared" ref="G133:G196" si="41">IF(OR((E133&lt;50),(F133&lt;9)),0,SUM(E133+F133))</f>
        <v>143</v>
      </c>
      <c r="H133" s="81">
        <f>IF(G133="0","0",LOOKUP(G133,{0,66,80,100,120,140,160},{0,1,2,3,"3.5",4,5}))</f>
        <v>4</v>
      </c>
      <c r="I133" s="82">
        <v>66</v>
      </c>
      <c r="J133" s="82">
        <v>68</v>
      </c>
      <c r="K133" s="83">
        <f t="shared" ref="K133:K196" si="42">SUM(I133+J133)</f>
        <v>134</v>
      </c>
      <c r="L133" s="81" t="str">
        <f>IF(K133="0","0",LOOKUP(K133,{0,66,80,100,120,140,160},{0,1,2,3,"3.5",4,5}))</f>
        <v>3.5</v>
      </c>
      <c r="M133" s="81">
        <v>27</v>
      </c>
      <c r="N133" s="81">
        <v>20</v>
      </c>
      <c r="O133" s="81">
        <v>19</v>
      </c>
      <c r="P133" s="81">
        <f t="shared" ref="P133:P196" si="43">IF(OR((M133&lt;12),(N133&lt;8),(O133&lt;8)),0,SUM(M133+N133+O133))</f>
        <v>66</v>
      </c>
      <c r="Q133" s="81" t="str">
        <f>IF(P133="0","0",LOOKUP(P133,{0,33,40,50,60,70,80},{0,1,2,3,"3.5",4,5}))</f>
        <v>3.5</v>
      </c>
      <c r="R133" s="84">
        <v>40</v>
      </c>
      <c r="S133" s="85">
        <v>30</v>
      </c>
      <c r="T133" s="83">
        <f t="shared" ref="T133:T196" si="44">SUM(R133+S133)</f>
        <v>70</v>
      </c>
      <c r="U133" s="84">
        <v>18</v>
      </c>
      <c r="V133" s="86">
        <v>15</v>
      </c>
      <c r="W133" s="83">
        <f t="shared" ref="W133:W196" si="45">SUM(U133+V133)</f>
        <v>33</v>
      </c>
      <c r="X133" s="86">
        <v>36</v>
      </c>
      <c r="Y133" s="99">
        <f t="shared" ref="Y133:Y196" si="46">IF(OR((T133&lt;25),(W133&lt;16),(X133&lt;16)),0,SUM(T133+W133+X133))</f>
        <v>139</v>
      </c>
      <c r="Z133" s="99" t="str">
        <f>IF(Y133="0","0",LOOKUP(Y133,{0,66,80,100,120,140,160},{0,1,2,3,"3.5",4,5}))</f>
        <v>3.5</v>
      </c>
      <c r="AA133" s="109">
        <v>33</v>
      </c>
      <c r="AB133" s="112">
        <v>15</v>
      </c>
      <c r="AC133" s="99">
        <f t="shared" ref="AC133:AC196" si="47">SUM(AA133+AB133)</f>
        <v>48</v>
      </c>
      <c r="AD133" s="109">
        <v>16</v>
      </c>
      <c r="AE133" s="112">
        <v>9</v>
      </c>
      <c r="AF133" s="102">
        <f t="shared" ref="AF133:AF196" si="48">SUM(AD133+AE133)</f>
        <v>25</v>
      </c>
      <c r="AG133" s="112">
        <v>42</v>
      </c>
      <c r="AH133" s="101">
        <f t="shared" ref="AH133:AH196" si="49">IF(OR((AC133&lt;25),(AF133&lt;16),(AG133&lt;16)),0,SUM(AC133+AF133+AG133))</f>
        <v>115</v>
      </c>
      <c r="AI133" s="99">
        <f>IF(AH133="0","0",LOOKUP(AH133,{0,66,80,100,120,140,160},{0,1,2,3,"3.5",4,5}))</f>
        <v>3</v>
      </c>
      <c r="AJ133" s="99">
        <v>38</v>
      </c>
      <c r="AK133" s="103">
        <v>45</v>
      </c>
      <c r="AL133" s="99">
        <f t="shared" ref="AL133:AL196" si="50">SUM(AJ133+AK133)</f>
        <v>83</v>
      </c>
      <c r="AM133" s="103">
        <v>16</v>
      </c>
      <c r="AN133" s="109">
        <v>18</v>
      </c>
      <c r="AO133" s="101">
        <f t="shared" ref="AO133:AO196" si="51">SUM(AM133+AN133)</f>
        <v>34</v>
      </c>
      <c r="AP133" s="105">
        <v>40</v>
      </c>
      <c r="AQ133" s="101">
        <f t="shared" ref="AQ133:AQ196" si="52">IF(OR((AL133&lt;25),(AO133&lt;16),(AP133&lt;16)),0,SUM(AL133+AO133+AP133))</f>
        <v>157</v>
      </c>
      <c r="AR133" s="99">
        <f>IF(AQ133="0","0",LOOKUP(AQ133,{0,66,80,100,120,140,160},{0,1,2,3,"3.5",4,5}))</f>
        <v>4</v>
      </c>
      <c r="AS133" s="111">
        <v>26</v>
      </c>
      <c r="AT133" s="111">
        <v>21</v>
      </c>
      <c r="AU133" s="101">
        <f t="shared" ref="AU133:AU196" si="53">SUM(AS133+AT133)</f>
        <v>47</v>
      </c>
      <c r="AV133" s="111">
        <v>16</v>
      </c>
      <c r="AW133" s="109">
        <v>20</v>
      </c>
      <c r="AX133" s="101">
        <f t="shared" ref="AX133:AX196" si="54">SUM(AV133+AW133)</f>
        <v>36</v>
      </c>
      <c r="AY133" s="109">
        <v>40</v>
      </c>
      <c r="AZ133" s="101">
        <f t="shared" ref="AZ133:AZ196" si="55">IF(OR((AU133&lt;25),(AX133&lt;16),(AY133&lt;16)),0,SUM(AU133+AX133+AY133))</f>
        <v>123</v>
      </c>
      <c r="BA133" s="99" t="str">
        <f>IF(AZ133="0","0",LOOKUP(AZ133,{0,66,80,100,120,140,160},{0,1,2,3,"3.5",4,5}))</f>
        <v>3.5</v>
      </c>
      <c r="BB133" s="105" t="s">
        <v>56</v>
      </c>
      <c r="BC133" s="107">
        <f>IF(ISBLANK(AR133)," ",IF(AR133="0","0",LOOKUP(AR133,{0,1,2,3,"3.5",4,5},{0,0,0,1,"1.5",2,3})))</f>
        <v>2</v>
      </c>
      <c r="BD133" s="133">
        <f t="shared" si="38"/>
        <v>3.8333333333333335</v>
      </c>
      <c r="BE133" s="107" t="str">
        <f t="shared" ref="BE133:BE196" si="56">IF(BD133&gt;=5,"A+",IF(BD133&gt;=4,"A",IF(BD133&gt;=3.5,"A-",IF(BD133&gt;=3,"B",IF(BD133&gt;=2,"C",IF(BD133&gt;=1,"D","F"))))))</f>
        <v>A-</v>
      </c>
      <c r="BF133" s="107" t="str">
        <f t="shared" ref="BF133:BF196" si="57">IF(BE133="A+","Excellent Result",IF(BE133="A","Very Good Result",IF(BE133="A-","Good Result",IF(BE133="B","Average Result",IF(BE133="C","Bellow Average Result",IF(BE133="D","Not So Good Result","Fail"))))))</f>
        <v>Good Result</v>
      </c>
      <c r="BG133" s="70"/>
      <c r="BH133" s="48" t="str">
        <f>IF(H133="0","0",LOOKUP(H133,{0,1,2,3,"3.5",4,5},{"F","D","C","B","A-","A","A+"}))</f>
        <v>A</v>
      </c>
      <c r="BI133" s="48" t="str">
        <f>IF(L133="0","0",LOOKUP(L133,{0,1,2,3,"3.5",4,5},{"F","D","C","B","A-","A","A+"}))</f>
        <v>A-</v>
      </c>
      <c r="BJ133" s="48" t="str">
        <f>IF(Q133="0","0",LOOKUP(Q133,{0,1,2,3,"3.5",4,5},{"F","D","C","B","A-","A","A+"}))</f>
        <v>A-</v>
      </c>
      <c r="BK133" s="48" t="str">
        <f>IF(Z133="0","0",LOOKUP(Z133,{0,1,2,3,"3.5",4,5},{"F","D","C","B","A-","A","A+"}))</f>
        <v>A-</v>
      </c>
      <c r="BL133" s="48" t="str">
        <f>IF(AI133="0","0",LOOKUP(AI133,{0,1,2,3,"3.5",4,5},{"F","D","C","B","A-","A","A+"}))</f>
        <v>B</v>
      </c>
      <c r="BM133" s="48" t="str">
        <f>IF(AR133="0","0",LOOKUP(AR133,{0,1,2,3,"3.5",4,5},{"F","D","C","B","A-","A","A+"}))</f>
        <v>A</v>
      </c>
      <c r="BN133" s="48" t="str">
        <f>IF(BA133="0","0",LOOKUP(BA133,{0,1,2,3,"3.5",4,5},{"F","D","C","B","A-","A","A+"}))</f>
        <v>A-</v>
      </c>
      <c r="BO133" s="50">
        <f t="shared" si="39"/>
        <v>877</v>
      </c>
    </row>
    <row r="134" spans="1:67" ht="15.75" customHeight="1">
      <c r="A134" s="37">
        <v>1130</v>
      </c>
      <c r="B134" s="38" t="s">
        <v>187</v>
      </c>
      <c r="C134" s="79">
        <v>40</v>
      </c>
      <c r="D134" s="80">
        <v>63</v>
      </c>
      <c r="E134" s="81">
        <f t="shared" si="40"/>
        <v>103</v>
      </c>
      <c r="F134" s="80">
        <v>27</v>
      </c>
      <c r="G134" s="81">
        <f t="shared" si="41"/>
        <v>130</v>
      </c>
      <c r="H134" s="81" t="str">
        <f>IF(G134="0","0",LOOKUP(G134,{0,66,80,100,120,140,160},{0,1,2,3,"3.5",4,5}))</f>
        <v>3.5</v>
      </c>
      <c r="I134" s="82">
        <v>54</v>
      </c>
      <c r="J134" s="82">
        <v>63</v>
      </c>
      <c r="K134" s="83">
        <f t="shared" si="42"/>
        <v>117</v>
      </c>
      <c r="L134" s="81">
        <f>IF(K134="0","0",LOOKUP(K134,{0,66,80,100,120,140,160},{0,1,2,3,"3.5",4,5}))</f>
        <v>3</v>
      </c>
      <c r="M134" s="81">
        <v>17</v>
      </c>
      <c r="N134" s="81">
        <v>17</v>
      </c>
      <c r="O134" s="81">
        <v>18</v>
      </c>
      <c r="P134" s="81">
        <f t="shared" si="43"/>
        <v>52</v>
      </c>
      <c r="Q134" s="81">
        <f>IF(P134="0","0",LOOKUP(P134,{0,33,40,50,60,70,80},{0,1,2,3,"3.5",4,5}))</f>
        <v>3</v>
      </c>
      <c r="R134" s="84">
        <v>37</v>
      </c>
      <c r="S134" s="85">
        <v>33</v>
      </c>
      <c r="T134" s="83">
        <f t="shared" si="44"/>
        <v>70</v>
      </c>
      <c r="U134" s="84">
        <v>16</v>
      </c>
      <c r="V134" s="86">
        <v>15</v>
      </c>
      <c r="W134" s="83">
        <f t="shared" si="45"/>
        <v>31</v>
      </c>
      <c r="X134" s="86">
        <v>36</v>
      </c>
      <c r="Y134" s="99">
        <f t="shared" si="46"/>
        <v>137</v>
      </c>
      <c r="Z134" s="99" t="str">
        <f>IF(Y134="0","0",LOOKUP(Y134,{0,66,80,100,120,140,160},{0,1,2,3,"3.5",4,5}))</f>
        <v>3.5</v>
      </c>
      <c r="AA134" s="109">
        <v>31</v>
      </c>
      <c r="AB134" s="112">
        <v>12</v>
      </c>
      <c r="AC134" s="99">
        <f t="shared" si="47"/>
        <v>43</v>
      </c>
      <c r="AD134" s="109">
        <v>16</v>
      </c>
      <c r="AE134" s="112">
        <v>10</v>
      </c>
      <c r="AF134" s="102">
        <f t="shared" si="48"/>
        <v>26</v>
      </c>
      <c r="AG134" s="112">
        <v>42</v>
      </c>
      <c r="AH134" s="101">
        <f t="shared" si="49"/>
        <v>111</v>
      </c>
      <c r="AI134" s="99">
        <f>IF(AH134="0","0",LOOKUP(AH134,{0,66,80,100,120,140,160},{0,1,2,3,"3.5",4,5}))</f>
        <v>3</v>
      </c>
      <c r="AJ134" s="99">
        <v>28</v>
      </c>
      <c r="AK134" s="103">
        <v>38</v>
      </c>
      <c r="AL134" s="99">
        <f t="shared" si="50"/>
        <v>66</v>
      </c>
      <c r="AM134" s="103">
        <v>16</v>
      </c>
      <c r="AN134" s="109">
        <v>17</v>
      </c>
      <c r="AO134" s="101">
        <f t="shared" si="51"/>
        <v>33</v>
      </c>
      <c r="AP134" s="105">
        <v>34</v>
      </c>
      <c r="AQ134" s="101">
        <f t="shared" si="52"/>
        <v>133</v>
      </c>
      <c r="AR134" s="99" t="str">
        <f>IF(AQ134="0","0",LOOKUP(AQ134,{0,66,80,100,120,140,160},{0,1,2,3,"3.5",4,5}))</f>
        <v>3.5</v>
      </c>
      <c r="AS134" s="111">
        <v>19</v>
      </c>
      <c r="AT134" s="111">
        <v>21</v>
      </c>
      <c r="AU134" s="101">
        <f t="shared" si="53"/>
        <v>40</v>
      </c>
      <c r="AV134" s="111">
        <v>13</v>
      </c>
      <c r="AW134" s="109">
        <v>20</v>
      </c>
      <c r="AX134" s="101">
        <f t="shared" si="54"/>
        <v>33</v>
      </c>
      <c r="AY134" s="109">
        <v>40</v>
      </c>
      <c r="AZ134" s="101">
        <f t="shared" si="55"/>
        <v>113</v>
      </c>
      <c r="BA134" s="99">
        <f>IF(AZ134="0","0",LOOKUP(AZ134,{0,66,80,100,120,140,160},{0,1,2,3,"3.5",4,5}))</f>
        <v>3</v>
      </c>
      <c r="BB134" s="105" t="s">
        <v>56</v>
      </c>
      <c r="BC134" s="107" t="str">
        <f>IF(ISBLANK(AR134)," ",IF(AR134="0","0",LOOKUP(AR134,{0,1,2,3,"3.5",4,5},{0,0,0,1,"1.5",2,3})))</f>
        <v>1.5</v>
      </c>
      <c r="BD134" s="133">
        <f t="shared" ref="BD134:BD197" si="58">IF(OR((H134=0),(L134=0),(Q134=0),(Z134=0),(AI134=0),(BA134=0)),0,SUM(H134+L134+Q134+Z134+AI134+BA134+BC134)/6)</f>
        <v>3.4166666666666665</v>
      </c>
      <c r="BE134" s="107" t="str">
        <f t="shared" si="56"/>
        <v>B</v>
      </c>
      <c r="BF134" s="107" t="str">
        <f t="shared" si="57"/>
        <v>Average Result</v>
      </c>
      <c r="BG134" s="70"/>
      <c r="BH134" s="48" t="str">
        <f>IF(H134="0","0",LOOKUP(H134,{0,1,2,3,"3.5",4,5},{"F","D","C","B","A-","A","A+"}))</f>
        <v>A-</v>
      </c>
      <c r="BI134" s="48" t="str">
        <f>IF(L134="0","0",LOOKUP(L134,{0,1,2,3,"3.5",4,5},{"F","D","C","B","A-","A","A+"}))</f>
        <v>B</v>
      </c>
      <c r="BJ134" s="48" t="str">
        <f>IF(Q134="0","0",LOOKUP(Q134,{0,1,2,3,"3.5",4,5},{"F","D","C","B","A-","A","A+"}))</f>
        <v>B</v>
      </c>
      <c r="BK134" s="48" t="str">
        <f>IF(Z134="0","0",LOOKUP(Z134,{0,1,2,3,"3.5",4,5},{"F","D","C","B","A-","A","A+"}))</f>
        <v>A-</v>
      </c>
      <c r="BL134" s="48" t="str">
        <f>IF(AI134="0","0",LOOKUP(AI134,{0,1,2,3,"3.5",4,5},{"F","D","C","B","A-","A","A+"}))</f>
        <v>B</v>
      </c>
      <c r="BM134" s="48" t="str">
        <f>IF(AR134="0","0",LOOKUP(AR134,{0,1,2,3,"3.5",4,5},{"F","D","C","B","A-","A","A+"}))</f>
        <v>A-</v>
      </c>
      <c r="BN134" s="48" t="str">
        <f>IF(BA134="0","0",LOOKUP(BA134,{0,1,2,3,"3.5",4,5},{"F","D","C","B","A-","A","A+"}))</f>
        <v>B</v>
      </c>
      <c r="BO134" s="50">
        <f t="shared" ref="BO134:BO197" si="59">G134+K134+P134+Y134+AH134+AQ134+AZ134</f>
        <v>793</v>
      </c>
    </row>
    <row r="135" spans="1:67" ht="15.75" customHeight="1">
      <c r="A135" s="37">
        <v>1131</v>
      </c>
      <c r="B135" s="38" t="s">
        <v>188</v>
      </c>
      <c r="C135" s="79">
        <v>45</v>
      </c>
      <c r="D135" s="80">
        <v>62</v>
      </c>
      <c r="E135" s="81">
        <f t="shared" si="40"/>
        <v>107</v>
      </c>
      <c r="F135" s="80">
        <v>24</v>
      </c>
      <c r="G135" s="81">
        <f t="shared" si="41"/>
        <v>131</v>
      </c>
      <c r="H135" s="81" t="str">
        <f>IF(G135="0","0",LOOKUP(G135,{0,66,80,100,120,140,160},{0,1,2,3,"3.5",4,5}))</f>
        <v>3.5</v>
      </c>
      <c r="I135" s="82">
        <v>61</v>
      </c>
      <c r="J135" s="82">
        <v>65</v>
      </c>
      <c r="K135" s="83">
        <f t="shared" si="42"/>
        <v>126</v>
      </c>
      <c r="L135" s="81" t="str">
        <f>IF(K135="0","0",LOOKUP(K135,{0,66,80,100,120,140,160},{0,1,2,3,"3.5",4,5}))</f>
        <v>3.5</v>
      </c>
      <c r="M135" s="81">
        <v>21</v>
      </c>
      <c r="N135" s="81">
        <v>13</v>
      </c>
      <c r="O135" s="81">
        <v>18</v>
      </c>
      <c r="P135" s="81">
        <f t="shared" si="43"/>
        <v>52</v>
      </c>
      <c r="Q135" s="81">
        <f>IF(P135="0","0",LOOKUP(P135,{0,33,40,50,60,70,80},{0,1,2,3,"3.5",4,5}))</f>
        <v>3</v>
      </c>
      <c r="R135" s="84">
        <v>28</v>
      </c>
      <c r="S135" s="85">
        <v>27</v>
      </c>
      <c r="T135" s="83">
        <f t="shared" si="44"/>
        <v>55</v>
      </c>
      <c r="U135" s="84">
        <v>18</v>
      </c>
      <c r="V135" s="86">
        <v>10</v>
      </c>
      <c r="W135" s="83">
        <f t="shared" si="45"/>
        <v>28</v>
      </c>
      <c r="X135" s="86">
        <v>30</v>
      </c>
      <c r="Y135" s="99">
        <f t="shared" si="46"/>
        <v>113</v>
      </c>
      <c r="Z135" s="99">
        <f>IF(Y135="0","0",LOOKUP(Y135,{0,66,80,100,120,140,160},{0,1,2,3,"3.5",4,5}))</f>
        <v>3</v>
      </c>
      <c r="AA135" s="109">
        <v>23</v>
      </c>
      <c r="AB135" s="112">
        <v>21</v>
      </c>
      <c r="AC135" s="99">
        <f t="shared" si="47"/>
        <v>44</v>
      </c>
      <c r="AD135" s="109">
        <v>15</v>
      </c>
      <c r="AE135" s="112">
        <v>16</v>
      </c>
      <c r="AF135" s="102">
        <f t="shared" si="48"/>
        <v>31</v>
      </c>
      <c r="AG135" s="112">
        <v>38</v>
      </c>
      <c r="AH135" s="101">
        <f t="shared" si="49"/>
        <v>113</v>
      </c>
      <c r="AI135" s="99">
        <f>IF(AH135="0","0",LOOKUP(AH135,{0,66,80,100,120,140,160},{0,1,2,3,"3.5",4,5}))</f>
        <v>3</v>
      </c>
      <c r="AJ135" s="99">
        <v>35</v>
      </c>
      <c r="AK135" s="103">
        <v>32</v>
      </c>
      <c r="AL135" s="99">
        <f t="shared" si="50"/>
        <v>67</v>
      </c>
      <c r="AM135" s="103">
        <v>17</v>
      </c>
      <c r="AN135" s="109">
        <v>14</v>
      </c>
      <c r="AO135" s="101">
        <f t="shared" si="51"/>
        <v>31</v>
      </c>
      <c r="AP135" s="105">
        <v>36</v>
      </c>
      <c r="AQ135" s="101">
        <f t="shared" si="52"/>
        <v>134</v>
      </c>
      <c r="AR135" s="99" t="str">
        <f>IF(AQ135="0","0",LOOKUP(AQ135,{0,66,80,100,120,140,160},{0,1,2,3,"3.5",4,5}))</f>
        <v>3.5</v>
      </c>
      <c r="AS135" s="111">
        <v>34</v>
      </c>
      <c r="AT135" s="111">
        <v>25</v>
      </c>
      <c r="AU135" s="101">
        <f t="shared" si="53"/>
        <v>59</v>
      </c>
      <c r="AV135" s="111">
        <v>19</v>
      </c>
      <c r="AW135" s="109">
        <v>22</v>
      </c>
      <c r="AX135" s="101">
        <f t="shared" si="54"/>
        <v>41</v>
      </c>
      <c r="AY135" s="109">
        <v>42</v>
      </c>
      <c r="AZ135" s="101">
        <f t="shared" si="55"/>
        <v>142</v>
      </c>
      <c r="BA135" s="99">
        <f>IF(AZ135="0","0",LOOKUP(AZ135,{0,66,80,100,120,140,160},{0,1,2,3,"3.5",4,5}))</f>
        <v>4</v>
      </c>
      <c r="BB135" s="105" t="s">
        <v>56</v>
      </c>
      <c r="BC135" s="107" t="str">
        <f>IF(ISBLANK(AR135)," ",IF(AR135="0","0",LOOKUP(AR135,{0,1,2,3,"3.5",4,5},{0,0,0,1,"1.5",2,3})))</f>
        <v>1.5</v>
      </c>
      <c r="BD135" s="133">
        <f t="shared" si="58"/>
        <v>3.5833333333333335</v>
      </c>
      <c r="BE135" s="107" t="str">
        <f t="shared" si="56"/>
        <v>A-</v>
      </c>
      <c r="BF135" s="107" t="str">
        <f t="shared" si="57"/>
        <v>Good Result</v>
      </c>
      <c r="BG135" s="70"/>
      <c r="BH135" s="48" t="str">
        <f>IF(H135="0","0",LOOKUP(H135,{0,1,2,3,"3.5",4,5},{"F","D","C","B","A-","A","A+"}))</f>
        <v>A-</v>
      </c>
      <c r="BI135" s="48" t="str">
        <f>IF(L135="0","0",LOOKUP(L135,{0,1,2,3,"3.5",4,5},{"F","D","C","B","A-","A","A+"}))</f>
        <v>A-</v>
      </c>
      <c r="BJ135" s="48" t="str">
        <f>IF(Q135="0","0",LOOKUP(Q135,{0,1,2,3,"3.5",4,5},{"F","D","C","B","A-","A","A+"}))</f>
        <v>B</v>
      </c>
      <c r="BK135" s="48" t="str">
        <f>IF(Z135="0","0",LOOKUP(Z135,{0,1,2,3,"3.5",4,5},{"F","D","C","B","A-","A","A+"}))</f>
        <v>B</v>
      </c>
      <c r="BL135" s="48" t="str">
        <f>IF(AI135="0","0",LOOKUP(AI135,{0,1,2,3,"3.5",4,5},{"F","D","C","B","A-","A","A+"}))</f>
        <v>B</v>
      </c>
      <c r="BM135" s="48" t="str">
        <f>IF(AR135="0","0",LOOKUP(AR135,{0,1,2,3,"3.5",4,5},{"F","D","C","B","A-","A","A+"}))</f>
        <v>A-</v>
      </c>
      <c r="BN135" s="48" t="str">
        <f>IF(BA135="0","0",LOOKUP(BA135,{0,1,2,3,"3.5",4,5},{"F","D","C","B","A-","A","A+"}))</f>
        <v>A</v>
      </c>
      <c r="BO135" s="50">
        <f t="shared" si="59"/>
        <v>811</v>
      </c>
    </row>
    <row r="136" spans="1:67" ht="15.75" customHeight="1">
      <c r="A136" s="37">
        <v>1132</v>
      </c>
      <c r="B136" s="38" t="s">
        <v>189</v>
      </c>
      <c r="C136" s="79">
        <v>33</v>
      </c>
      <c r="D136" s="80">
        <v>61</v>
      </c>
      <c r="E136" s="81">
        <f t="shared" si="40"/>
        <v>94</v>
      </c>
      <c r="F136" s="80">
        <v>22</v>
      </c>
      <c r="G136" s="81">
        <f t="shared" si="41"/>
        <v>116</v>
      </c>
      <c r="H136" s="81">
        <f>IF(G136="0","0",LOOKUP(G136,{0,66,80,100,120,140,160},{0,1,2,3,"3.5",4,5}))</f>
        <v>3</v>
      </c>
      <c r="I136" s="82">
        <v>51</v>
      </c>
      <c r="J136" s="82">
        <v>65</v>
      </c>
      <c r="K136" s="83">
        <f t="shared" si="42"/>
        <v>116</v>
      </c>
      <c r="L136" s="81">
        <f>IF(K136="0","0",LOOKUP(K136,{0,66,80,100,120,140,160},{0,1,2,3,"3.5",4,5}))</f>
        <v>3</v>
      </c>
      <c r="M136" s="81">
        <v>17</v>
      </c>
      <c r="N136" s="81">
        <v>18</v>
      </c>
      <c r="O136" s="81">
        <v>13</v>
      </c>
      <c r="P136" s="81">
        <f t="shared" si="43"/>
        <v>48</v>
      </c>
      <c r="Q136" s="81">
        <f>IF(P136="0","0",LOOKUP(P136,{0,33,40,50,60,70,80},{0,1,2,3,"3.5",4,5}))</f>
        <v>2</v>
      </c>
      <c r="R136" s="84">
        <v>18</v>
      </c>
      <c r="S136" s="85">
        <v>6</v>
      </c>
      <c r="T136" s="83">
        <f t="shared" si="44"/>
        <v>24</v>
      </c>
      <c r="U136" s="84">
        <v>13</v>
      </c>
      <c r="V136" s="86">
        <v>11</v>
      </c>
      <c r="W136" s="83">
        <f t="shared" si="45"/>
        <v>24</v>
      </c>
      <c r="X136" s="86">
        <v>30</v>
      </c>
      <c r="Y136" s="99">
        <f t="shared" si="46"/>
        <v>0</v>
      </c>
      <c r="Z136" s="99">
        <f>IF(Y136="0","0",LOOKUP(Y136,{0,66,80,100,120,140,160},{0,1,2,3,"3.5",4,5}))</f>
        <v>0</v>
      </c>
      <c r="AA136" s="109">
        <v>21</v>
      </c>
      <c r="AB136" s="112">
        <v>25</v>
      </c>
      <c r="AC136" s="99">
        <f t="shared" si="47"/>
        <v>46</v>
      </c>
      <c r="AD136" s="109">
        <v>14</v>
      </c>
      <c r="AE136" s="112">
        <v>16</v>
      </c>
      <c r="AF136" s="102">
        <f t="shared" si="48"/>
        <v>30</v>
      </c>
      <c r="AG136" s="112">
        <v>42</v>
      </c>
      <c r="AH136" s="101">
        <f t="shared" si="49"/>
        <v>118</v>
      </c>
      <c r="AI136" s="99">
        <f>IF(AH136="0","0",LOOKUP(AH136,{0,66,80,100,120,140,160},{0,1,2,3,"3.5",4,5}))</f>
        <v>3</v>
      </c>
      <c r="AJ136" s="99"/>
      <c r="AK136" s="103"/>
      <c r="AL136" s="99">
        <f t="shared" si="50"/>
        <v>0</v>
      </c>
      <c r="AM136" s="103"/>
      <c r="AN136" s="109"/>
      <c r="AO136" s="101">
        <f t="shared" si="51"/>
        <v>0</v>
      </c>
      <c r="AP136" s="105"/>
      <c r="AQ136" s="101">
        <f t="shared" si="52"/>
        <v>0</v>
      </c>
      <c r="AR136" s="99">
        <f>IF(AQ136="0","0",LOOKUP(AQ136,{0,66,80,100,120,140,160},{0,1,2,3,"3.5",4,5}))</f>
        <v>0</v>
      </c>
      <c r="AS136" s="111"/>
      <c r="AT136" s="111"/>
      <c r="AU136" s="101">
        <f t="shared" si="53"/>
        <v>0</v>
      </c>
      <c r="AV136" s="111"/>
      <c r="AW136" s="109"/>
      <c r="AX136" s="101">
        <f t="shared" si="54"/>
        <v>0</v>
      </c>
      <c r="AY136" s="109">
        <v>40</v>
      </c>
      <c r="AZ136" s="101">
        <f t="shared" si="55"/>
        <v>0</v>
      </c>
      <c r="BA136" s="99">
        <f>IF(AZ136="0","0",LOOKUP(AZ136,{0,66,80,100,120,140,160},{0,1,2,3,"3.5",4,5}))</f>
        <v>0</v>
      </c>
      <c r="BB136" s="105" t="s">
        <v>60</v>
      </c>
      <c r="BC136" s="107">
        <f>IF(ISBLANK(BA136)," ",IF(BA136="0","0",LOOKUP(BA136,{0,1,2,3,"3.5",4,5},{0,0,0,1,"1.5",2,3})))</f>
        <v>0</v>
      </c>
      <c r="BD136" s="133">
        <f t="shared" si="58"/>
        <v>0</v>
      </c>
      <c r="BE136" s="107" t="str">
        <f t="shared" si="56"/>
        <v>F</v>
      </c>
      <c r="BF136" s="107" t="str">
        <f t="shared" si="57"/>
        <v>Fail</v>
      </c>
      <c r="BG136" s="70"/>
      <c r="BH136" s="48" t="str">
        <f>IF(H136="0","0",LOOKUP(H136,{0,1,2,3,"3.5",4,5},{"F","D","C","B","A-","A","A+"}))</f>
        <v>B</v>
      </c>
      <c r="BI136" s="48" t="str">
        <f>IF(L136="0","0",LOOKUP(L136,{0,1,2,3,"3.5",4,5},{"F","D","C","B","A-","A","A+"}))</f>
        <v>B</v>
      </c>
      <c r="BJ136" s="48" t="str">
        <f>IF(Q136="0","0",LOOKUP(Q136,{0,1,2,3,"3.5",4,5},{"F","D","C","B","A-","A","A+"}))</f>
        <v>C</v>
      </c>
      <c r="BK136" s="48" t="str">
        <f>IF(Z136="0","0",LOOKUP(Z136,{0,1,2,3,"3.5",4,5},{"F","D","C","B","A-","A","A+"}))</f>
        <v>F</v>
      </c>
      <c r="BL136" s="48" t="str">
        <f>IF(AI136="0","0",LOOKUP(AI136,{0,1,2,3,"3.5",4,5},{"F","D","C","B","A-","A","A+"}))</f>
        <v>B</v>
      </c>
      <c r="BM136" s="48" t="str">
        <f>IF(AR136="0","0",LOOKUP(AR136,{0,1,2,3,"3.5",4,5},{"F","D","C","B","A-","A","A+"}))</f>
        <v>F</v>
      </c>
      <c r="BN136" s="48" t="str">
        <f>IF(BA136="0","0",LOOKUP(BA136,{0,1,2,3,"3.5",4,5},{"F","D","C","B","A-","A","A+"}))</f>
        <v>F</v>
      </c>
      <c r="BO136" s="50">
        <f t="shared" si="59"/>
        <v>398</v>
      </c>
    </row>
    <row r="137" spans="1:67" ht="15.75" customHeight="1">
      <c r="A137" s="37">
        <v>1133</v>
      </c>
      <c r="B137" s="38" t="s">
        <v>190</v>
      </c>
      <c r="C137" s="79">
        <v>42</v>
      </c>
      <c r="D137" s="80">
        <v>77</v>
      </c>
      <c r="E137" s="81">
        <f t="shared" si="40"/>
        <v>119</v>
      </c>
      <c r="F137" s="80">
        <v>28</v>
      </c>
      <c r="G137" s="81">
        <f t="shared" si="41"/>
        <v>147</v>
      </c>
      <c r="H137" s="81">
        <f>IF(G137="0","0",LOOKUP(G137,{0,66,80,100,120,140,160},{0,1,2,3,"3.5",4,5}))</f>
        <v>4</v>
      </c>
      <c r="I137" s="82">
        <v>56</v>
      </c>
      <c r="J137" s="82">
        <v>66</v>
      </c>
      <c r="K137" s="83">
        <f t="shared" si="42"/>
        <v>122</v>
      </c>
      <c r="L137" s="81" t="str">
        <f>IF(K137="0","0",LOOKUP(K137,{0,66,80,100,120,140,160},{0,1,2,3,"3.5",4,5}))</f>
        <v>3.5</v>
      </c>
      <c r="M137" s="81">
        <v>20</v>
      </c>
      <c r="N137" s="81">
        <v>21</v>
      </c>
      <c r="O137" s="81">
        <v>16</v>
      </c>
      <c r="P137" s="81">
        <f t="shared" si="43"/>
        <v>57</v>
      </c>
      <c r="Q137" s="81">
        <f>IF(P137="0","0",LOOKUP(P137,{0,33,40,50,60,70,80},{0,1,2,3,"3.5",4,5}))</f>
        <v>3</v>
      </c>
      <c r="R137" s="84">
        <v>41</v>
      </c>
      <c r="S137" s="85">
        <v>35</v>
      </c>
      <c r="T137" s="83">
        <f t="shared" si="44"/>
        <v>76</v>
      </c>
      <c r="U137" s="84">
        <v>16</v>
      </c>
      <c r="V137" s="86">
        <v>15</v>
      </c>
      <c r="W137" s="83">
        <f t="shared" si="45"/>
        <v>31</v>
      </c>
      <c r="X137" s="86">
        <v>36</v>
      </c>
      <c r="Y137" s="99">
        <f t="shared" si="46"/>
        <v>143</v>
      </c>
      <c r="Z137" s="99">
        <f>IF(Y137="0","0",LOOKUP(Y137,{0,66,80,100,120,140,160},{0,1,2,3,"3.5",4,5}))</f>
        <v>4</v>
      </c>
      <c r="AA137" s="109">
        <v>19</v>
      </c>
      <c r="AB137" s="112">
        <v>21</v>
      </c>
      <c r="AC137" s="99">
        <f t="shared" si="47"/>
        <v>40</v>
      </c>
      <c r="AD137" s="109">
        <v>16</v>
      </c>
      <c r="AE137" s="112">
        <v>13</v>
      </c>
      <c r="AF137" s="102">
        <f t="shared" si="48"/>
        <v>29</v>
      </c>
      <c r="AG137" s="112">
        <v>38</v>
      </c>
      <c r="AH137" s="101">
        <f t="shared" si="49"/>
        <v>107</v>
      </c>
      <c r="AI137" s="99">
        <f>IF(AH137="0","0",LOOKUP(AH137,{0,66,80,100,120,140,160},{0,1,2,3,"3.5",4,5}))</f>
        <v>3</v>
      </c>
      <c r="AJ137" s="99">
        <v>31</v>
      </c>
      <c r="AK137" s="103">
        <v>38</v>
      </c>
      <c r="AL137" s="99">
        <f t="shared" si="50"/>
        <v>69</v>
      </c>
      <c r="AM137" s="103">
        <v>17</v>
      </c>
      <c r="AN137" s="109">
        <v>17</v>
      </c>
      <c r="AO137" s="101">
        <f t="shared" si="51"/>
        <v>34</v>
      </c>
      <c r="AP137" s="105">
        <v>34</v>
      </c>
      <c r="AQ137" s="101">
        <f t="shared" si="52"/>
        <v>137</v>
      </c>
      <c r="AR137" s="99" t="str">
        <f>IF(AQ137="0","0",LOOKUP(AQ137,{0,66,80,100,120,140,160},{0,1,2,3,"3.5",4,5}))</f>
        <v>3.5</v>
      </c>
      <c r="AS137" s="111">
        <v>26</v>
      </c>
      <c r="AT137" s="111">
        <v>22</v>
      </c>
      <c r="AU137" s="101">
        <f t="shared" si="53"/>
        <v>48</v>
      </c>
      <c r="AV137" s="111">
        <v>20</v>
      </c>
      <c r="AW137" s="109">
        <v>21</v>
      </c>
      <c r="AX137" s="101">
        <f t="shared" si="54"/>
        <v>41</v>
      </c>
      <c r="AY137" s="109">
        <v>40</v>
      </c>
      <c r="AZ137" s="101">
        <f t="shared" si="55"/>
        <v>129</v>
      </c>
      <c r="BA137" s="99" t="str">
        <f>IF(AZ137="0","0",LOOKUP(AZ137,{0,66,80,100,120,140,160},{0,1,2,3,"3.5",4,5}))</f>
        <v>3.5</v>
      </c>
      <c r="BB137" s="105" t="s">
        <v>56</v>
      </c>
      <c r="BC137" s="107" t="str">
        <f>IF(ISBLANK(AR137)," ",IF(AR137="0","0",LOOKUP(AR137,{0,1,2,3,"3.5",4,5},{0,0,0,1,"1.5",2,3})))</f>
        <v>1.5</v>
      </c>
      <c r="BD137" s="133">
        <f t="shared" si="58"/>
        <v>3.75</v>
      </c>
      <c r="BE137" s="107" t="str">
        <f t="shared" si="56"/>
        <v>A-</v>
      </c>
      <c r="BF137" s="107" t="str">
        <f t="shared" si="57"/>
        <v>Good Result</v>
      </c>
      <c r="BG137" s="70"/>
      <c r="BH137" s="48" t="str">
        <f>IF(H137="0","0",LOOKUP(H137,{0,1,2,3,"3.5",4,5},{"F","D","C","B","A-","A","A+"}))</f>
        <v>A</v>
      </c>
      <c r="BI137" s="48" t="str">
        <f>IF(L137="0","0",LOOKUP(L137,{0,1,2,3,"3.5",4,5},{"F","D","C","B","A-","A","A+"}))</f>
        <v>A-</v>
      </c>
      <c r="BJ137" s="48" t="str">
        <f>IF(Q137="0","0",LOOKUP(Q137,{0,1,2,3,"3.5",4,5},{"F","D","C","B","A-","A","A+"}))</f>
        <v>B</v>
      </c>
      <c r="BK137" s="48" t="str">
        <f>IF(Z137="0","0",LOOKUP(Z137,{0,1,2,3,"3.5",4,5},{"F","D","C","B","A-","A","A+"}))</f>
        <v>A</v>
      </c>
      <c r="BL137" s="48" t="str">
        <f>IF(AI137="0","0",LOOKUP(AI137,{0,1,2,3,"3.5",4,5},{"F","D","C","B","A-","A","A+"}))</f>
        <v>B</v>
      </c>
      <c r="BM137" s="48" t="str">
        <f>IF(AR137="0","0",LOOKUP(AR137,{0,1,2,3,"3.5",4,5},{"F","D","C","B","A-","A","A+"}))</f>
        <v>A-</v>
      </c>
      <c r="BN137" s="48" t="str">
        <f>IF(BA137="0","0",LOOKUP(BA137,{0,1,2,3,"3.5",4,5},{"F","D","C","B","A-","A","A+"}))</f>
        <v>A-</v>
      </c>
      <c r="BO137" s="50">
        <f t="shared" si="59"/>
        <v>842</v>
      </c>
    </row>
    <row r="138" spans="1:67" ht="15.75" customHeight="1">
      <c r="A138" s="37">
        <v>1134</v>
      </c>
      <c r="B138" s="38" t="s">
        <v>191</v>
      </c>
      <c r="C138" s="79"/>
      <c r="D138" s="80"/>
      <c r="E138" s="81">
        <f t="shared" si="40"/>
        <v>0</v>
      </c>
      <c r="F138" s="80"/>
      <c r="G138" s="81">
        <f t="shared" si="41"/>
        <v>0</v>
      </c>
      <c r="H138" s="81">
        <f>IF(G138="0","0",LOOKUP(G138,{0,66,80,100,120,140,160},{0,1,2,3,"3.5",4,5}))</f>
        <v>0</v>
      </c>
      <c r="I138" s="82"/>
      <c r="J138" s="82"/>
      <c r="K138" s="83">
        <f t="shared" si="42"/>
        <v>0</v>
      </c>
      <c r="L138" s="81">
        <f>IF(K138="0","0",LOOKUP(K138,{0,66,80,100,120,140,160},{0,1,2,3,"3.5",4,5}))</f>
        <v>0</v>
      </c>
      <c r="M138" s="81"/>
      <c r="N138" s="81"/>
      <c r="O138" s="81"/>
      <c r="P138" s="81">
        <f t="shared" si="43"/>
        <v>0</v>
      </c>
      <c r="Q138" s="81">
        <f>IF(P138="0","0",LOOKUP(P138,{0,33,40,50,60,70,80},{0,1,2,3,"3.5",4,5}))</f>
        <v>0</v>
      </c>
      <c r="R138" s="84"/>
      <c r="S138" s="85"/>
      <c r="T138" s="83">
        <f t="shared" si="44"/>
        <v>0</v>
      </c>
      <c r="U138" s="84"/>
      <c r="V138" s="86"/>
      <c r="W138" s="83">
        <f t="shared" si="45"/>
        <v>0</v>
      </c>
      <c r="X138" s="86"/>
      <c r="Y138" s="99">
        <f t="shared" si="46"/>
        <v>0</v>
      </c>
      <c r="Z138" s="99">
        <f>IF(Y138="0","0",LOOKUP(Y138,{0,66,80,100,120,140,160},{0,1,2,3,"3.5",4,5}))</f>
        <v>0</v>
      </c>
      <c r="AA138" s="109"/>
      <c r="AB138" s="112"/>
      <c r="AC138" s="99">
        <f t="shared" si="47"/>
        <v>0</v>
      </c>
      <c r="AD138" s="109"/>
      <c r="AE138" s="112"/>
      <c r="AF138" s="102">
        <f t="shared" si="48"/>
        <v>0</v>
      </c>
      <c r="AG138" s="112"/>
      <c r="AH138" s="101">
        <f t="shared" si="49"/>
        <v>0</v>
      </c>
      <c r="AI138" s="99">
        <f>IF(AH138="0","0",LOOKUP(AH138,{0,66,80,100,120,140,160},{0,1,2,3,"3.5",4,5}))</f>
        <v>0</v>
      </c>
      <c r="AJ138" s="99"/>
      <c r="AK138" s="103">
        <v>6</v>
      </c>
      <c r="AL138" s="99">
        <f t="shared" si="50"/>
        <v>6</v>
      </c>
      <c r="AM138" s="103"/>
      <c r="AN138" s="109">
        <v>9</v>
      </c>
      <c r="AO138" s="101">
        <f t="shared" si="51"/>
        <v>9</v>
      </c>
      <c r="AP138" s="105"/>
      <c r="AQ138" s="101">
        <f t="shared" si="52"/>
        <v>0</v>
      </c>
      <c r="AR138" s="99">
        <f>IF(AQ138="0","0",LOOKUP(AQ138,{0,66,80,100,120,140,160},{0,1,2,3,"3.5",4,5}))</f>
        <v>0</v>
      </c>
      <c r="AS138" s="111"/>
      <c r="AT138" s="111"/>
      <c r="AU138" s="101">
        <f t="shared" si="53"/>
        <v>0</v>
      </c>
      <c r="AV138" s="111"/>
      <c r="AW138" s="109"/>
      <c r="AX138" s="101">
        <f t="shared" si="54"/>
        <v>0</v>
      </c>
      <c r="AY138" s="111"/>
      <c r="AZ138" s="101">
        <f t="shared" si="55"/>
        <v>0</v>
      </c>
      <c r="BA138" s="99">
        <f>IF(AZ138="0","0",LOOKUP(AZ138,{0,66,80,100,120,140,160},{0,1,2,3,"3.5",4,5}))</f>
        <v>0</v>
      </c>
      <c r="BB138" s="105" t="s">
        <v>56</v>
      </c>
      <c r="BC138" s="107">
        <f>IF(ISBLANK(AR138)," ",IF(AR138="0","0",LOOKUP(AR138,{0,1,2,3,"3.5",4,5},{0,0,0,1,"1.5",2,3})))</f>
        <v>0</v>
      </c>
      <c r="BD138" s="133">
        <f t="shared" si="58"/>
        <v>0</v>
      </c>
      <c r="BE138" s="107" t="str">
        <f t="shared" si="56"/>
        <v>F</v>
      </c>
      <c r="BF138" s="107" t="str">
        <f t="shared" si="57"/>
        <v>Fail</v>
      </c>
      <c r="BG138" s="70"/>
      <c r="BH138" s="48" t="str">
        <f>IF(H138="0","0",LOOKUP(H138,{0,1,2,3,"3.5",4,5},{"F","D","C","B","A-","A","A+"}))</f>
        <v>F</v>
      </c>
      <c r="BI138" s="48" t="str">
        <f>IF(L138="0","0",LOOKUP(L138,{0,1,2,3,"3.5",4,5},{"F","D","C","B","A-","A","A+"}))</f>
        <v>F</v>
      </c>
      <c r="BJ138" s="48" t="str">
        <f>IF(Q138="0","0",LOOKUP(Q138,{0,1,2,3,"3.5",4,5},{"F","D","C","B","A-","A","A+"}))</f>
        <v>F</v>
      </c>
      <c r="BK138" s="48" t="str">
        <f>IF(Z138="0","0",LOOKUP(Z138,{0,1,2,3,"3.5",4,5},{"F","D","C","B","A-","A","A+"}))</f>
        <v>F</v>
      </c>
      <c r="BL138" s="48" t="str">
        <f>IF(AI138="0","0",LOOKUP(AI138,{0,1,2,3,"3.5",4,5},{"F","D","C","B","A-","A","A+"}))</f>
        <v>F</v>
      </c>
      <c r="BM138" s="48" t="str">
        <f>IF(AR138="0","0",LOOKUP(AR138,{0,1,2,3,"3.5",4,5},{"F","D","C","B","A-","A","A+"}))</f>
        <v>F</v>
      </c>
      <c r="BN138" s="48" t="str">
        <f>IF(BA138="0","0",LOOKUP(BA138,{0,1,2,3,"3.5",4,5},{"F","D","C","B","A-","A","A+"}))</f>
        <v>F</v>
      </c>
      <c r="BO138" s="50">
        <f t="shared" si="59"/>
        <v>0</v>
      </c>
    </row>
    <row r="139" spans="1:67" ht="15.75" customHeight="1">
      <c r="A139" s="37">
        <v>1135</v>
      </c>
      <c r="B139" s="38" t="s">
        <v>192</v>
      </c>
      <c r="C139" s="79">
        <v>50</v>
      </c>
      <c r="D139" s="80">
        <v>73</v>
      </c>
      <c r="E139" s="81">
        <f t="shared" si="40"/>
        <v>123</v>
      </c>
      <c r="F139" s="80">
        <v>22</v>
      </c>
      <c r="G139" s="81">
        <f t="shared" si="41"/>
        <v>145</v>
      </c>
      <c r="H139" s="81">
        <f>IF(G139="0","0",LOOKUP(G139,{0,66,80,100,120,140,160},{0,1,2,3,"3.5",4,5}))</f>
        <v>4</v>
      </c>
      <c r="I139" s="82">
        <v>60</v>
      </c>
      <c r="J139" s="82">
        <v>57</v>
      </c>
      <c r="K139" s="83">
        <f t="shared" si="42"/>
        <v>117</v>
      </c>
      <c r="L139" s="81">
        <f>IF(K139="0","0",LOOKUP(K139,{0,66,80,100,120,140,160},{0,1,2,3,"3.5",4,5}))</f>
        <v>3</v>
      </c>
      <c r="M139" s="81">
        <v>34</v>
      </c>
      <c r="N139" s="81">
        <v>17</v>
      </c>
      <c r="O139" s="81">
        <v>18</v>
      </c>
      <c r="P139" s="81">
        <f t="shared" si="43"/>
        <v>69</v>
      </c>
      <c r="Q139" s="81" t="str">
        <f>IF(P139="0","0",LOOKUP(P139,{0,33,40,50,60,70,80},{0,1,2,3,"3.5",4,5}))</f>
        <v>3.5</v>
      </c>
      <c r="R139" s="84">
        <v>22</v>
      </c>
      <c r="S139" s="85">
        <v>18</v>
      </c>
      <c r="T139" s="83">
        <f t="shared" si="44"/>
        <v>40</v>
      </c>
      <c r="U139" s="84">
        <v>13</v>
      </c>
      <c r="V139" s="86">
        <v>13</v>
      </c>
      <c r="W139" s="83">
        <f t="shared" si="45"/>
        <v>26</v>
      </c>
      <c r="X139" s="86">
        <v>34</v>
      </c>
      <c r="Y139" s="99">
        <f t="shared" si="46"/>
        <v>100</v>
      </c>
      <c r="Z139" s="99">
        <f>IF(Y139="0","0",LOOKUP(Y139,{0,66,80,100,120,140,160},{0,1,2,3,"3.5",4,5}))</f>
        <v>3</v>
      </c>
      <c r="AA139" s="109">
        <v>19</v>
      </c>
      <c r="AB139" s="112">
        <v>18</v>
      </c>
      <c r="AC139" s="99">
        <f t="shared" si="47"/>
        <v>37</v>
      </c>
      <c r="AD139" s="109">
        <v>12</v>
      </c>
      <c r="AE139" s="112">
        <v>12</v>
      </c>
      <c r="AF139" s="102">
        <f t="shared" si="48"/>
        <v>24</v>
      </c>
      <c r="AG139" s="112">
        <v>42</v>
      </c>
      <c r="AH139" s="101">
        <f t="shared" si="49"/>
        <v>103</v>
      </c>
      <c r="AI139" s="99">
        <f>IF(AH139="0","0",LOOKUP(AH139,{0,66,80,100,120,140,160},{0,1,2,3,"3.5",4,5}))</f>
        <v>3</v>
      </c>
      <c r="AJ139" s="99">
        <v>27</v>
      </c>
      <c r="AK139" s="103">
        <v>9</v>
      </c>
      <c r="AL139" s="99">
        <f t="shared" si="50"/>
        <v>36</v>
      </c>
      <c r="AM139" s="103">
        <v>15</v>
      </c>
      <c r="AN139" s="109">
        <v>8</v>
      </c>
      <c r="AO139" s="101">
        <f t="shared" si="51"/>
        <v>23</v>
      </c>
      <c r="AP139" s="105">
        <v>32</v>
      </c>
      <c r="AQ139" s="101">
        <f t="shared" si="52"/>
        <v>91</v>
      </c>
      <c r="AR139" s="99">
        <f>IF(AQ139="0","0",LOOKUP(AQ139,{0,66,80,100,120,140,160},{0,1,2,3,"3.5",4,5}))</f>
        <v>2</v>
      </c>
      <c r="AS139" s="111">
        <v>31</v>
      </c>
      <c r="AT139" s="111">
        <v>19</v>
      </c>
      <c r="AU139" s="101">
        <f t="shared" si="53"/>
        <v>50</v>
      </c>
      <c r="AV139" s="111">
        <v>15</v>
      </c>
      <c r="AW139" s="109">
        <v>15</v>
      </c>
      <c r="AX139" s="101">
        <f t="shared" si="54"/>
        <v>30</v>
      </c>
      <c r="AY139" s="111">
        <v>42</v>
      </c>
      <c r="AZ139" s="101">
        <f t="shared" si="55"/>
        <v>122</v>
      </c>
      <c r="BA139" s="99" t="str">
        <f>IF(AZ139="0","0",LOOKUP(AZ139,{0,66,80,100,120,140,160},{0,1,2,3,"3.5",4,5}))</f>
        <v>3.5</v>
      </c>
      <c r="BB139" s="105" t="s">
        <v>56</v>
      </c>
      <c r="BC139" s="107">
        <f>IF(ISBLANK(AR139)," ",IF(AR139="0","0",LOOKUP(AR139,{0,1,2,3,"3.5",4,5},{0,0,0,1,"1.5",2,3})))</f>
        <v>0</v>
      </c>
      <c r="BD139" s="133">
        <f t="shared" si="58"/>
        <v>3.3333333333333335</v>
      </c>
      <c r="BE139" s="107" t="str">
        <f t="shared" si="56"/>
        <v>B</v>
      </c>
      <c r="BF139" s="107" t="str">
        <f t="shared" si="57"/>
        <v>Average Result</v>
      </c>
      <c r="BG139" s="70"/>
      <c r="BH139" s="48" t="str">
        <f>IF(H139="0","0",LOOKUP(H139,{0,1,2,3,"3.5",4,5},{"F","D","C","B","A-","A","A+"}))</f>
        <v>A</v>
      </c>
      <c r="BI139" s="48" t="str">
        <f>IF(L139="0","0",LOOKUP(L139,{0,1,2,3,"3.5",4,5},{"F","D","C","B","A-","A","A+"}))</f>
        <v>B</v>
      </c>
      <c r="BJ139" s="48" t="str">
        <f>IF(Q139="0","0",LOOKUP(Q139,{0,1,2,3,"3.5",4,5},{"F","D","C","B","A-","A","A+"}))</f>
        <v>A-</v>
      </c>
      <c r="BK139" s="48" t="str">
        <f>IF(Z139="0","0",LOOKUP(Z139,{0,1,2,3,"3.5",4,5},{"F","D","C","B","A-","A","A+"}))</f>
        <v>B</v>
      </c>
      <c r="BL139" s="48" t="str">
        <f>IF(AI139="0","0",LOOKUP(AI139,{0,1,2,3,"3.5",4,5},{"F","D","C","B","A-","A","A+"}))</f>
        <v>B</v>
      </c>
      <c r="BM139" s="48" t="str">
        <f>IF(AR139="0","0",LOOKUP(AR139,{0,1,2,3,"3.5",4,5},{"F","D","C","B","A-","A","A+"}))</f>
        <v>C</v>
      </c>
      <c r="BN139" s="48" t="str">
        <f>IF(BA139="0","0",LOOKUP(BA139,{0,1,2,3,"3.5",4,5},{"F","D","C","B","A-","A","A+"}))</f>
        <v>A-</v>
      </c>
      <c r="BO139" s="50">
        <f t="shared" si="59"/>
        <v>747</v>
      </c>
    </row>
    <row r="140" spans="1:67" ht="15.75" customHeight="1">
      <c r="A140" s="37">
        <v>1136</v>
      </c>
      <c r="B140" s="38" t="s">
        <v>193</v>
      </c>
      <c r="C140" s="79">
        <v>42</v>
      </c>
      <c r="D140" s="80">
        <v>66</v>
      </c>
      <c r="E140" s="81">
        <f t="shared" si="40"/>
        <v>108</v>
      </c>
      <c r="F140" s="80">
        <v>23</v>
      </c>
      <c r="G140" s="81">
        <f t="shared" si="41"/>
        <v>131</v>
      </c>
      <c r="H140" s="81" t="str">
        <f>IF(G140="0","0",LOOKUP(G140,{0,66,80,100,120,140,160},{0,1,2,3,"3.5",4,5}))</f>
        <v>3.5</v>
      </c>
      <c r="I140" s="82">
        <v>60</v>
      </c>
      <c r="J140" s="82">
        <v>65</v>
      </c>
      <c r="K140" s="83">
        <f t="shared" si="42"/>
        <v>125</v>
      </c>
      <c r="L140" s="81" t="str">
        <f>IF(K140="0","0",LOOKUP(K140,{0,66,80,100,120,140,160},{0,1,2,3,"3.5",4,5}))</f>
        <v>3.5</v>
      </c>
      <c r="M140" s="81">
        <v>23</v>
      </c>
      <c r="N140" s="81">
        <v>17</v>
      </c>
      <c r="O140" s="81">
        <v>16</v>
      </c>
      <c r="P140" s="81">
        <f t="shared" si="43"/>
        <v>56</v>
      </c>
      <c r="Q140" s="81">
        <f>IF(P140="0","0",LOOKUP(P140,{0,33,40,50,60,70,80},{0,1,2,3,"3.5",4,5}))</f>
        <v>3</v>
      </c>
      <c r="R140" s="84">
        <v>22</v>
      </c>
      <c r="S140" s="85">
        <v>10</v>
      </c>
      <c r="T140" s="83">
        <f t="shared" si="44"/>
        <v>32</v>
      </c>
      <c r="U140" s="84">
        <v>12</v>
      </c>
      <c r="V140" s="86">
        <v>10</v>
      </c>
      <c r="W140" s="83">
        <f t="shared" si="45"/>
        <v>22</v>
      </c>
      <c r="X140" s="86">
        <v>24</v>
      </c>
      <c r="Y140" s="99">
        <f t="shared" si="46"/>
        <v>78</v>
      </c>
      <c r="Z140" s="99">
        <f>IF(Y140="0","0",LOOKUP(Y140,{0,66,80,100,120,140,160},{0,1,2,3,"3.5",4,5}))</f>
        <v>1</v>
      </c>
      <c r="AA140" s="109">
        <v>19</v>
      </c>
      <c r="AB140" s="112">
        <v>14</v>
      </c>
      <c r="AC140" s="99">
        <f t="shared" si="47"/>
        <v>33</v>
      </c>
      <c r="AD140" s="109">
        <v>12</v>
      </c>
      <c r="AE140" s="112">
        <v>9</v>
      </c>
      <c r="AF140" s="102">
        <f t="shared" si="48"/>
        <v>21</v>
      </c>
      <c r="AG140" s="112">
        <v>40</v>
      </c>
      <c r="AH140" s="101">
        <f t="shared" si="49"/>
        <v>94</v>
      </c>
      <c r="AI140" s="99">
        <f>IF(AH140="0","0",LOOKUP(AH140,{0,66,80,100,120,140,160},{0,1,2,3,"3.5",4,5}))</f>
        <v>2</v>
      </c>
      <c r="AJ140" s="99">
        <v>25</v>
      </c>
      <c r="AK140" s="103">
        <v>9</v>
      </c>
      <c r="AL140" s="99">
        <f t="shared" si="50"/>
        <v>34</v>
      </c>
      <c r="AM140" s="103">
        <v>15</v>
      </c>
      <c r="AN140" s="109">
        <v>8</v>
      </c>
      <c r="AO140" s="101">
        <f t="shared" si="51"/>
        <v>23</v>
      </c>
      <c r="AP140" s="105">
        <v>28</v>
      </c>
      <c r="AQ140" s="101">
        <f t="shared" si="52"/>
        <v>85</v>
      </c>
      <c r="AR140" s="99">
        <f>IF(AQ140="0","0",LOOKUP(AQ140,{0,66,80,100,120,140,160},{0,1,2,3,"3.5",4,5}))</f>
        <v>2</v>
      </c>
      <c r="AS140" s="111">
        <v>32</v>
      </c>
      <c r="AT140" s="111">
        <v>19</v>
      </c>
      <c r="AU140" s="101">
        <f t="shared" si="53"/>
        <v>51</v>
      </c>
      <c r="AV140" s="111">
        <v>17</v>
      </c>
      <c r="AW140" s="109">
        <v>15</v>
      </c>
      <c r="AX140" s="101">
        <f t="shared" si="54"/>
        <v>32</v>
      </c>
      <c r="AY140" s="109">
        <v>38</v>
      </c>
      <c r="AZ140" s="101">
        <f t="shared" si="55"/>
        <v>121</v>
      </c>
      <c r="BA140" s="99" t="str">
        <f>IF(AZ140="0","0",LOOKUP(AZ140,{0,66,80,100,120,140,160},{0,1,2,3,"3.5",4,5}))</f>
        <v>3.5</v>
      </c>
      <c r="BB140" s="105" t="s">
        <v>60</v>
      </c>
      <c r="BC140" s="107" t="str">
        <f>IF(ISBLANK(BA140)," ",IF(BA140="0","0",LOOKUP(BA140,{0,1,2,3,"3.5",4,5},{0,0,0,1,"1.5",2,3})))</f>
        <v>1.5</v>
      </c>
      <c r="BD140" s="133">
        <f t="shared" si="58"/>
        <v>3</v>
      </c>
      <c r="BE140" s="107" t="str">
        <f t="shared" si="56"/>
        <v>B</v>
      </c>
      <c r="BF140" s="107" t="str">
        <f t="shared" si="57"/>
        <v>Average Result</v>
      </c>
      <c r="BG140" s="70"/>
      <c r="BH140" s="48" t="str">
        <f>IF(H140="0","0",LOOKUP(H140,{0,1,2,3,"3.5",4,5},{"F","D","C","B","A-","A","A+"}))</f>
        <v>A-</v>
      </c>
      <c r="BI140" s="48" t="str">
        <f>IF(L140="0","0",LOOKUP(L140,{0,1,2,3,"3.5",4,5},{"F","D","C","B","A-","A","A+"}))</f>
        <v>A-</v>
      </c>
      <c r="BJ140" s="48" t="str">
        <f>IF(Q140="0","0",LOOKUP(Q140,{0,1,2,3,"3.5",4,5},{"F","D","C","B","A-","A","A+"}))</f>
        <v>B</v>
      </c>
      <c r="BK140" s="48" t="str">
        <f>IF(Z140="0","0",LOOKUP(Z140,{0,1,2,3,"3.5",4,5},{"F","D","C","B","A-","A","A+"}))</f>
        <v>D</v>
      </c>
      <c r="BL140" s="48" t="str">
        <f>IF(AI140="0","0",LOOKUP(AI140,{0,1,2,3,"3.5",4,5},{"F","D","C","B","A-","A","A+"}))</f>
        <v>C</v>
      </c>
      <c r="BM140" s="48" t="str">
        <f>IF(AR140="0","0",LOOKUP(AR140,{0,1,2,3,"3.5",4,5},{"F","D","C","B","A-","A","A+"}))</f>
        <v>C</v>
      </c>
      <c r="BN140" s="48" t="str">
        <f>IF(BA140="0","0",LOOKUP(BA140,{0,1,2,3,"3.5",4,5},{"F","D","C","B","A-","A","A+"}))</f>
        <v>A-</v>
      </c>
      <c r="BO140" s="50">
        <f t="shared" si="59"/>
        <v>690</v>
      </c>
    </row>
    <row r="141" spans="1:67" ht="15.75" customHeight="1">
      <c r="A141" s="37">
        <v>1137</v>
      </c>
      <c r="B141" s="38" t="s">
        <v>194</v>
      </c>
      <c r="C141" s="79">
        <v>48</v>
      </c>
      <c r="D141" s="80">
        <v>78</v>
      </c>
      <c r="E141" s="81">
        <f t="shared" si="40"/>
        <v>126</v>
      </c>
      <c r="F141" s="80">
        <v>27</v>
      </c>
      <c r="G141" s="81">
        <f t="shared" si="41"/>
        <v>153</v>
      </c>
      <c r="H141" s="81">
        <f>IF(G141="0","0",LOOKUP(G141,{0,66,80,100,120,140,160},{0,1,2,3,"3.5",4,5}))</f>
        <v>4</v>
      </c>
      <c r="I141" s="82">
        <v>56</v>
      </c>
      <c r="J141" s="82">
        <v>73</v>
      </c>
      <c r="K141" s="83">
        <f t="shared" si="42"/>
        <v>129</v>
      </c>
      <c r="L141" s="81" t="str">
        <f>IF(K141="0","0",LOOKUP(K141,{0,66,80,100,120,140,160},{0,1,2,3,"3.5",4,5}))</f>
        <v>3.5</v>
      </c>
      <c r="M141" s="81">
        <v>27</v>
      </c>
      <c r="N141" s="81">
        <v>19</v>
      </c>
      <c r="O141" s="81">
        <v>20</v>
      </c>
      <c r="P141" s="81">
        <f t="shared" si="43"/>
        <v>66</v>
      </c>
      <c r="Q141" s="81" t="str">
        <f>IF(P141="0","0",LOOKUP(P141,{0,33,40,50,60,70,80},{0,1,2,3,"3.5",4,5}))</f>
        <v>3.5</v>
      </c>
      <c r="R141" s="84">
        <v>42</v>
      </c>
      <c r="S141" s="85">
        <v>28</v>
      </c>
      <c r="T141" s="83">
        <f t="shared" si="44"/>
        <v>70</v>
      </c>
      <c r="U141" s="84">
        <v>17</v>
      </c>
      <c r="V141" s="86">
        <v>15</v>
      </c>
      <c r="W141" s="83">
        <f t="shared" si="45"/>
        <v>32</v>
      </c>
      <c r="X141" s="86">
        <v>32</v>
      </c>
      <c r="Y141" s="99">
        <f t="shared" si="46"/>
        <v>134</v>
      </c>
      <c r="Z141" s="99" t="str">
        <f>IF(Y141="0","0",LOOKUP(Y141,{0,66,80,100,120,140,160},{0,1,2,3,"3.5",4,5}))</f>
        <v>3.5</v>
      </c>
      <c r="AA141" s="109">
        <v>27</v>
      </c>
      <c r="AB141" s="112">
        <v>24</v>
      </c>
      <c r="AC141" s="99">
        <f t="shared" si="47"/>
        <v>51</v>
      </c>
      <c r="AD141" s="109">
        <v>16</v>
      </c>
      <c r="AE141" s="112">
        <v>11</v>
      </c>
      <c r="AF141" s="102">
        <f t="shared" si="48"/>
        <v>27</v>
      </c>
      <c r="AG141" s="112">
        <v>38</v>
      </c>
      <c r="AH141" s="101">
        <f t="shared" si="49"/>
        <v>116</v>
      </c>
      <c r="AI141" s="99">
        <f>IF(AH141="0","0",LOOKUP(AH141,{0,66,80,100,120,140,160},{0,1,2,3,"3.5",4,5}))</f>
        <v>3</v>
      </c>
      <c r="AJ141" s="99">
        <v>35</v>
      </c>
      <c r="AK141" s="103">
        <v>38</v>
      </c>
      <c r="AL141" s="99">
        <f t="shared" si="50"/>
        <v>73</v>
      </c>
      <c r="AM141" s="103">
        <v>17</v>
      </c>
      <c r="AN141" s="109">
        <v>16</v>
      </c>
      <c r="AO141" s="101">
        <f t="shared" si="51"/>
        <v>33</v>
      </c>
      <c r="AP141" s="105">
        <v>32</v>
      </c>
      <c r="AQ141" s="101">
        <f t="shared" si="52"/>
        <v>138</v>
      </c>
      <c r="AR141" s="99" t="str">
        <f>IF(AQ141="0","0",LOOKUP(AQ141,{0,66,80,100,120,140,160},{0,1,2,3,"3.5",4,5}))</f>
        <v>3.5</v>
      </c>
      <c r="AS141" s="111">
        <v>33</v>
      </c>
      <c r="AT141" s="111">
        <v>25</v>
      </c>
      <c r="AU141" s="101">
        <f t="shared" si="53"/>
        <v>58</v>
      </c>
      <c r="AV141" s="111">
        <v>17</v>
      </c>
      <c r="AW141" s="109">
        <v>19</v>
      </c>
      <c r="AX141" s="101">
        <f t="shared" si="54"/>
        <v>36</v>
      </c>
      <c r="AY141" s="109">
        <v>34</v>
      </c>
      <c r="AZ141" s="101">
        <f t="shared" si="55"/>
        <v>128</v>
      </c>
      <c r="BA141" s="99" t="str">
        <f>IF(AZ141="0","0",LOOKUP(AZ141,{0,66,80,100,120,140,160},{0,1,2,3,"3.5",4,5}))</f>
        <v>3.5</v>
      </c>
      <c r="BB141" s="105" t="s">
        <v>56</v>
      </c>
      <c r="BC141" s="107" t="str">
        <f>IF(ISBLANK(AR141)," ",IF(AR141="0","0",LOOKUP(AR141,{0,1,2,3,"3.5",4,5},{0,0,0,1,"1.5",2,3})))</f>
        <v>1.5</v>
      </c>
      <c r="BD141" s="133">
        <f t="shared" si="58"/>
        <v>3.75</v>
      </c>
      <c r="BE141" s="107" t="str">
        <f t="shared" si="56"/>
        <v>A-</v>
      </c>
      <c r="BF141" s="107" t="str">
        <f t="shared" si="57"/>
        <v>Good Result</v>
      </c>
      <c r="BG141" s="70"/>
      <c r="BH141" s="48" t="str">
        <f>IF(H141="0","0",LOOKUP(H141,{0,1,2,3,"3.5",4,5},{"F","D","C","B","A-","A","A+"}))</f>
        <v>A</v>
      </c>
      <c r="BI141" s="48" t="str">
        <f>IF(L141="0","0",LOOKUP(L141,{0,1,2,3,"3.5",4,5},{"F","D","C","B","A-","A","A+"}))</f>
        <v>A-</v>
      </c>
      <c r="BJ141" s="48" t="str">
        <f>IF(Q141="0","0",LOOKUP(Q141,{0,1,2,3,"3.5",4,5},{"F","D","C","B","A-","A","A+"}))</f>
        <v>A-</v>
      </c>
      <c r="BK141" s="48" t="str">
        <f>IF(Z141="0","0",LOOKUP(Z141,{0,1,2,3,"3.5",4,5},{"F","D","C","B","A-","A","A+"}))</f>
        <v>A-</v>
      </c>
      <c r="BL141" s="48" t="str">
        <f>IF(AI141="0","0",LOOKUP(AI141,{0,1,2,3,"3.5",4,5},{"F","D","C","B","A-","A","A+"}))</f>
        <v>B</v>
      </c>
      <c r="BM141" s="48" t="str">
        <f>IF(AR141="0","0",LOOKUP(AR141,{0,1,2,3,"3.5",4,5},{"F","D","C","B","A-","A","A+"}))</f>
        <v>A-</v>
      </c>
      <c r="BN141" s="48" t="str">
        <f>IF(BA141="0","0",LOOKUP(BA141,{0,1,2,3,"3.5",4,5},{"F","D","C","B","A-","A","A+"}))</f>
        <v>A-</v>
      </c>
      <c r="BO141" s="50">
        <f t="shared" si="59"/>
        <v>864</v>
      </c>
    </row>
    <row r="142" spans="1:67" ht="15.75" customHeight="1">
      <c r="A142" s="37">
        <v>1138</v>
      </c>
      <c r="B142" s="38" t="s">
        <v>195</v>
      </c>
      <c r="C142" s="79">
        <v>45</v>
      </c>
      <c r="D142" s="80">
        <v>77</v>
      </c>
      <c r="E142" s="81">
        <f t="shared" si="40"/>
        <v>122</v>
      </c>
      <c r="F142" s="80">
        <v>24</v>
      </c>
      <c r="G142" s="81">
        <f t="shared" si="41"/>
        <v>146</v>
      </c>
      <c r="H142" s="81">
        <f>IF(G142="0","0",LOOKUP(G142,{0,66,80,100,120,140,160},{0,1,2,3,"3.5",4,5}))</f>
        <v>4</v>
      </c>
      <c r="I142" s="82">
        <v>66</v>
      </c>
      <c r="J142" s="82">
        <v>78</v>
      </c>
      <c r="K142" s="83">
        <f t="shared" si="42"/>
        <v>144</v>
      </c>
      <c r="L142" s="81">
        <f>IF(K142="0","0",LOOKUP(K142,{0,66,80,100,120,140,160},{0,1,2,3,"3.5",4,5}))</f>
        <v>4</v>
      </c>
      <c r="M142" s="81">
        <v>31</v>
      </c>
      <c r="N142" s="81">
        <v>18</v>
      </c>
      <c r="O142" s="81">
        <v>21</v>
      </c>
      <c r="P142" s="81">
        <f t="shared" si="43"/>
        <v>70</v>
      </c>
      <c r="Q142" s="81">
        <f>IF(P142="0","0",LOOKUP(P142,{0,33,40,50,60,70,80},{0,1,2,3,"3.5",4,5}))</f>
        <v>4</v>
      </c>
      <c r="R142" s="84">
        <v>48</v>
      </c>
      <c r="S142" s="85">
        <v>22</v>
      </c>
      <c r="T142" s="83">
        <f t="shared" si="44"/>
        <v>70</v>
      </c>
      <c r="U142" s="84">
        <v>21</v>
      </c>
      <c r="V142" s="86">
        <v>18</v>
      </c>
      <c r="W142" s="83">
        <f t="shared" si="45"/>
        <v>39</v>
      </c>
      <c r="X142" s="86">
        <v>30</v>
      </c>
      <c r="Y142" s="99">
        <f t="shared" si="46"/>
        <v>139</v>
      </c>
      <c r="Z142" s="99" t="str">
        <f>IF(Y142="0","0",LOOKUP(Y142,{0,66,80,100,120,140,160},{0,1,2,3,"3.5",4,5}))</f>
        <v>3.5</v>
      </c>
      <c r="AA142" s="109">
        <v>37</v>
      </c>
      <c r="AB142" s="112">
        <v>36</v>
      </c>
      <c r="AC142" s="99">
        <f t="shared" si="47"/>
        <v>73</v>
      </c>
      <c r="AD142" s="109">
        <v>19</v>
      </c>
      <c r="AE142" s="112">
        <v>15</v>
      </c>
      <c r="AF142" s="102">
        <f t="shared" si="48"/>
        <v>34</v>
      </c>
      <c r="AG142" s="112">
        <v>40</v>
      </c>
      <c r="AH142" s="101">
        <f t="shared" si="49"/>
        <v>147</v>
      </c>
      <c r="AI142" s="99">
        <f>IF(AH142="0","0",LOOKUP(AH142,{0,66,80,100,120,140,160},{0,1,2,3,"3.5",4,5}))</f>
        <v>4</v>
      </c>
      <c r="AJ142" s="99">
        <v>46</v>
      </c>
      <c r="AK142" s="103">
        <v>50</v>
      </c>
      <c r="AL142" s="99">
        <f t="shared" si="50"/>
        <v>96</v>
      </c>
      <c r="AM142" s="103">
        <v>19</v>
      </c>
      <c r="AN142" s="109">
        <v>16</v>
      </c>
      <c r="AO142" s="101">
        <f t="shared" si="51"/>
        <v>35</v>
      </c>
      <c r="AP142" s="105">
        <v>44</v>
      </c>
      <c r="AQ142" s="101">
        <f t="shared" si="52"/>
        <v>175</v>
      </c>
      <c r="AR142" s="99">
        <f>IF(AQ142="0","0",LOOKUP(AQ142,{0,66,80,100,120,140,160},{0,1,2,3,"3.5",4,5}))</f>
        <v>5</v>
      </c>
      <c r="AS142" s="111">
        <v>35</v>
      </c>
      <c r="AT142" s="111">
        <v>27</v>
      </c>
      <c r="AU142" s="101">
        <f t="shared" si="53"/>
        <v>62</v>
      </c>
      <c r="AV142" s="111">
        <v>17</v>
      </c>
      <c r="AW142" s="109">
        <v>16</v>
      </c>
      <c r="AX142" s="101">
        <f t="shared" si="54"/>
        <v>33</v>
      </c>
      <c r="AY142" s="111">
        <v>40</v>
      </c>
      <c r="AZ142" s="101">
        <f t="shared" si="55"/>
        <v>135</v>
      </c>
      <c r="BA142" s="99" t="str">
        <f>IF(AZ142="0","0",LOOKUP(AZ142,{0,66,80,100,120,140,160},{0,1,2,3,"3.5",4,5}))</f>
        <v>3.5</v>
      </c>
      <c r="BB142" s="105" t="s">
        <v>56</v>
      </c>
      <c r="BC142" s="107">
        <f>IF(ISBLANK(AR142)," ",IF(AR142="0","0",LOOKUP(AR142,{0,1,2,3,"3.5",4,5},{0,0,0,1,"1.5",2,3})))</f>
        <v>3</v>
      </c>
      <c r="BD142" s="133">
        <f t="shared" si="58"/>
        <v>4.333333333333333</v>
      </c>
      <c r="BE142" s="107" t="str">
        <f t="shared" si="56"/>
        <v>A</v>
      </c>
      <c r="BF142" s="107" t="str">
        <f t="shared" si="57"/>
        <v>Very Good Result</v>
      </c>
      <c r="BG142" s="74"/>
      <c r="BH142" s="48" t="str">
        <f>IF(H142="0","0",LOOKUP(H142,{0,1,2,3,"3.5",4,5},{"F","D","C","B","A-","A","A+"}))</f>
        <v>A</v>
      </c>
      <c r="BI142" s="48" t="str">
        <f>IF(L142="0","0",LOOKUP(L142,{0,1,2,3,"3.5",4,5},{"F","D","C","B","A-","A","A+"}))</f>
        <v>A</v>
      </c>
      <c r="BJ142" s="48" t="str">
        <f>IF(Q142="0","0",LOOKUP(Q142,{0,1,2,3,"3.5",4,5},{"F","D","C","B","A-","A","A+"}))</f>
        <v>A</v>
      </c>
      <c r="BK142" s="48" t="str">
        <f>IF(Z142="0","0",LOOKUP(Z142,{0,1,2,3,"3.5",4,5},{"F","D","C","B","A-","A","A+"}))</f>
        <v>A-</v>
      </c>
      <c r="BL142" s="48" t="str">
        <f>IF(AI142="0","0",LOOKUP(AI142,{0,1,2,3,"3.5",4,5},{"F","D","C","B","A-","A","A+"}))</f>
        <v>A</v>
      </c>
      <c r="BM142" s="48" t="str">
        <f>IF(AR142="0","0",LOOKUP(AR142,{0,1,2,3,"3.5",4,5},{"F","D","C","B","A-","A","A+"}))</f>
        <v>A+</v>
      </c>
      <c r="BN142" s="48" t="str">
        <f>IF(BA142="0","0",LOOKUP(BA142,{0,1,2,3,"3.5",4,5},{"F","D","C","B","A-","A","A+"}))</f>
        <v>A-</v>
      </c>
      <c r="BO142" s="50">
        <f t="shared" si="59"/>
        <v>956</v>
      </c>
    </row>
    <row r="143" spans="1:67" ht="15.75" customHeight="1">
      <c r="A143" s="37">
        <v>1139</v>
      </c>
      <c r="B143" s="38" t="s">
        <v>196</v>
      </c>
      <c r="C143" s="79">
        <v>40</v>
      </c>
      <c r="D143" s="80">
        <v>57</v>
      </c>
      <c r="E143" s="81">
        <f t="shared" si="40"/>
        <v>97</v>
      </c>
      <c r="F143" s="80">
        <v>16</v>
      </c>
      <c r="G143" s="81">
        <f t="shared" si="41"/>
        <v>113</v>
      </c>
      <c r="H143" s="81">
        <f>IF(G143="0","0",LOOKUP(G143,{0,66,80,100,120,140,160},{0,1,2,3,"3.5",4,5}))</f>
        <v>3</v>
      </c>
      <c r="I143" s="82">
        <v>60</v>
      </c>
      <c r="J143" s="82">
        <v>71</v>
      </c>
      <c r="K143" s="83">
        <f t="shared" si="42"/>
        <v>131</v>
      </c>
      <c r="L143" s="81" t="str">
        <f>IF(K143="0","0",LOOKUP(K143,{0,66,80,100,120,140,160},{0,1,2,3,"3.5",4,5}))</f>
        <v>3.5</v>
      </c>
      <c r="M143" s="81">
        <v>10</v>
      </c>
      <c r="N143" s="81">
        <v>15</v>
      </c>
      <c r="O143" s="81">
        <v>16</v>
      </c>
      <c r="P143" s="81">
        <f t="shared" si="43"/>
        <v>0</v>
      </c>
      <c r="Q143" s="81">
        <f>IF(P143="0","0",LOOKUP(P143,{0,33,40,50,60,70,80},{0,1,2,3,"3.5",4,5}))</f>
        <v>0</v>
      </c>
      <c r="R143" s="84">
        <v>17</v>
      </c>
      <c r="S143" s="85">
        <v>18</v>
      </c>
      <c r="T143" s="83">
        <f t="shared" si="44"/>
        <v>35</v>
      </c>
      <c r="U143" s="84">
        <v>7</v>
      </c>
      <c r="V143" s="89" t="s">
        <v>55</v>
      </c>
      <c r="W143" s="83">
        <f t="shared" si="45"/>
        <v>16</v>
      </c>
      <c r="X143" s="86">
        <v>32</v>
      </c>
      <c r="Y143" s="99">
        <f t="shared" si="46"/>
        <v>83</v>
      </c>
      <c r="Z143" s="99">
        <f>IF(Y143="0","0",LOOKUP(Y143,{0,66,80,100,120,140,160},{0,1,2,3,"3.5",4,5}))</f>
        <v>2</v>
      </c>
      <c r="AA143" s="109">
        <v>11</v>
      </c>
      <c r="AB143" s="112">
        <v>3</v>
      </c>
      <c r="AC143" s="99">
        <f t="shared" si="47"/>
        <v>14</v>
      </c>
      <c r="AD143" s="109">
        <v>8</v>
      </c>
      <c r="AE143" s="112">
        <v>5</v>
      </c>
      <c r="AF143" s="102">
        <f t="shared" si="48"/>
        <v>13</v>
      </c>
      <c r="AG143" s="112">
        <v>38</v>
      </c>
      <c r="AH143" s="101">
        <f t="shared" si="49"/>
        <v>0</v>
      </c>
      <c r="AI143" s="99">
        <f>IF(AH143="0","0",LOOKUP(AH143,{0,66,80,100,120,140,160},{0,1,2,3,"3.5",4,5}))</f>
        <v>0</v>
      </c>
      <c r="AJ143" s="99">
        <v>14</v>
      </c>
      <c r="AK143" s="103">
        <v>8</v>
      </c>
      <c r="AL143" s="99">
        <f t="shared" si="50"/>
        <v>22</v>
      </c>
      <c r="AM143" s="103">
        <v>15</v>
      </c>
      <c r="AN143" s="109">
        <v>13</v>
      </c>
      <c r="AO143" s="101">
        <f t="shared" si="51"/>
        <v>28</v>
      </c>
      <c r="AP143" s="105">
        <v>26</v>
      </c>
      <c r="AQ143" s="101">
        <f t="shared" si="52"/>
        <v>0</v>
      </c>
      <c r="AR143" s="99">
        <f>IF(AQ143="0","0",LOOKUP(AQ143,{0,66,80,100,120,140,160},{0,1,2,3,"3.5",4,5}))</f>
        <v>0</v>
      </c>
      <c r="AS143" s="111">
        <v>15</v>
      </c>
      <c r="AT143" s="111">
        <v>15</v>
      </c>
      <c r="AU143" s="101">
        <f t="shared" si="53"/>
        <v>30</v>
      </c>
      <c r="AV143" s="111">
        <v>9</v>
      </c>
      <c r="AW143" s="109">
        <v>14</v>
      </c>
      <c r="AX143" s="101">
        <f t="shared" si="54"/>
        <v>23</v>
      </c>
      <c r="AY143" s="109">
        <v>36</v>
      </c>
      <c r="AZ143" s="101">
        <f t="shared" si="55"/>
        <v>89</v>
      </c>
      <c r="BA143" s="99">
        <f>IF(AZ143="0","0",LOOKUP(AZ143,{0,66,80,100,120,140,160},{0,1,2,3,"3.5",4,5}))</f>
        <v>2</v>
      </c>
      <c r="BB143" s="105" t="s">
        <v>56</v>
      </c>
      <c r="BC143" s="107">
        <f>IF(ISBLANK(AR143)," ",IF(AR143="0","0",LOOKUP(AR143,{0,1,2,3,"3.5",4,5},{0,0,0,1,"1.5",2,3})))</f>
        <v>0</v>
      </c>
      <c r="BD143" s="133">
        <f t="shared" si="58"/>
        <v>0</v>
      </c>
      <c r="BE143" s="107" t="str">
        <f t="shared" si="56"/>
        <v>F</v>
      </c>
      <c r="BF143" s="107" t="str">
        <f t="shared" si="57"/>
        <v>Fail</v>
      </c>
      <c r="BG143" s="74"/>
      <c r="BH143" s="48" t="str">
        <f>IF(H143="0","0",LOOKUP(H143,{0,1,2,3,"3.5",4,5},{"F","D","C","B","A-","A","A+"}))</f>
        <v>B</v>
      </c>
      <c r="BI143" s="48" t="str">
        <f>IF(L143="0","0",LOOKUP(L143,{0,1,2,3,"3.5",4,5},{"F","D","C","B","A-","A","A+"}))</f>
        <v>A-</v>
      </c>
      <c r="BJ143" s="48" t="str">
        <f>IF(Q143="0","0",LOOKUP(Q143,{0,1,2,3,"3.5",4,5},{"F","D","C","B","A-","A","A+"}))</f>
        <v>F</v>
      </c>
      <c r="BK143" s="48" t="str">
        <f>IF(Z143="0","0",LOOKUP(Z143,{0,1,2,3,"3.5",4,5},{"F","D","C","B","A-","A","A+"}))</f>
        <v>C</v>
      </c>
      <c r="BL143" s="48" t="str">
        <f>IF(AI143="0","0",LOOKUP(AI143,{0,1,2,3,"3.5",4,5},{"F","D","C","B","A-","A","A+"}))</f>
        <v>F</v>
      </c>
      <c r="BM143" s="48" t="str">
        <f>IF(AR143="0","0",LOOKUP(AR143,{0,1,2,3,"3.5",4,5},{"F","D","C","B","A-","A","A+"}))</f>
        <v>F</v>
      </c>
      <c r="BN143" s="48" t="str">
        <f>IF(BA143="0","0",LOOKUP(BA143,{0,1,2,3,"3.5",4,5},{"F","D","C","B","A-","A","A+"}))</f>
        <v>C</v>
      </c>
      <c r="BO143" s="50">
        <f t="shared" si="59"/>
        <v>416</v>
      </c>
    </row>
    <row r="144" spans="1:67" ht="15.75" customHeight="1">
      <c r="A144" s="37">
        <v>1140</v>
      </c>
      <c r="B144" s="38" t="s">
        <v>197</v>
      </c>
      <c r="C144" s="79">
        <v>33</v>
      </c>
      <c r="D144" s="80">
        <v>65</v>
      </c>
      <c r="E144" s="81">
        <f t="shared" si="40"/>
        <v>98</v>
      </c>
      <c r="F144" s="80">
        <v>22</v>
      </c>
      <c r="G144" s="81">
        <f t="shared" si="41"/>
        <v>120</v>
      </c>
      <c r="H144" s="81" t="str">
        <f>IF(G144="0","0",LOOKUP(G144,{0,66,80,100,120,140,160},{0,1,2,3,"3.5",4,5}))</f>
        <v>3.5</v>
      </c>
      <c r="I144" s="82">
        <v>65</v>
      </c>
      <c r="J144" s="82">
        <v>79</v>
      </c>
      <c r="K144" s="83">
        <f t="shared" si="42"/>
        <v>144</v>
      </c>
      <c r="L144" s="81">
        <f>IF(K144="0","0",LOOKUP(K144,{0,66,80,100,120,140,160},{0,1,2,3,"3.5",4,5}))</f>
        <v>4</v>
      </c>
      <c r="M144" s="81">
        <v>17</v>
      </c>
      <c r="N144" s="81">
        <v>13</v>
      </c>
      <c r="O144" s="81">
        <v>18</v>
      </c>
      <c r="P144" s="81">
        <f t="shared" si="43"/>
        <v>48</v>
      </c>
      <c r="Q144" s="81">
        <f>IF(P144="0","0",LOOKUP(P144,{0,33,40,50,60,70,80},{0,1,2,3,"3.5",4,5}))</f>
        <v>2</v>
      </c>
      <c r="R144" s="84">
        <v>41</v>
      </c>
      <c r="S144" s="85">
        <v>30</v>
      </c>
      <c r="T144" s="83">
        <f t="shared" si="44"/>
        <v>71</v>
      </c>
      <c r="U144" s="84">
        <v>19</v>
      </c>
      <c r="V144" s="86">
        <v>14</v>
      </c>
      <c r="W144" s="83">
        <f t="shared" si="45"/>
        <v>33</v>
      </c>
      <c r="X144" s="86">
        <v>20</v>
      </c>
      <c r="Y144" s="99">
        <f t="shared" si="46"/>
        <v>124</v>
      </c>
      <c r="Z144" s="99" t="str">
        <f>IF(Y144="0","0",LOOKUP(Y144,{0,66,80,100,120,140,160},{0,1,2,3,"3.5",4,5}))</f>
        <v>3.5</v>
      </c>
      <c r="AA144" s="109">
        <v>32</v>
      </c>
      <c r="AB144" s="112">
        <v>20</v>
      </c>
      <c r="AC144" s="99">
        <f t="shared" si="47"/>
        <v>52</v>
      </c>
      <c r="AD144" s="109">
        <v>22</v>
      </c>
      <c r="AE144" s="112">
        <v>17</v>
      </c>
      <c r="AF144" s="102">
        <f t="shared" si="48"/>
        <v>39</v>
      </c>
      <c r="AG144" s="112">
        <v>40</v>
      </c>
      <c r="AH144" s="101">
        <f t="shared" si="49"/>
        <v>131</v>
      </c>
      <c r="AI144" s="99" t="str">
        <f>IF(AH144="0","0",LOOKUP(AH144,{0,66,80,100,120,140,160},{0,1,2,3,"3.5",4,5}))</f>
        <v>3.5</v>
      </c>
      <c r="AJ144" s="99">
        <v>37</v>
      </c>
      <c r="AK144" s="103">
        <v>34</v>
      </c>
      <c r="AL144" s="99">
        <f t="shared" si="50"/>
        <v>71</v>
      </c>
      <c r="AM144" s="103">
        <v>19</v>
      </c>
      <c r="AN144" s="109">
        <v>17</v>
      </c>
      <c r="AO144" s="101">
        <f t="shared" si="51"/>
        <v>36</v>
      </c>
      <c r="AP144" s="105">
        <v>32</v>
      </c>
      <c r="AQ144" s="101">
        <f t="shared" si="52"/>
        <v>139</v>
      </c>
      <c r="AR144" s="99" t="str">
        <f>IF(AQ144="0","0",LOOKUP(AQ144,{0,66,80,100,120,140,160},{0,1,2,3,"3.5",4,5}))</f>
        <v>3.5</v>
      </c>
      <c r="AS144" s="111">
        <v>37</v>
      </c>
      <c r="AT144" s="111">
        <v>27</v>
      </c>
      <c r="AU144" s="101">
        <f t="shared" si="53"/>
        <v>64</v>
      </c>
      <c r="AV144" s="111">
        <v>17</v>
      </c>
      <c r="AW144" s="109">
        <v>18</v>
      </c>
      <c r="AX144" s="101">
        <f t="shared" si="54"/>
        <v>35</v>
      </c>
      <c r="AY144" s="109">
        <v>36</v>
      </c>
      <c r="AZ144" s="101">
        <f t="shared" si="55"/>
        <v>135</v>
      </c>
      <c r="BA144" s="99" t="str">
        <f>IF(AZ144="0","0",LOOKUP(AZ144,{0,66,80,100,120,140,160},{0,1,2,3,"3.5",4,5}))</f>
        <v>3.5</v>
      </c>
      <c r="BB144" s="105" t="s">
        <v>56</v>
      </c>
      <c r="BC144" s="107" t="str">
        <f>IF(ISBLANK(AR144)," ",IF(AR144="0","0",LOOKUP(AR144,{0,1,2,3,"3.5",4,5},{0,0,0,1,"1.5",2,3})))</f>
        <v>1.5</v>
      </c>
      <c r="BD144" s="133">
        <f t="shared" si="58"/>
        <v>3.5833333333333335</v>
      </c>
      <c r="BE144" s="107" t="str">
        <f t="shared" si="56"/>
        <v>A-</v>
      </c>
      <c r="BF144" s="107" t="str">
        <f t="shared" si="57"/>
        <v>Good Result</v>
      </c>
      <c r="BG144" s="74"/>
      <c r="BH144" s="48" t="str">
        <f>IF(H144="0","0",LOOKUP(H144,{0,1,2,3,"3.5",4,5},{"F","D","C","B","A-","A","A+"}))</f>
        <v>A-</v>
      </c>
      <c r="BI144" s="48" t="str">
        <f>IF(L144="0","0",LOOKUP(L144,{0,1,2,3,"3.5",4,5},{"F","D","C","B","A-","A","A+"}))</f>
        <v>A</v>
      </c>
      <c r="BJ144" s="48" t="str">
        <f>IF(Q144="0","0",LOOKUP(Q144,{0,1,2,3,"3.5",4,5},{"F","D","C","B","A-","A","A+"}))</f>
        <v>C</v>
      </c>
      <c r="BK144" s="48" t="str">
        <f>IF(Z144="0","0",LOOKUP(Z144,{0,1,2,3,"3.5",4,5},{"F","D","C","B","A-","A","A+"}))</f>
        <v>A-</v>
      </c>
      <c r="BL144" s="48" t="str">
        <f>IF(AI144="0","0",LOOKUP(AI144,{0,1,2,3,"3.5",4,5},{"F","D","C","B","A-","A","A+"}))</f>
        <v>A-</v>
      </c>
      <c r="BM144" s="48" t="str">
        <f>IF(AR144="0","0",LOOKUP(AR144,{0,1,2,3,"3.5",4,5},{"F","D","C","B","A-","A","A+"}))</f>
        <v>A-</v>
      </c>
      <c r="BN144" s="48" t="str">
        <f>IF(BA144="0","0",LOOKUP(BA144,{0,1,2,3,"3.5",4,5},{"F","D","C","B","A-","A","A+"}))</f>
        <v>A-</v>
      </c>
      <c r="BO144" s="50">
        <f t="shared" si="59"/>
        <v>841</v>
      </c>
    </row>
    <row r="145" spans="1:67" ht="15.75" customHeight="1">
      <c r="A145" s="37">
        <v>1141</v>
      </c>
      <c r="B145" s="38" t="s">
        <v>198</v>
      </c>
      <c r="C145" s="79">
        <v>39</v>
      </c>
      <c r="D145" s="80">
        <v>75</v>
      </c>
      <c r="E145" s="81">
        <f t="shared" si="40"/>
        <v>114</v>
      </c>
      <c r="F145" s="80">
        <v>23</v>
      </c>
      <c r="G145" s="81">
        <f t="shared" si="41"/>
        <v>137</v>
      </c>
      <c r="H145" s="81" t="str">
        <f>IF(G145="0","0",LOOKUP(G145,{0,66,80,100,120,140,160},{0,1,2,3,"3.5",4,5}))</f>
        <v>3.5</v>
      </c>
      <c r="I145" s="82">
        <v>54</v>
      </c>
      <c r="J145" s="82">
        <v>71</v>
      </c>
      <c r="K145" s="83">
        <f t="shared" si="42"/>
        <v>125</v>
      </c>
      <c r="L145" s="81" t="str">
        <f>IF(K145="0","0",LOOKUP(K145,{0,66,80,100,120,140,160},{0,1,2,3,"3.5",4,5}))</f>
        <v>3.5</v>
      </c>
      <c r="M145" s="81">
        <v>20</v>
      </c>
      <c r="N145" s="81">
        <v>16</v>
      </c>
      <c r="O145" s="81">
        <v>19</v>
      </c>
      <c r="P145" s="81">
        <f t="shared" si="43"/>
        <v>55</v>
      </c>
      <c r="Q145" s="81">
        <f>IF(P145="0","0",LOOKUP(P145,{0,33,40,50,60,70,80},{0,1,2,3,"3.5",4,5}))</f>
        <v>3</v>
      </c>
      <c r="R145" s="84">
        <v>44</v>
      </c>
      <c r="S145" s="85">
        <v>30</v>
      </c>
      <c r="T145" s="83">
        <f t="shared" si="44"/>
        <v>74</v>
      </c>
      <c r="U145" s="84">
        <v>17</v>
      </c>
      <c r="V145" s="86">
        <v>13</v>
      </c>
      <c r="W145" s="83">
        <f t="shared" si="45"/>
        <v>30</v>
      </c>
      <c r="X145" s="86">
        <v>20</v>
      </c>
      <c r="Y145" s="99">
        <f t="shared" si="46"/>
        <v>124</v>
      </c>
      <c r="Z145" s="99" t="str">
        <f>IF(Y145="0","0",LOOKUP(Y145,{0,66,80,100,120,140,160},{0,1,2,3,"3.5",4,5}))</f>
        <v>3.5</v>
      </c>
      <c r="AA145" s="109">
        <v>20</v>
      </c>
      <c r="AB145" s="112">
        <v>14</v>
      </c>
      <c r="AC145" s="99">
        <f t="shared" si="47"/>
        <v>34</v>
      </c>
      <c r="AD145" s="109">
        <v>17</v>
      </c>
      <c r="AE145" s="112">
        <v>16</v>
      </c>
      <c r="AF145" s="102">
        <f t="shared" si="48"/>
        <v>33</v>
      </c>
      <c r="AG145" s="112">
        <v>38</v>
      </c>
      <c r="AH145" s="101">
        <f t="shared" si="49"/>
        <v>105</v>
      </c>
      <c r="AI145" s="99">
        <f>IF(AH145="0","0",LOOKUP(AH145,{0,66,80,100,120,140,160},{0,1,2,3,"3.5",4,5}))</f>
        <v>3</v>
      </c>
      <c r="AJ145" s="99">
        <v>36</v>
      </c>
      <c r="AK145" s="103">
        <v>14</v>
      </c>
      <c r="AL145" s="99">
        <f t="shared" si="50"/>
        <v>50</v>
      </c>
      <c r="AM145" s="103">
        <v>12</v>
      </c>
      <c r="AN145" s="109">
        <v>15</v>
      </c>
      <c r="AO145" s="101">
        <f t="shared" si="51"/>
        <v>27</v>
      </c>
      <c r="AP145" s="105">
        <v>34</v>
      </c>
      <c r="AQ145" s="101">
        <f t="shared" si="52"/>
        <v>111</v>
      </c>
      <c r="AR145" s="99">
        <f>IF(AQ145="0","0",LOOKUP(AQ145,{0,66,80,100,120,140,160},{0,1,2,3,"3.5",4,5}))</f>
        <v>3</v>
      </c>
      <c r="AS145" s="111">
        <v>33</v>
      </c>
      <c r="AT145" s="111">
        <v>12</v>
      </c>
      <c r="AU145" s="101">
        <f t="shared" si="53"/>
        <v>45</v>
      </c>
      <c r="AV145" s="111">
        <v>18</v>
      </c>
      <c r="AW145" s="109">
        <v>18</v>
      </c>
      <c r="AX145" s="101">
        <f t="shared" si="54"/>
        <v>36</v>
      </c>
      <c r="AY145" s="109">
        <v>40</v>
      </c>
      <c r="AZ145" s="101">
        <f t="shared" si="55"/>
        <v>121</v>
      </c>
      <c r="BA145" s="99" t="str">
        <f>IF(AZ145="0","0",LOOKUP(AZ145,{0,66,80,100,120,140,160},{0,1,2,3,"3.5",4,5}))</f>
        <v>3.5</v>
      </c>
      <c r="BB145" s="105" t="s">
        <v>60</v>
      </c>
      <c r="BC145" s="107" t="str">
        <f>IF(ISBLANK(BA145)," ",IF(BA145="0","0",LOOKUP(BA145,{0,1,2,3,"3.5",4,5},{0,0,0,1,"1.5",2,3})))</f>
        <v>1.5</v>
      </c>
      <c r="BD145" s="133">
        <f t="shared" si="58"/>
        <v>3.5833333333333335</v>
      </c>
      <c r="BE145" s="107" t="str">
        <f t="shared" si="56"/>
        <v>A-</v>
      </c>
      <c r="BF145" s="107" t="str">
        <f t="shared" si="57"/>
        <v>Good Result</v>
      </c>
      <c r="BG145" s="75"/>
      <c r="BH145" s="48" t="str">
        <f>IF(H145="0","0",LOOKUP(H145,{0,1,2,3,"3.5",4,5},{"F","D","C","B","A-","A","A+"}))</f>
        <v>A-</v>
      </c>
      <c r="BI145" s="48" t="str">
        <f>IF(L145="0","0",LOOKUP(L145,{0,1,2,3,"3.5",4,5},{"F","D","C","B","A-","A","A+"}))</f>
        <v>A-</v>
      </c>
      <c r="BJ145" s="48" t="str">
        <f>IF(Q145="0","0",LOOKUP(Q145,{0,1,2,3,"3.5",4,5},{"F","D","C","B","A-","A","A+"}))</f>
        <v>B</v>
      </c>
      <c r="BK145" s="48" t="str">
        <f>IF(Z145="0","0",LOOKUP(Z145,{0,1,2,3,"3.5",4,5},{"F","D","C","B","A-","A","A+"}))</f>
        <v>A-</v>
      </c>
      <c r="BL145" s="48" t="str">
        <f>IF(AI145="0","0",LOOKUP(AI145,{0,1,2,3,"3.5",4,5},{"F","D","C","B","A-","A","A+"}))</f>
        <v>B</v>
      </c>
      <c r="BM145" s="48" t="str">
        <f>IF(AR145="0","0",LOOKUP(AR145,{0,1,2,3,"3.5",4,5},{"F","D","C","B","A-","A","A+"}))</f>
        <v>B</v>
      </c>
      <c r="BN145" s="48" t="str">
        <f>IF(BA145="0","0",LOOKUP(BA145,{0,1,2,3,"3.5",4,5},{"F","D","C","B","A-","A","A+"}))</f>
        <v>A-</v>
      </c>
      <c r="BO145" s="50">
        <f t="shared" si="59"/>
        <v>778</v>
      </c>
    </row>
    <row r="146" spans="1:67" ht="15.75" customHeight="1">
      <c r="A146" s="37">
        <v>1142</v>
      </c>
      <c r="B146" s="38" t="s">
        <v>199</v>
      </c>
      <c r="C146" s="79">
        <v>38</v>
      </c>
      <c r="D146" s="80">
        <v>73</v>
      </c>
      <c r="E146" s="81">
        <f t="shared" si="40"/>
        <v>111</v>
      </c>
      <c r="F146" s="80">
        <v>24</v>
      </c>
      <c r="G146" s="81">
        <f t="shared" si="41"/>
        <v>135</v>
      </c>
      <c r="H146" s="81" t="str">
        <f>IF(G146="0","0",LOOKUP(G146,{0,66,80,100,120,140,160},{0,1,2,3,"3.5",4,5}))</f>
        <v>3.5</v>
      </c>
      <c r="I146" s="82">
        <v>60</v>
      </c>
      <c r="J146" s="82">
        <v>58</v>
      </c>
      <c r="K146" s="83">
        <f t="shared" si="42"/>
        <v>118</v>
      </c>
      <c r="L146" s="81">
        <f>IF(K146="0","0",LOOKUP(K146,{0,66,80,100,120,140,160},{0,1,2,3,"3.5",4,5}))</f>
        <v>3</v>
      </c>
      <c r="M146" s="81">
        <v>24</v>
      </c>
      <c r="N146" s="81">
        <v>17</v>
      </c>
      <c r="O146" s="81">
        <v>18</v>
      </c>
      <c r="P146" s="81">
        <f t="shared" si="43"/>
        <v>59</v>
      </c>
      <c r="Q146" s="81">
        <f>IF(P146="0","0",LOOKUP(P146,{0,33,40,50,60,70,80},{0,1,2,3,"3.5",4,5}))</f>
        <v>3</v>
      </c>
      <c r="R146" s="84">
        <v>26</v>
      </c>
      <c r="S146" s="85">
        <v>33</v>
      </c>
      <c r="T146" s="83">
        <f t="shared" si="44"/>
        <v>59</v>
      </c>
      <c r="U146" s="84">
        <v>17</v>
      </c>
      <c r="V146" s="86">
        <v>12</v>
      </c>
      <c r="W146" s="83">
        <f t="shared" si="45"/>
        <v>29</v>
      </c>
      <c r="X146" s="86">
        <v>30</v>
      </c>
      <c r="Y146" s="99">
        <f t="shared" si="46"/>
        <v>118</v>
      </c>
      <c r="Z146" s="99">
        <f>IF(Y146="0","0",LOOKUP(Y146,{0,66,80,100,120,140,160},{0,1,2,3,"3.5",4,5}))</f>
        <v>3</v>
      </c>
      <c r="AA146" s="109">
        <v>20</v>
      </c>
      <c r="AB146" s="112">
        <v>17</v>
      </c>
      <c r="AC146" s="99">
        <f t="shared" si="47"/>
        <v>37</v>
      </c>
      <c r="AD146" s="109">
        <v>17</v>
      </c>
      <c r="AE146" s="112">
        <v>14</v>
      </c>
      <c r="AF146" s="102">
        <f t="shared" si="48"/>
        <v>31</v>
      </c>
      <c r="AG146" s="112">
        <v>38</v>
      </c>
      <c r="AH146" s="101">
        <f t="shared" si="49"/>
        <v>106</v>
      </c>
      <c r="AI146" s="99">
        <f>IF(AH146="0","0",LOOKUP(AH146,{0,66,80,100,120,140,160},{0,1,2,3,"3.5",4,5}))</f>
        <v>3</v>
      </c>
      <c r="AJ146" s="99">
        <v>24</v>
      </c>
      <c r="AK146" s="103">
        <v>11</v>
      </c>
      <c r="AL146" s="99">
        <f t="shared" si="50"/>
        <v>35</v>
      </c>
      <c r="AM146" s="103">
        <v>15</v>
      </c>
      <c r="AN146" s="109">
        <v>15</v>
      </c>
      <c r="AO146" s="101">
        <f t="shared" si="51"/>
        <v>30</v>
      </c>
      <c r="AP146" s="105">
        <v>28</v>
      </c>
      <c r="AQ146" s="101">
        <f t="shared" si="52"/>
        <v>93</v>
      </c>
      <c r="AR146" s="99">
        <f>IF(AQ146="0","0",LOOKUP(AQ146,{0,66,80,100,120,140,160},{0,1,2,3,"3.5",4,5}))</f>
        <v>2</v>
      </c>
      <c r="AS146" s="111">
        <v>18</v>
      </c>
      <c r="AT146" s="111">
        <v>12</v>
      </c>
      <c r="AU146" s="101">
        <f t="shared" si="53"/>
        <v>30</v>
      </c>
      <c r="AV146" s="111">
        <v>18</v>
      </c>
      <c r="AW146" s="109">
        <v>19</v>
      </c>
      <c r="AX146" s="101">
        <f t="shared" si="54"/>
        <v>37</v>
      </c>
      <c r="AY146" s="111">
        <v>36</v>
      </c>
      <c r="AZ146" s="101">
        <f t="shared" si="55"/>
        <v>103</v>
      </c>
      <c r="BA146" s="99">
        <f>IF(AZ146="0","0",LOOKUP(AZ146,{0,66,80,100,120,140,160},{0,1,2,3,"3.5",4,5}))</f>
        <v>3</v>
      </c>
      <c r="BB146" s="105" t="s">
        <v>56</v>
      </c>
      <c r="BC146" s="107">
        <f>IF(ISBLANK(AR146)," ",IF(AR146="0","0",LOOKUP(AR146,{0,1,2,3,"3.5",4,5},{0,0,0,1,"1.5",2,3})))</f>
        <v>0</v>
      </c>
      <c r="BD146" s="133">
        <f t="shared" si="58"/>
        <v>3.0833333333333335</v>
      </c>
      <c r="BE146" s="107" t="str">
        <f t="shared" si="56"/>
        <v>B</v>
      </c>
      <c r="BF146" s="107" t="str">
        <f t="shared" si="57"/>
        <v>Average Result</v>
      </c>
      <c r="BG146" s="75"/>
      <c r="BH146" s="48" t="str">
        <f>IF(H146="0","0",LOOKUP(H146,{0,1,2,3,"3.5",4,5},{"F","D","C","B","A-","A","A+"}))</f>
        <v>A-</v>
      </c>
      <c r="BI146" s="48" t="str">
        <f>IF(L146="0","0",LOOKUP(L146,{0,1,2,3,"3.5",4,5},{"F","D","C","B","A-","A","A+"}))</f>
        <v>B</v>
      </c>
      <c r="BJ146" s="48" t="str">
        <f>IF(Q146="0","0",LOOKUP(Q146,{0,1,2,3,"3.5",4,5},{"F","D","C","B","A-","A","A+"}))</f>
        <v>B</v>
      </c>
      <c r="BK146" s="48" t="str">
        <f>IF(Z146="0","0",LOOKUP(Z146,{0,1,2,3,"3.5",4,5},{"F","D","C","B","A-","A","A+"}))</f>
        <v>B</v>
      </c>
      <c r="BL146" s="48" t="str">
        <f>IF(AI146="0","0",LOOKUP(AI146,{0,1,2,3,"3.5",4,5},{"F","D","C","B","A-","A","A+"}))</f>
        <v>B</v>
      </c>
      <c r="BM146" s="48" t="str">
        <f>IF(AR146="0","0",LOOKUP(AR146,{0,1,2,3,"3.5",4,5},{"F","D","C","B","A-","A","A+"}))</f>
        <v>C</v>
      </c>
      <c r="BN146" s="48" t="str">
        <f>IF(BA146="0","0",LOOKUP(BA146,{0,1,2,3,"3.5",4,5},{"F","D","C","B","A-","A","A+"}))</f>
        <v>B</v>
      </c>
      <c r="BO146" s="50">
        <f t="shared" si="59"/>
        <v>732</v>
      </c>
    </row>
    <row r="147" spans="1:67" ht="15.75" customHeight="1">
      <c r="A147" s="37">
        <v>1143</v>
      </c>
      <c r="B147" s="38" t="s">
        <v>200</v>
      </c>
      <c r="C147" s="79">
        <v>45</v>
      </c>
      <c r="D147" s="80">
        <v>77</v>
      </c>
      <c r="E147" s="81">
        <f t="shared" si="40"/>
        <v>122</v>
      </c>
      <c r="F147" s="80">
        <v>23</v>
      </c>
      <c r="G147" s="81">
        <f t="shared" si="41"/>
        <v>145</v>
      </c>
      <c r="H147" s="81">
        <f>IF(G147="0","0",LOOKUP(G147,{0,66,80,100,120,140,160},{0,1,2,3,"3.5",4,5}))</f>
        <v>4</v>
      </c>
      <c r="I147" s="82">
        <v>64</v>
      </c>
      <c r="J147" s="82">
        <v>70</v>
      </c>
      <c r="K147" s="83">
        <f t="shared" si="42"/>
        <v>134</v>
      </c>
      <c r="L147" s="81" t="str">
        <f>IF(K147="0","0",LOOKUP(K147,{0,66,80,100,120,140,160},{0,1,2,3,"3.5",4,5}))</f>
        <v>3.5</v>
      </c>
      <c r="M147" s="81">
        <v>28</v>
      </c>
      <c r="N147" s="81">
        <v>17</v>
      </c>
      <c r="O147" s="81">
        <v>20</v>
      </c>
      <c r="P147" s="81">
        <f t="shared" si="43"/>
        <v>65</v>
      </c>
      <c r="Q147" s="81" t="str">
        <f>IF(P147="0","0",LOOKUP(P147,{0,33,40,50,60,70,80},{0,1,2,3,"3.5",4,5}))</f>
        <v>3.5</v>
      </c>
      <c r="R147" s="84">
        <v>36</v>
      </c>
      <c r="S147" s="85">
        <v>18</v>
      </c>
      <c r="T147" s="83">
        <f t="shared" si="44"/>
        <v>54</v>
      </c>
      <c r="U147" s="84">
        <v>15</v>
      </c>
      <c r="V147" s="86">
        <v>15</v>
      </c>
      <c r="W147" s="83">
        <f t="shared" si="45"/>
        <v>30</v>
      </c>
      <c r="X147" s="86">
        <v>32</v>
      </c>
      <c r="Y147" s="99">
        <f t="shared" si="46"/>
        <v>116</v>
      </c>
      <c r="Z147" s="99">
        <f>IF(Y147="0","0",LOOKUP(Y147,{0,66,80,100,120,140,160},{0,1,2,3,"3.5",4,5}))</f>
        <v>3</v>
      </c>
      <c r="AA147" s="109">
        <v>27</v>
      </c>
      <c r="AB147" s="112">
        <v>18</v>
      </c>
      <c r="AC147" s="99">
        <f t="shared" si="47"/>
        <v>45</v>
      </c>
      <c r="AD147" s="109">
        <v>17</v>
      </c>
      <c r="AE147" s="112">
        <v>17</v>
      </c>
      <c r="AF147" s="102">
        <f t="shared" si="48"/>
        <v>34</v>
      </c>
      <c r="AG147" s="112">
        <v>40</v>
      </c>
      <c r="AH147" s="101">
        <f t="shared" si="49"/>
        <v>119</v>
      </c>
      <c r="AI147" s="99">
        <f>IF(AH147="0","0",LOOKUP(AH147,{0,66,80,100,120,140,160},{0,1,2,3,"3.5",4,5}))</f>
        <v>3</v>
      </c>
      <c r="AJ147" s="99">
        <v>34</v>
      </c>
      <c r="AK147" s="103">
        <v>28</v>
      </c>
      <c r="AL147" s="99">
        <f t="shared" si="50"/>
        <v>62</v>
      </c>
      <c r="AM147" s="103">
        <v>14</v>
      </c>
      <c r="AN147" s="109">
        <v>11</v>
      </c>
      <c r="AO147" s="101">
        <f t="shared" si="51"/>
        <v>25</v>
      </c>
      <c r="AP147" s="105">
        <v>34</v>
      </c>
      <c r="AQ147" s="101">
        <f t="shared" si="52"/>
        <v>121</v>
      </c>
      <c r="AR147" s="99" t="str">
        <f>IF(AQ147="0","0",LOOKUP(AQ147,{0,66,80,100,120,140,160},{0,1,2,3,"3.5",4,5}))</f>
        <v>3.5</v>
      </c>
      <c r="AS147" s="111">
        <v>37</v>
      </c>
      <c r="AT147" s="111">
        <v>23</v>
      </c>
      <c r="AU147" s="101">
        <f t="shared" si="53"/>
        <v>60</v>
      </c>
      <c r="AV147" s="111">
        <v>22</v>
      </c>
      <c r="AW147" s="109">
        <v>18</v>
      </c>
      <c r="AX147" s="101">
        <f t="shared" si="54"/>
        <v>40</v>
      </c>
      <c r="AY147" s="111">
        <v>36</v>
      </c>
      <c r="AZ147" s="101">
        <f t="shared" si="55"/>
        <v>136</v>
      </c>
      <c r="BA147" s="99" t="str">
        <f>IF(AZ147="0","0",LOOKUP(AZ147,{0,66,80,100,120,140,160},{0,1,2,3,"3.5",4,5}))</f>
        <v>3.5</v>
      </c>
      <c r="BB147" s="105" t="s">
        <v>60</v>
      </c>
      <c r="BC147" s="107" t="str">
        <f>IF(ISBLANK(BA147)," ",IF(BA147="0","0",LOOKUP(BA147,{0,1,2,3,"3.5",4,5},{0,0,0,1,"1.5",2,3})))</f>
        <v>1.5</v>
      </c>
      <c r="BD147" s="133">
        <f t="shared" si="58"/>
        <v>3.6666666666666665</v>
      </c>
      <c r="BE147" s="107" t="str">
        <f t="shared" si="56"/>
        <v>A-</v>
      </c>
      <c r="BF147" s="107" t="str">
        <f t="shared" si="57"/>
        <v>Good Result</v>
      </c>
      <c r="BG147" s="75"/>
      <c r="BH147" s="48" t="str">
        <f>IF(H147="0","0",LOOKUP(H147,{0,1,2,3,"3.5",4,5},{"F","D","C","B","A-","A","A+"}))</f>
        <v>A</v>
      </c>
      <c r="BI147" s="48" t="str">
        <f>IF(L147="0","0",LOOKUP(L147,{0,1,2,3,"3.5",4,5},{"F","D","C","B","A-","A","A+"}))</f>
        <v>A-</v>
      </c>
      <c r="BJ147" s="48" t="str">
        <f>IF(Q147="0","0",LOOKUP(Q147,{0,1,2,3,"3.5",4,5},{"F","D","C","B","A-","A","A+"}))</f>
        <v>A-</v>
      </c>
      <c r="BK147" s="48" t="str">
        <f>IF(Z147="0","0",LOOKUP(Z147,{0,1,2,3,"3.5",4,5},{"F","D","C","B","A-","A","A+"}))</f>
        <v>B</v>
      </c>
      <c r="BL147" s="48" t="str">
        <f>IF(AI147="0","0",LOOKUP(AI147,{0,1,2,3,"3.5",4,5},{"F","D","C","B","A-","A","A+"}))</f>
        <v>B</v>
      </c>
      <c r="BM147" s="48" t="str">
        <f>IF(AR147="0","0",LOOKUP(AR147,{0,1,2,3,"3.5",4,5},{"F","D","C","B","A-","A","A+"}))</f>
        <v>A-</v>
      </c>
      <c r="BN147" s="48" t="str">
        <f>IF(BA147="0","0",LOOKUP(BA147,{0,1,2,3,"3.5",4,5},{"F","D","C","B","A-","A","A+"}))</f>
        <v>A-</v>
      </c>
      <c r="BO147" s="50">
        <f t="shared" si="59"/>
        <v>836</v>
      </c>
    </row>
    <row r="148" spans="1:67" ht="15.75" customHeight="1">
      <c r="A148" s="37">
        <v>1144</v>
      </c>
      <c r="B148" s="38" t="s">
        <v>201</v>
      </c>
      <c r="C148" s="79">
        <v>45</v>
      </c>
      <c r="D148" s="80">
        <v>75</v>
      </c>
      <c r="E148" s="81">
        <f t="shared" si="40"/>
        <v>120</v>
      </c>
      <c r="F148" s="80">
        <v>26</v>
      </c>
      <c r="G148" s="81">
        <f t="shared" si="41"/>
        <v>146</v>
      </c>
      <c r="H148" s="81">
        <f>IF(G148="0","0",LOOKUP(G148,{0,66,80,100,120,140,160},{0,1,2,3,"3.5",4,5}))</f>
        <v>4</v>
      </c>
      <c r="I148" s="82">
        <v>70</v>
      </c>
      <c r="J148" s="82">
        <v>76</v>
      </c>
      <c r="K148" s="83">
        <f t="shared" si="42"/>
        <v>146</v>
      </c>
      <c r="L148" s="81">
        <f>IF(K148="0","0",LOOKUP(K148,{0,66,80,100,120,140,160},{0,1,2,3,"3.5",4,5}))</f>
        <v>4</v>
      </c>
      <c r="M148" s="81">
        <v>34</v>
      </c>
      <c r="N148" s="81">
        <v>19</v>
      </c>
      <c r="O148" s="81">
        <v>19</v>
      </c>
      <c r="P148" s="81">
        <f t="shared" si="43"/>
        <v>72</v>
      </c>
      <c r="Q148" s="81">
        <f>IF(P148="0","0",LOOKUP(P148,{0,33,40,50,60,70,80},{0,1,2,3,"3.5",4,5}))</f>
        <v>4</v>
      </c>
      <c r="R148" s="84">
        <v>36</v>
      </c>
      <c r="S148" s="85">
        <v>34</v>
      </c>
      <c r="T148" s="83">
        <f t="shared" si="44"/>
        <v>70</v>
      </c>
      <c r="U148" s="84">
        <v>16</v>
      </c>
      <c r="V148" s="86">
        <v>15</v>
      </c>
      <c r="W148" s="83">
        <f t="shared" si="45"/>
        <v>31</v>
      </c>
      <c r="X148" s="86">
        <v>40</v>
      </c>
      <c r="Y148" s="99">
        <f t="shared" si="46"/>
        <v>141</v>
      </c>
      <c r="Z148" s="99">
        <f>IF(Y148="0","0",LOOKUP(Y148,{0,66,80,100,120,140,160},{0,1,2,3,"3.5",4,5}))</f>
        <v>4</v>
      </c>
      <c r="AA148" s="109">
        <v>29</v>
      </c>
      <c r="AB148" s="112">
        <v>35</v>
      </c>
      <c r="AC148" s="99">
        <f t="shared" si="47"/>
        <v>64</v>
      </c>
      <c r="AD148" s="109">
        <v>18</v>
      </c>
      <c r="AE148" s="112">
        <v>16</v>
      </c>
      <c r="AF148" s="102">
        <f t="shared" si="48"/>
        <v>34</v>
      </c>
      <c r="AG148" s="112">
        <v>44</v>
      </c>
      <c r="AH148" s="101">
        <f t="shared" si="49"/>
        <v>142</v>
      </c>
      <c r="AI148" s="99">
        <f>IF(AH148="0","0",LOOKUP(AH148,{0,66,80,100,120,140,160},{0,1,2,3,"3.5",4,5}))</f>
        <v>4</v>
      </c>
      <c r="AJ148" s="99">
        <v>44</v>
      </c>
      <c r="AK148" s="103">
        <v>25</v>
      </c>
      <c r="AL148" s="99">
        <f t="shared" si="50"/>
        <v>69</v>
      </c>
      <c r="AM148" s="103">
        <v>17</v>
      </c>
      <c r="AN148" s="109">
        <v>15</v>
      </c>
      <c r="AO148" s="101">
        <f t="shared" si="51"/>
        <v>32</v>
      </c>
      <c r="AP148" s="105">
        <v>42</v>
      </c>
      <c r="AQ148" s="101">
        <f t="shared" si="52"/>
        <v>143</v>
      </c>
      <c r="AR148" s="99">
        <f>IF(AQ148="0","0",LOOKUP(AQ148,{0,66,80,100,120,140,160},{0,1,2,3,"3.5",4,5}))</f>
        <v>4</v>
      </c>
      <c r="AS148" s="111">
        <v>37</v>
      </c>
      <c r="AT148" s="111">
        <v>26</v>
      </c>
      <c r="AU148" s="101">
        <f t="shared" si="53"/>
        <v>63</v>
      </c>
      <c r="AV148" s="111">
        <v>18</v>
      </c>
      <c r="AW148" s="109">
        <v>17</v>
      </c>
      <c r="AX148" s="101">
        <f t="shared" si="54"/>
        <v>35</v>
      </c>
      <c r="AY148" s="109">
        <v>36</v>
      </c>
      <c r="AZ148" s="101">
        <f t="shared" si="55"/>
        <v>134</v>
      </c>
      <c r="BA148" s="99" t="str">
        <f>IF(AZ148="0","0",LOOKUP(AZ148,{0,66,80,100,120,140,160},{0,1,2,3,"3.5",4,5}))</f>
        <v>3.5</v>
      </c>
      <c r="BB148" s="105" t="s">
        <v>56</v>
      </c>
      <c r="BC148" s="107">
        <f>IF(ISBLANK(AR148)," ",IF(AR148="0","0",LOOKUP(AR148,{0,1,2,3,"3.5",4,5},{0,0,0,1,"1.5",2,3})))</f>
        <v>2</v>
      </c>
      <c r="BD148" s="133">
        <f t="shared" si="58"/>
        <v>4.25</v>
      </c>
      <c r="BE148" s="107" t="str">
        <f t="shared" si="56"/>
        <v>A</v>
      </c>
      <c r="BF148" s="107" t="str">
        <f t="shared" si="57"/>
        <v>Very Good Result</v>
      </c>
      <c r="BG148" s="75"/>
      <c r="BH148" s="48" t="str">
        <f>IF(H148="0","0",LOOKUP(H148,{0,1,2,3,"3.5",4,5},{"F","D","C","B","A-","A","A+"}))</f>
        <v>A</v>
      </c>
      <c r="BI148" s="48" t="str">
        <f>IF(L148="0","0",LOOKUP(L148,{0,1,2,3,"3.5",4,5},{"F","D","C","B","A-","A","A+"}))</f>
        <v>A</v>
      </c>
      <c r="BJ148" s="48" t="str">
        <f>IF(Q148="0","0",LOOKUP(Q148,{0,1,2,3,"3.5",4,5},{"F","D","C","B","A-","A","A+"}))</f>
        <v>A</v>
      </c>
      <c r="BK148" s="48" t="str">
        <f>IF(Z148="0","0",LOOKUP(Z148,{0,1,2,3,"3.5",4,5},{"F","D","C","B","A-","A","A+"}))</f>
        <v>A</v>
      </c>
      <c r="BL148" s="48" t="str">
        <f>IF(AI148="0","0",LOOKUP(AI148,{0,1,2,3,"3.5",4,5},{"F","D","C","B","A-","A","A+"}))</f>
        <v>A</v>
      </c>
      <c r="BM148" s="48" t="str">
        <f>IF(AR148="0","0",LOOKUP(AR148,{0,1,2,3,"3.5",4,5},{"F","D","C","B","A-","A","A+"}))</f>
        <v>A</v>
      </c>
      <c r="BN148" s="48" t="str">
        <f>IF(BA148="0","0",LOOKUP(BA148,{0,1,2,3,"3.5",4,5},{"F","D","C","B","A-","A","A+"}))</f>
        <v>A-</v>
      </c>
      <c r="BO148" s="50">
        <f t="shared" si="59"/>
        <v>924</v>
      </c>
    </row>
    <row r="149" spans="1:67" ht="15.75" customHeight="1">
      <c r="A149" s="37">
        <v>1145</v>
      </c>
      <c r="B149" s="38" t="s">
        <v>202</v>
      </c>
      <c r="C149" s="79">
        <v>42</v>
      </c>
      <c r="D149" s="80">
        <v>80</v>
      </c>
      <c r="E149" s="81">
        <f t="shared" si="40"/>
        <v>122</v>
      </c>
      <c r="F149" s="80">
        <v>26</v>
      </c>
      <c r="G149" s="81">
        <f t="shared" si="41"/>
        <v>148</v>
      </c>
      <c r="H149" s="81">
        <f>IF(G149="0","0",LOOKUP(G149,{0,66,80,100,120,140,160},{0,1,2,3,"3.5",4,5}))</f>
        <v>4</v>
      </c>
      <c r="I149" s="82">
        <v>67</v>
      </c>
      <c r="J149" s="82">
        <v>69</v>
      </c>
      <c r="K149" s="83">
        <f t="shared" si="42"/>
        <v>136</v>
      </c>
      <c r="L149" s="81" t="str">
        <f>IF(K149="0","0",LOOKUP(K149,{0,66,80,100,120,140,160},{0,1,2,3,"3.5",4,5}))</f>
        <v>3.5</v>
      </c>
      <c r="M149" s="81">
        <v>36</v>
      </c>
      <c r="N149" s="81">
        <v>19</v>
      </c>
      <c r="O149" s="81">
        <v>20</v>
      </c>
      <c r="P149" s="81">
        <f t="shared" si="43"/>
        <v>75</v>
      </c>
      <c r="Q149" s="81">
        <f>IF(P149="0","0",LOOKUP(P149,{0,33,40,50,60,70,80},{0,1,2,3,"3.5",4,5}))</f>
        <v>4</v>
      </c>
      <c r="R149" s="84">
        <v>43</v>
      </c>
      <c r="S149" s="85">
        <v>33</v>
      </c>
      <c r="T149" s="83">
        <f t="shared" si="44"/>
        <v>76</v>
      </c>
      <c r="U149" s="84">
        <v>17</v>
      </c>
      <c r="V149" s="86">
        <v>16</v>
      </c>
      <c r="W149" s="83">
        <f t="shared" si="45"/>
        <v>33</v>
      </c>
      <c r="X149" s="86">
        <v>36</v>
      </c>
      <c r="Y149" s="99">
        <f t="shared" si="46"/>
        <v>145</v>
      </c>
      <c r="Z149" s="99">
        <f>IF(Y149="0","0",LOOKUP(Y149,{0,66,80,100,120,140,160},{0,1,2,3,"3.5",4,5}))</f>
        <v>4</v>
      </c>
      <c r="AA149" s="109">
        <v>38</v>
      </c>
      <c r="AB149" s="112">
        <v>29</v>
      </c>
      <c r="AC149" s="99">
        <f t="shared" si="47"/>
        <v>67</v>
      </c>
      <c r="AD149" s="109">
        <v>19</v>
      </c>
      <c r="AE149" s="112">
        <v>19</v>
      </c>
      <c r="AF149" s="102">
        <f t="shared" si="48"/>
        <v>38</v>
      </c>
      <c r="AG149" s="112">
        <v>38</v>
      </c>
      <c r="AH149" s="101">
        <f t="shared" si="49"/>
        <v>143</v>
      </c>
      <c r="AI149" s="99">
        <f>IF(AH149="0","0",LOOKUP(AH149,{0,66,80,100,120,140,160},{0,1,2,3,"3.5",4,5}))</f>
        <v>4</v>
      </c>
      <c r="AJ149" s="99">
        <v>50</v>
      </c>
      <c r="AK149" s="103">
        <v>50</v>
      </c>
      <c r="AL149" s="99">
        <f t="shared" si="50"/>
        <v>100</v>
      </c>
      <c r="AM149" s="103">
        <v>22</v>
      </c>
      <c r="AN149" s="109">
        <v>20</v>
      </c>
      <c r="AO149" s="101">
        <f t="shared" si="51"/>
        <v>42</v>
      </c>
      <c r="AP149" s="105">
        <v>48</v>
      </c>
      <c r="AQ149" s="101">
        <f t="shared" si="52"/>
        <v>190</v>
      </c>
      <c r="AR149" s="99">
        <f>IF(AQ149="0","0",LOOKUP(AQ149,{0,66,80,100,120,140,160},{0,1,2,3,"3.5",4,5}))</f>
        <v>5</v>
      </c>
      <c r="AS149" s="111">
        <v>29</v>
      </c>
      <c r="AT149" s="111">
        <v>23</v>
      </c>
      <c r="AU149" s="101">
        <f t="shared" si="53"/>
        <v>52</v>
      </c>
      <c r="AV149" s="111">
        <v>18</v>
      </c>
      <c r="AW149" s="109">
        <v>18</v>
      </c>
      <c r="AX149" s="101">
        <f t="shared" si="54"/>
        <v>36</v>
      </c>
      <c r="AY149" s="109">
        <v>40</v>
      </c>
      <c r="AZ149" s="101">
        <f t="shared" si="55"/>
        <v>128</v>
      </c>
      <c r="BA149" s="99" t="str">
        <f>IF(AZ149="0","0",LOOKUP(AZ149,{0,66,80,100,120,140,160},{0,1,2,3,"3.5",4,5}))</f>
        <v>3.5</v>
      </c>
      <c r="BB149" s="105" t="s">
        <v>60</v>
      </c>
      <c r="BC149" s="107" t="str">
        <f>IF(ISBLANK(BA149)," ",IF(BA149="0","0",LOOKUP(BA149,{0,1,2,3,"3.5",4,5},{0,0,0,1,"1.5",2,3})))</f>
        <v>1.5</v>
      </c>
      <c r="BD149" s="133">
        <f t="shared" si="58"/>
        <v>4.083333333333333</v>
      </c>
      <c r="BE149" s="107" t="str">
        <f t="shared" si="56"/>
        <v>A</v>
      </c>
      <c r="BF149" s="107" t="str">
        <f t="shared" si="57"/>
        <v>Very Good Result</v>
      </c>
      <c r="BG149" s="75"/>
      <c r="BH149" s="48" t="str">
        <f>IF(H149="0","0",LOOKUP(H149,{0,1,2,3,"3.5",4,5},{"F","D","C","B","A-","A","A+"}))</f>
        <v>A</v>
      </c>
      <c r="BI149" s="48" t="str">
        <f>IF(L149="0","0",LOOKUP(L149,{0,1,2,3,"3.5",4,5},{"F","D","C","B","A-","A","A+"}))</f>
        <v>A-</v>
      </c>
      <c r="BJ149" s="48" t="str">
        <f>IF(Q149="0","0",LOOKUP(Q149,{0,1,2,3,"3.5",4,5},{"F","D","C","B","A-","A","A+"}))</f>
        <v>A</v>
      </c>
      <c r="BK149" s="48" t="str">
        <f>IF(Z149="0","0",LOOKUP(Z149,{0,1,2,3,"3.5",4,5},{"F","D","C","B","A-","A","A+"}))</f>
        <v>A</v>
      </c>
      <c r="BL149" s="48" t="str">
        <f>IF(AI149="0","0",LOOKUP(AI149,{0,1,2,3,"3.5",4,5},{"F","D","C","B","A-","A","A+"}))</f>
        <v>A</v>
      </c>
      <c r="BM149" s="48" t="str">
        <f>IF(AR149="0","0",LOOKUP(AR149,{0,1,2,3,"3.5",4,5},{"F","D","C","B","A-","A","A+"}))</f>
        <v>A+</v>
      </c>
      <c r="BN149" s="48" t="str">
        <f>IF(BA149="0","0",LOOKUP(BA149,{0,1,2,3,"3.5",4,5},{"F","D","C","B","A-","A","A+"}))</f>
        <v>A-</v>
      </c>
      <c r="BO149" s="50">
        <f t="shared" si="59"/>
        <v>965</v>
      </c>
    </row>
    <row r="150" spans="1:67" ht="15.75" customHeight="1">
      <c r="A150" s="37">
        <v>1146</v>
      </c>
      <c r="B150" s="38" t="s">
        <v>203</v>
      </c>
      <c r="C150" s="79">
        <v>40</v>
      </c>
      <c r="D150" s="80">
        <v>60</v>
      </c>
      <c r="E150" s="81">
        <f t="shared" si="40"/>
        <v>100</v>
      </c>
      <c r="F150" s="80">
        <v>22</v>
      </c>
      <c r="G150" s="81">
        <f t="shared" si="41"/>
        <v>122</v>
      </c>
      <c r="H150" s="81" t="str">
        <f>IF(G150="0","0",LOOKUP(G150,{0,66,80,100,120,140,160},{0,1,2,3,"3.5",4,5}))</f>
        <v>3.5</v>
      </c>
      <c r="I150" s="82">
        <v>66</v>
      </c>
      <c r="J150" s="82">
        <v>67</v>
      </c>
      <c r="K150" s="83">
        <f t="shared" si="42"/>
        <v>133</v>
      </c>
      <c r="L150" s="81" t="str">
        <f>IF(K150="0","0",LOOKUP(K150,{0,66,80,100,120,140,160},{0,1,2,3,"3.5",4,5}))</f>
        <v>3.5</v>
      </c>
      <c r="M150" s="81">
        <v>22</v>
      </c>
      <c r="N150" s="81">
        <v>16</v>
      </c>
      <c r="O150" s="81">
        <v>18</v>
      </c>
      <c r="P150" s="81">
        <f t="shared" si="43"/>
        <v>56</v>
      </c>
      <c r="Q150" s="81">
        <f>IF(P150="0","0",LOOKUP(P150,{0,33,40,50,60,70,80},{0,1,2,3,"3.5",4,5}))</f>
        <v>3</v>
      </c>
      <c r="R150" s="84">
        <v>37</v>
      </c>
      <c r="S150" s="85">
        <v>25</v>
      </c>
      <c r="T150" s="83">
        <f t="shared" si="44"/>
        <v>62</v>
      </c>
      <c r="U150" s="84">
        <v>17</v>
      </c>
      <c r="V150" s="86">
        <v>12</v>
      </c>
      <c r="W150" s="83">
        <f t="shared" si="45"/>
        <v>29</v>
      </c>
      <c r="X150" s="86">
        <v>40</v>
      </c>
      <c r="Y150" s="99">
        <f t="shared" si="46"/>
        <v>131</v>
      </c>
      <c r="Z150" s="99" t="str">
        <f>IF(Y150="0","0",LOOKUP(Y150,{0,66,80,100,120,140,160},{0,1,2,3,"3.5",4,5}))</f>
        <v>3.5</v>
      </c>
      <c r="AA150" s="109">
        <v>11</v>
      </c>
      <c r="AB150" s="112">
        <v>30</v>
      </c>
      <c r="AC150" s="99">
        <f t="shared" si="47"/>
        <v>41</v>
      </c>
      <c r="AD150" s="109">
        <v>17</v>
      </c>
      <c r="AE150" s="112">
        <v>14</v>
      </c>
      <c r="AF150" s="102">
        <f t="shared" si="48"/>
        <v>31</v>
      </c>
      <c r="AG150" s="112">
        <v>38</v>
      </c>
      <c r="AH150" s="101">
        <f t="shared" si="49"/>
        <v>110</v>
      </c>
      <c r="AI150" s="99">
        <f>IF(AH150="0","0",LOOKUP(AH150,{0,66,80,100,120,140,160},{0,1,2,3,"3.5",4,5}))</f>
        <v>3</v>
      </c>
      <c r="AJ150" s="99">
        <v>36</v>
      </c>
      <c r="AK150" s="103">
        <v>49</v>
      </c>
      <c r="AL150" s="99">
        <f t="shared" si="50"/>
        <v>85</v>
      </c>
      <c r="AM150" s="103">
        <v>19</v>
      </c>
      <c r="AN150" s="109">
        <v>18</v>
      </c>
      <c r="AO150" s="101">
        <f t="shared" si="51"/>
        <v>37</v>
      </c>
      <c r="AP150" s="105">
        <v>36</v>
      </c>
      <c r="AQ150" s="101">
        <f t="shared" si="52"/>
        <v>158</v>
      </c>
      <c r="AR150" s="99">
        <f>IF(AQ150="0","0",LOOKUP(AQ150,{0,66,80,100,120,140,160},{0,1,2,3,"3.5",4,5}))</f>
        <v>4</v>
      </c>
      <c r="AS150" s="111">
        <v>27</v>
      </c>
      <c r="AT150" s="111">
        <v>16</v>
      </c>
      <c r="AU150" s="101">
        <f t="shared" si="53"/>
        <v>43</v>
      </c>
      <c r="AV150" s="111">
        <v>13</v>
      </c>
      <c r="AW150" s="109">
        <v>13</v>
      </c>
      <c r="AX150" s="101">
        <f t="shared" si="54"/>
        <v>26</v>
      </c>
      <c r="AY150" s="109">
        <v>36</v>
      </c>
      <c r="AZ150" s="101">
        <f t="shared" si="55"/>
        <v>105</v>
      </c>
      <c r="BA150" s="99">
        <f>IF(AZ150="0","0",LOOKUP(AZ150,{0,66,80,100,120,140,160},{0,1,2,3,"3.5",4,5}))</f>
        <v>3</v>
      </c>
      <c r="BB150" s="105" t="s">
        <v>56</v>
      </c>
      <c r="BC150" s="107">
        <f>IF(ISBLANK(AR150)," ",IF(AR150="0","0",LOOKUP(AR150,{0,1,2,3,"3.5",4,5},{0,0,0,1,"1.5",2,3})))</f>
        <v>2</v>
      </c>
      <c r="BD150" s="133">
        <f t="shared" si="58"/>
        <v>3.5833333333333335</v>
      </c>
      <c r="BE150" s="107" t="str">
        <f t="shared" si="56"/>
        <v>A-</v>
      </c>
      <c r="BF150" s="107" t="str">
        <f t="shared" si="57"/>
        <v>Good Result</v>
      </c>
      <c r="BG150" s="75"/>
      <c r="BH150" s="48" t="str">
        <f>IF(H150="0","0",LOOKUP(H150,{0,1,2,3,"3.5",4,5},{"F","D","C","B","A-","A","A+"}))</f>
        <v>A-</v>
      </c>
      <c r="BI150" s="48" t="str">
        <f>IF(L150="0","0",LOOKUP(L150,{0,1,2,3,"3.5",4,5},{"F","D","C","B","A-","A","A+"}))</f>
        <v>A-</v>
      </c>
      <c r="BJ150" s="48" t="str">
        <f>IF(Q150="0","0",LOOKUP(Q150,{0,1,2,3,"3.5",4,5},{"F","D","C","B","A-","A","A+"}))</f>
        <v>B</v>
      </c>
      <c r="BK150" s="48" t="str">
        <f>IF(Z150="0","0",LOOKUP(Z150,{0,1,2,3,"3.5",4,5},{"F","D","C","B","A-","A","A+"}))</f>
        <v>A-</v>
      </c>
      <c r="BL150" s="48" t="str">
        <f>IF(AI150="0","0",LOOKUP(AI150,{0,1,2,3,"3.5",4,5},{"F","D","C","B","A-","A","A+"}))</f>
        <v>B</v>
      </c>
      <c r="BM150" s="48" t="str">
        <f>IF(AR150="0","0",LOOKUP(AR150,{0,1,2,3,"3.5",4,5},{"F","D","C","B","A-","A","A+"}))</f>
        <v>A</v>
      </c>
      <c r="BN150" s="48" t="str">
        <f>IF(BA150="0","0",LOOKUP(BA150,{0,1,2,3,"3.5",4,5},{"F","D","C","B","A-","A","A+"}))</f>
        <v>B</v>
      </c>
      <c r="BO150" s="50">
        <f t="shared" si="59"/>
        <v>815</v>
      </c>
    </row>
    <row r="151" spans="1:67" ht="15.75" customHeight="1">
      <c r="A151" s="37">
        <v>1147</v>
      </c>
      <c r="B151" s="38" t="s">
        <v>204</v>
      </c>
      <c r="C151" s="79">
        <v>48</v>
      </c>
      <c r="D151" s="80">
        <v>75</v>
      </c>
      <c r="E151" s="81">
        <f t="shared" si="40"/>
        <v>123</v>
      </c>
      <c r="F151" s="80">
        <v>24</v>
      </c>
      <c r="G151" s="81">
        <f t="shared" si="41"/>
        <v>147</v>
      </c>
      <c r="H151" s="81">
        <f>IF(G151="0","0",LOOKUP(G151,{0,66,80,100,120,140,160},{0,1,2,3,"3.5",4,5}))</f>
        <v>4</v>
      </c>
      <c r="I151" s="82">
        <v>62</v>
      </c>
      <c r="J151" s="82">
        <v>73</v>
      </c>
      <c r="K151" s="83">
        <f t="shared" si="42"/>
        <v>135</v>
      </c>
      <c r="L151" s="81" t="str">
        <f>IF(K151="0","0",LOOKUP(K151,{0,66,80,100,120,140,160},{0,1,2,3,"3.5",4,5}))</f>
        <v>3.5</v>
      </c>
      <c r="M151" s="81">
        <v>22</v>
      </c>
      <c r="N151" s="81">
        <v>18</v>
      </c>
      <c r="O151" s="81">
        <v>20</v>
      </c>
      <c r="P151" s="81">
        <f t="shared" si="43"/>
        <v>60</v>
      </c>
      <c r="Q151" s="81" t="str">
        <f>IF(P151="0","0",LOOKUP(P151,{0,33,40,50,60,70,80},{0,1,2,3,"3.5",4,5}))</f>
        <v>3.5</v>
      </c>
      <c r="R151" s="84">
        <v>42</v>
      </c>
      <c r="S151" s="85">
        <v>34</v>
      </c>
      <c r="T151" s="83">
        <f t="shared" si="44"/>
        <v>76</v>
      </c>
      <c r="U151" s="84">
        <v>20</v>
      </c>
      <c r="V151" s="86">
        <v>19</v>
      </c>
      <c r="W151" s="83">
        <f t="shared" si="45"/>
        <v>39</v>
      </c>
      <c r="X151" s="86">
        <v>38</v>
      </c>
      <c r="Y151" s="99">
        <f t="shared" si="46"/>
        <v>153</v>
      </c>
      <c r="Z151" s="99">
        <f>IF(Y151="0","0",LOOKUP(Y151,{0,66,80,100,120,140,160},{0,1,2,3,"3.5",4,5}))</f>
        <v>4</v>
      </c>
      <c r="AA151" s="109">
        <v>30</v>
      </c>
      <c r="AB151" s="112">
        <v>29</v>
      </c>
      <c r="AC151" s="99">
        <f t="shared" si="47"/>
        <v>59</v>
      </c>
      <c r="AD151" s="109">
        <v>18</v>
      </c>
      <c r="AE151" s="112">
        <v>14</v>
      </c>
      <c r="AF151" s="102">
        <f t="shared" si="48"/>
        <v>32</v>
      </c>
      <c r="AG151" s="112">
        <v>38</v>
      </c>
      <c r="AH151" s="101">
        <f t="shared" si="49"/>
        <v>129</v>
      </c>
      <c r="AI151" s="99" t="str">
        <f>IF(AH151="0","0",LOOKUP(AH151,{0,66,80,100,120,140,160},{0,1,2,3,"3.5",4,5}))</f>
        <v>3.5</v>
      </c>
      <c r="AJ151" s="99">
        <v>47</v>
      </c>
      <c r="AK151" s="103">
        <v>30</v>
      </c>
      <c r="AL151" s="99">
        <f t="shared" si="50"/>
        <v>77</v>
      </c>
      <c r="AM151" s="103">
        <v>17</v>
      </c>
      <c r="AN151" s="109">
        <v>10</v>
      </c>
      <c r="AO151" s="101">
        <f t="shared" si="51"/>
        <v>27</v>
      </c>
      <c r="AP151" s="105">
        <v>46</v>
      </c>
      <c r="AQ151" s="101">
        <f t="shared" si="52"/>
        <v>150</v>
      </c>
      <c r="AR151" s="99">
        <f>IF(AQ151="0","0",LOOKUP(AQ151,{0,66,80,100,120,140,160},{0,1,2,3,"3.5",4,5}))</f>
        <v>4</v>
      </c>
      <c r="AS151" s="111">
        <v>36</v>
      </c>
      <c r="AT151" s="111">
        <v>29</v>
      </c>
      <c r="AU151" s="101">
        <f t="shared" si="53"/>
        <v>65</v>
      </c>
      <c r="AV151" s="111">
        <v>19</v>
      </c>
      <c r="AW151" s="109">
        <v>20</v>
      </c>
      <c r="AX151" s="101">
        <f t="shared" si="54"/>
        <v>39</v>
      </c>
      <c r="AY151" s="111">
        <v>32</v>
      </c>
      <c r="AZ151" s="101">
        <f t="shared" si="55"/>
        <v>136</v>
      </c>
      <c r="BA151" s="99" t="str">
        <f>IF(AZ151="0","0",LOOKUP(AZ151,{0,66,80,100,120,140,160},{0,1,2,3,"3.5",4,5}))</f>
        <v>3.5</v>
      </c>
      <c r="BB151" s="105" t="s">
        <v>56</v>
      </c>
      <c r="BC151" s="107">
        <f>IF(ISBLANK(AR151)," ",IF(AR151="0","0",LOOKUP(AR151,{0,1,2,3,"3.5",4,5},{0,0,0,1,"1.5",2,3})))</f>
        <v>2</v>
      </c>
      <c r="BD151" s="133">
        <f t="shared" si="58"/>
        <v>4</v>
      </c>
      <c r="BE151" s="107" t="str">
        <f t="shared" si="56"/>
        <v>A</v>
      </c>
      <c r="BF151" s="107" t="str">
        <f t="shared" si="57"/>
        <v>Very Good Result</v>
      </c>
      <c r="BG151" s="75"/>
      <c r="BH151" s="48" t="str">
        <f>IF(H151="0","0",LOOKUP(H151,{0,1,2,3,"3.5",4,5},{"F","D","C","B","A-","A","A+"}))</f>
        <v>A</v>
      </c>
      <c r="BI151" s="48" t="str">
        <f>IF(L151="0","0",LOOKUP(L151,{0,1,2,3,"3.5",4,5},{"F","D","C","B","A-","A","A+"}))</f>
        <v>A-</v>
      </c>
      <c r="BJ151" s="48" t="str">
        <f>IF(Q151="0","0",LOOKUP(Q151,{0,1,2,3,"3.5",4,5},{"F","D","C","B","A-","A","A+"}))</f>
        <v>A-</v>
      </c>
      <c r="BK151" s="48" t="str">
        <f>IF(Z151="0","0",LOOKUP(Z151,{0,1,2,3,"3.5",4,5},{"F","D","C","B","A-","A","A+"}))</f>
        <v>A</v>
      </c>
      <c r="BL151" s="48" t="str">
        <f>IF(AI151="0","0",LOOKUP(AI151,{0,1,2,3,"3.5",4,5},{"F","D","C","B","A-","A","A+"}))</f>
        <v>A-</v>
      </c>
      <c r="BM151" s="48" t="str">
        <f>IF(AR151="0","0",LOOKUP(AR151,{0,1,2,3,"3.5",4,5},{"F","D","C","B","A-","A","A+"}))</f>
        <v>A</v>
      </c>
      <c r="BN151" s="48" t="str">
        <f>IF(BA151="0","0",LOOKUP(BA151,{0,1,2,3,"3.5",4,5},{"F","D","C","B","A-","A","A+"}))</f>
        <v>A-</v>
      </c>
      <c r="BO151" s="50">
        <f t="shared" si="59"/>
        <v>910</v>
      </c>
    </row>
    <row r="152" spans="1:67" ht="15.75" customHeight="1">
      <c r="A152" s="37">
        <v>1148</v>
      </c>
      <c r="B152" s="38" t="s">
        <v>205</v>
      </c>
      <c r="C152" s="79">
        <v>42</v>
      </c>
      <c r="D152" s="80">
        <v>63</v>
      </c>
      <c r="E152" s="81">
        <f t="shared" si="40"/>
        <v>105</v>
      </c>
      <c r="F152" s="80">
        <v>21</v>
      </c>
      <c r="G152" s="81">
        <f t="shared" si="41"/>
        <v>126</v>
      </c>
      <c r="H152" s="81" t="str">
        <f>IF(G152="0","0",LOOKUP(G152,{0,66,80,100,120,140,160},{0,1,2,3,"3.5",4,5}))</f>
        <v>3.5</v>
      </c>
      <c r="I152" s="82">
        <v>61</v>
      </c>
      <c r="J152" s="83">
        <v>76</v>
      </c>
      <c r="K152" s="83">
        <f t="shared" si="42"/>
        <v>137</v>
      </c>
      <c r="L152" s="81" t="str">
        <f>IF(K152="0","0",LOOKUP(K152,{0,66,80,100,120,140,160},{0,1,2,3,"3.5",4,5}))</f>
        <v>3.5</v>
      </c>
      <c r="M152" s="81">
        <v>25</v>
      </c>
      <c r="N152" s="81">
        <v>17</v>
      </c>
      <c r="O152" s="81">
        <v>16</v>
      </c>
      <c r="P152" s="81">
        <f t="shared" si="43"/>
        <v>58</v>
      </c>
      <c r="Q152" s="81">
        <f>IF(P152="0","0",LOOKUP(P152,{0,33,40,50,60,70,80},{0,1,2,3,"3.5",4,5}))</f>
        <v>3</v>
      </c>
      <c r="R152" s="81">
        <v>44</v>
      </c>
      <c r="S152" s="85">
        <v>30</v>
      </c>
      <c r="T152" s="83">
        <f t="shared" si="44"/>
        <v>74</v>
      </c>
      <c r="U152" s="83">
        <v>16</v>
      </c>
      <c r="V152" s="86">
        <v>12</v>
      </c>
      <c r="W152" s="83">
        <f t="shared" si="45"/>
        <v>28</v>
      </c>
      <c r="X152" s="83">
        <v>36</v>
      </c>
      <c r="Y152" s="99">
        <f t="shared" si="46"/>
        <v>138</v>
      </c>
      <c r="Z152" s="99" t="str">
        <f>IF(Y152="0","0",LOOKUP(Y152,{0,66,80,100,120,140,160},{0,1,2,3,"3.5",4,5}))</f>
        <v>3.5</v>
      </c>
      <c r="AA152" s="109">
        <v>32</v>
      </c>
      <c r="AB152" s="99">
        <v>35</v>
      </c>
      <c r="AC152" s="99">
        <f t="shared" si="47"/>
        <v>67</v>
      </c>
      <c r="AD152" s="109">
        <v>16</v>
      </c>
      <c r="AE152" s="101">
        <v>16</v>
      </c>
      <c r="AF152" s="102">
        <f t="shared" si="48"/>
        <v>32</v>
      </c>
      <c r="AG152" s="101">
        <v>42</v>
      </c>
      <c r="AH152" s="101">
        <f t="shared" si="49"/>
        <v>141</v>
      </c>
      <c r="AI152" s="99">
        <f>IF(AH152="0","0",LOOKUP(AH152,{0,66,80,100,120,140,160},{0,1,2,3,"3.5",4,5}))</f>
        <v>4</v>
      </c>
      <c r="AJ152" s="99">
        <v>43</v>
      </c>
      <c r="AK152" s="99">
        <v>48</v>
      </c>
      <c r="AL152" s="99">
        <f t="shared" si="50"/>
        <v>91</v>
      </c>
      <c r="AM152" s="103">
        <v>16</v>
      </c>
      <c r="AN152" s="101">
        <v>16</v>
      </c>
      <c r="AO152" s="101">
        <f t="shared" si="51"/>
        <v>32</v>
      </c>
      <c r="AP152" s="105">
        <v>44</v>
      </c>
      <c r="AQ152" s="101">
        <f t="shared" si="52"/>
        <v>167</v>
      </c>
      <c r="AR152" s="99">
        <f>IF(AQ152="0","0",LOOKUP(AQ152,{0,66,80,100,120,140,160},{0,1,2,3,"3.5",4,5}))</f>
        <v>5</v>
      </c>
      <c r="AS152" s="106">
        <v>29</v>
      </c>
      <c r="AT152" s="111">
        <v>19</v>
      </c>
      <c r="AU152" s="101">
        <f t="shared" si="53"/>
        <v>48</v>
      </c>
      <c r="AV152" s="106">
        <v>16</v>
      </c>
      <c r="AW152" s="109">
        <v>14</v>
      </c>
      <c r="AX152" s="101">
        <f t="shared" si="54"/>
        <v>30</v>
      </c>
      <c r="AY152" s="100">
        <v>36</v>
      </c>
      <c r="AZ152" s="101">
        <f t="shared" si="55"/>
        <v>114</v>
      </c>
      <c r="BA152" s="99">
        <f>IF(AZ152="0","0",LOOKUP(AZ152,{0,66,80,100,120,140,160},{0,1,2,3,"3.5",4,5}))</f>
        <v>3</v>
      </c>
      <c r="BB152" s="105" t="s">
        <v>56</v>
      </c>
      <c r="BC152" s="107">
        <f>IF(ISBLANK(AR152)," ",IF(AR152="0","0",LOOKUP(AR152,{0,1,2,3,"3.5",4,5},{0,0,0,1,"1.5",2,3})))</f>
        <v>3</v>
      </c>
      <c r="BD152" s="133">
        <f t="shared" si="58"/>
        <v>3.9166666666666665</v>
      </c>
      <c r="BE152" s="107" t="str">
        <f t="shared" si="56"/>
        <v>A-</v>
      </c>
      <c r="BF152" s="107" t="str">
        <f t="shared" si="57"/>
        <v>Good Result</v>
      </c>
      <c r="BG152" s="75"/>
      <c r="BH152" s="48" t="str">
        <f>IF(H152="0","0",LOOKUP(H152,{0,1,2,3,"3.5",4,5},{"F","D","C","B","A-","A","A+"}))</f>
        <v>A-</v>
      </c>
      <c r="BI152" s="48" t="str">
        <f>IF(L152="0","0",LOOKUP(L152,{0,1,2,3,"3.5",4,5},{"F","D","C","B","A-","A","A+"}))</f>
        <v>A-</v>
      </c>
      <c r="BJ152" s="48" t="str">
        <f>IF(Q152="0","0",LOOKUP(Q152,{0,1,2,3,"3.5",4,5},{"F","D","C","B","A-","A","A+"}))</f>
        <v>B</v>
      </c>
      <c r="BK152" s="48" t="str">
        <f>IF(Z152="0","0",LOOKUP(Z152,{0,1,2,3,"3.5",4,5},{"F","D","C","B","A-","A","A+"}))</f>
        <v>A-</v>
      </c>
      <c r="BL152" s="48" t="str">
        <f>IF(AI152="0","0",LOOKUP(AI152,{0,1,2,3,"3.5",4,5},{"F","D","C","B","A-","A","A+"}))</f>
        <v>A</v>
      </c>
      <c r="BM152" s="48" t="str">
        <f>IF(AR152="0","0",LOOKUP(AR152,{0,1,2,3,"3.5",4,5},{"F","D","C","B","A-","A","A+"}))</f>
        <v>A+</v>
      </c>
      <c r="BN152" s="48" t="str">
        <f>IF(BA152="0","0",LOOKUP(BA152,{0,1,2,3,"3.5",4,5},{"F","D","C","B","A-","A","A+"}))</f>
        <v>B</v>
      </c>
      <c r="BO152" s="50">
        <f t="shared" si="59"/>
        <v>881</v>
      </c>
    </row>
    <row r="153" spans="1:67" ht="15.75" customHeight="1">
      <c r="A153" s="66">
        <v>1149</v>
      </c>
      <c r="B153" s="38" t="s">
        <v>206</v>
      </c>
      <c r="C153" s="79">
        <v>43</v>
      </c>
      <c r="D153" s="80">
        <v>62</v>
      </c>
      <c r="E153" s="81">
        <f t="shared" si="40"/>
        <v>105</v>
      </c>
      <c r="F153" s="80">
        <v>21</v>
      </c>
      <c r="G153" s="81">
        <f t="shared" si="41"/>
        <v>126</v>
      </c>
      <c r="H153" s="81" t="str">
        <f>IF(G153="0","0",LOOKUP(G153,{0,66,80,100,120,140,160},{0,1,2,3,"3.5",4,5}))</f>
        <v>3.5</v>
      </c>
      <c r="I153" s="82">
        <v>74</v>
      </c>
      <c r="J153" s="83">
        <v>78</v>
      </c>
      <c r="K153" s="83">
        <f t="shared" si="42"/>
        <v>152</v>
      </c>
      <c r="L153" s="81">
        <f>IF(K153="0","0",LOOKUP(K153,{0,66,80,100,120,140,160},{0,1,2,3,"3.5",4,5}))</f>
        <v>4</v>
      </c>
      <c r="M153" s="81">
        <v>36</v>
      </c>
      <c r="N153" s="81">
        <v>14</v>
      </c>
      <c r="O153" s="81">
        <v>16</v>
      </c>
      <c r="P153" s="81">
        <f t="shared" si="43"/>
        <v>66</v>
      </c>
      <c r="Q153" s="81" t="str">
        <f>IF(P153="0","0",LOOKUP(P153,{0,33,40,50,60,70,80},{0,1,2,3,"3.5",4,5}))</f>
        <v>3.5</v>
      </c>
      <c r="R153" s="81">
        <v>29</v>
      </c>
      <c r="S153" s="85">
        <v>30</v>
      </c>
      <c r="T153" s="83">
        <f t="shared" si="44"/>
        <v>59</v>
      </c>
      <c r="U153" s="83">
        <v>14</v>
      </c>
      <c r="V153" s="86">
        <v>8</v>
      </c>
      <c r="W153" s="83">
        <f t="shared" si="45"/>
        <v>22</v>
      </c>
      <c r="X153" s="83">
        <v>36</v>
      </c>
      <c r="Y153" s="99">
        <f t="shared" si="46"/>
        <v>117</v>
      </c>
      <c r="Z153" s="99">
        <f>IF(Y153="0","0",LOOKUP(Y153,{0,66,80,100,120,140,160},{0,1,2,3,"3.5",4,5}))</f>
        <v>3</v>
      </c>
      <c r="AA153" s="109">
        <v>27</v>
      </c>
      <c r="AB153" s="99">
        <v>21</v>
      </c>
      <c r="AC153" s="99">
        <f t="shared" si="47"/>
        <v>48</v>
      </c>
      <c r="AD153" s="109">
        <v>15</v>
      </c>
      <c r="AE153" s="101">
        <v>10</v>
      </c>
      <c r="AF153" s="102">
        <f t="shared" si="48"/>
        <v>25</v>
      </c>
      <c r="AG153" s="101">
        <v>38</v>
      </c>
      <c r="AH153" s="101">
        <f t="shared" si="49"/>
        <v>111</v>
      </c>
      <c r="AI153" s="99">
        <f>IF(AH153="0","0",LOOKUP(AH153,{0,66,80,100,120,140,160},{0,1,2,3,"3.5",4,5}))</f>
        <v>3</v>
      </c>
      <c r="AJ153" s="99">
        <v>39</v>
      </c>
      <c r="AK153" s="99">
        <v>4</v>
      </c>
      <c r="AL153" s="99">
        <f t="shared" si="50"/>
        <v>43</v>
      </c>
      <c r="AM153" s="103">
        <v>16</v>
      </c>
      <c r="AN153" s="101">
        <v>15</v>
      </c>
      <c r="AO153" s="101">
        <f t="shared" si="51"/>
        <v>31</v>
      </c>
      <c r="AP153" s="105">
        <v>42</v>
      </c>
      <c r="AQ153" s="101">
        <f t="shared" si="52"/>
        <v>116</v>
      </c>
      <c r="AR153" s="99">
        <f>IF(AQ153="0","0",LOOKUP(AQ153,{0,66,80,100,120,140,160},{0,1,2,3,"3.5",4,5}))</f>
        <v>3</v>
      </c>
      <c r="AS153" s="106">
        <v>26</v>
      </c>
      <c r="AT153" s="111">
        <v>13</v>
      </c>
      <c r="AU153" s="101">
        <f t="shared" si="53"/>
        <v>39</v>
      </c>
      <c r="AV153" s="106">
        <v>13</v>
      </c>
      <c r="AW153" s="109">
        <v>16</v>
      </c>
      <c r="AX153" s="101">
        <f t="shared" si="54"/>
        <v>29</v>
      </c>
      <c r="AY153" s="100">
        <v>34</v>
      </c>
      <c r="AZ153" s="101">
        <f t="shared" si="55"/>
        <v>102</v>
      </c>
      <c r="BA153" s="99">
        <f>IF(AZ153="0","0",LOOKUP(AZ153,{0,66,80,100,120,140,160},{0,1,2,3,"3.5",4,5}))</f>
        <v>3</v>
      </c>
      <c r="BB153" s="105" t="s">
        <v>60</v>
      </c>
      <c r="BC153" s="107">
        <f>IF(ISBLANK(BA153)," ",IF(BA153="0","0",LOOKUP(BA153,{0,1,2,3,"3.5",4,5},{0,0,0,1,"1.5",2,3})))</f>
        <v>1</v>
      </c>
      <c r="BD153" s="133">
        <f t="shared" si="58"/>
        <v>3.5</v>
      </c>
      <c r="BE153" s="107" t="str">
        <f t="shared" si="56"/>
        <v>A-</v>
      </c>
      <c r="BF153" s="107" t="str">
        <f t="shared" si="57"/>
        <v>Good Result</v>
      </c>
      <c r="BG153" s="75"/>
      <c r="BH153" s="48" t="str">
        <f>IF(H153="0","0",LOOKUP(H153,{0,1,2,3,"3.5",4,5},{"F","D","C","B","A-","A","A+"}))</f>
        <v>A-</v>
      </c>
      <c r="BI153" s="48" t="str">
        <f>IF(L153="0","0",LOOKUP(L153,{0,1,2,3,"3.5",4,5},{"F","D","C","B","A-","A","A+"}))</f>
        <v>A</v>
      </c>
      <c r="BJ153" s="48" t="str">
        <f>IF(Q153="0","0",LOOKUP(Q153,{0,1,2,3,"3.5",4,5},{"F","D","C","B","A-","A","A+"}))</f>
        <v>A-</v>
      </c>
      <c r="BK153" s="48" t="str">
        <f>IF(Z153="0","0",LOOKUP(Z153,{0,1,2,3,"3.5",4,5},{"F","D","C","B","A-","A","A+"}))</f>
        <v>B</v>
      </c>
      <c r="BL153" s="48" t="str">
        <f>IF(AI153="0","0",LOOKUP(AI153,{0,1,2,3,"3.5",4,5},{"F","D","C","B","A-","A","A+"}))</f>
        <v>B</v>
      </c>
      <c r="BM153" s="48" t="str">
        <f>IF(AR153="0","0",LOOKUP(AR153,{0,1,2,3,"3.5",4,5},{"F","D","C","B","A-","A","A+"}))</f>
        <v>B</v>
      </c>
      <c r="BN153" s="48" t="str">
        <f>IF(BA153="0","0",LOOKUP(BA153,{0,1,2,3,"3.5",4,5},{"F","D","C","B","A-","A","A+"}))</f>
        <v>B</v>
      </c>
      <c r="BO153" s="50">
        <f t="shared" si="59"/>
        <v>790</v>
      </c>
    </row>
    <row r="154" spans="1:67" ht="15.75" customHeight="1">
      <c r="A154" s="37">
        <v>1150</v>
      </c>
      <c r="B154" s="38" t="s">
        <v>207</v>
      </c>
      <c r="C154" s="79">
        <v>45</v>
      </c>
      <c r="D154" s="80">
        <v>72</v>
      </c>
      <c r="E154" s="81">
        <f t="shared" si="40"/>
        <v>117</v>
      </c>
      <c r="F154" s="80">
        <v>25</v>
      </c>
      <c r="G154" s="81">
        <f t="shared" si="41"/>
        <v>142</v>
      </c>
      <c r="H154" s="81">
        <f>IF(G154="0","0",LOOKUP(G154,{0,66,80,100,120,140,160},{0,1,2,3,"3.5",4,5}))</f>
        <v>4</v>
      </c>
      <c r="I154" s="82">
        <v>54</v>
      </c>
      <c r="J154" s="83">
        <v>64</v>
      </c>
      <c r="K154" s="83">
        <f t="shared" si="42"/>
        <v>118</v>
      </c>
      <c r="L154" s="81">
        <f>IF(K154="0","0",LOOKUP(K154,{0,66,80,100,120,140,160},{0,1,2,3,"3.5",4,5}))</f>
        <v>3</v>
      </c>
      <c r="M154" s="81">
        <v>30</v>
      </c>
      <c r="N154" s="81">
        <v>14</v>
      </c>
      <c r="O154" s="81">
        <v>16</v>
      </c>
      <c r="P154" s="81">
        <f t="shared" si="43"/>
        <v>60</v>
      </c>
      <c r="Q154" s="81" t="str">
        <f>IF(P154="0","0",LOOKUP(P154,{0,33,40,50,60,70,80},{0,1,2,3,"3.5",4,5}))</f>
        <v>3.5</v>
      </c>
      <c r="R154" s="81">
        <v>42</v>
      </c>
      <c r="S154" s="81">
        <v>37</v>
      </c>
      <c r="T154" s="83">
        <f t="shared" si="44"/>
        <v>79</v>
      </c>
      <c r="U154" s="83">
        <v>12</v>
      </c>
      <c r="V154" s="94" t="s">
        <v>55</v>
      </c>
      <c r="W154" s="83">
        <f t="shared" si="45"/>
        <v>21</v>
      </c>
      <c r="X154" s="83">
        <v>38</v>
      </c>
      <c r="Y154" s="99">
        <f t="shared" si="46"/>
        <v>138</v>
      </c>
      <c r="Z154" s="99" t="str">
        <f>IF(Y154="0","0",LOOKUP(Y154,{0,66,80,100,120,140,160},{0,1,2,3,"3.5",4,5}))</f>
        <v>3.5</v>
      </c>
      <c r="AA154" s="109">
        <v>24</v>
      </c>
      <c r="AB154" s="99">
        <v>35</v>
      </c>
      <c r="AC154" s="99">
        <f t="shared" si="47"/>
        <v>59</v>
      </c>
      <c r="AD154" s="109">
        <v>14</v>
      </c>
      <c r="AE154" s="101">
        <v>16</v>
      </c>
      <c r="AF154" s="102">
        <f t="shared" si="48"/>
        <v>30</v>
      </c>
      <c r="AG154" s="101">
        <v>38</v>
      </c>
      <c r="AH154" s="101">
        <f t="shared" si="49"/>
        <v>127</v>
      </c>
      <c r="AI154" s="99" t="str">
        <f>IF(AH154="0","0",LOOKUP(AH154,{0,66,80,100,120,140,160},{0,1,2,3,"3.5",4,5}))</f>
        <v>3.5</v>
      </c>
      <c r="AJ154" s="99">
        <v>42</v>
      </c>
      <c r="AK154" s="99">
        <v>37</v>
      </c>
      <c r="AL154" s="99">
        <f t="shared" si="50"/>
        <v>79</v>
      </c>
      <c r="AM154" s="103">
        <v>17</v>
      </c>
      <c r="AN154" s="101">
        <v>14</v>
      </c>
      <c r="AO154" s="101">
        <f t="shared" si="51"/>
        <v>31</v>
      </c>
      <c r="AP154" s="105">
        <v>42</v>
      </c>
      <c r="AQ154" s="101">
        <f t="shared" si="52"/>
        <v>152</v>
      </c>
      <c r="AR154" s="99">
        <f>IF(AQ154="0","0",LOOKUP(AQ154,{0,66,80,100,120,140,160},{0,1,2,3,"3.5",4,5}))</f>
        <v>4</v>
      </c>
      <c r="AS154" s="106">
        <v>36</v>
      </c>
      <c r="AT154" s="111">
        <v>27</v>
      </c>
      <c r="AU154" s="101">
        <f t="shared" si="53"/>
        <v>63</v>
      </c>
      <c r="AV154" s="106">
        <v>17</v>
      </c>
      <c r="AW154" s="109">
        <v>19</v>
      </c>
      <c r="AX154" s="101">
        <f t="shared" si="54"/>
        <v>36</v>
      </c>
      <c r="AY154" s="100">
        <v>38</v>
      </c>
      <c r="AZ154" s="101">
        <f t="shared" si="55"/>
        <v>137</v>
      </c>
      <c r="BA154" s="99" t="str">
        <f>IF(AZ154="0","0",LOOKUP(AZ154,{0,66,80,100,120,140,160},{0,1,2,3,"3.5",4,5}))</f>
        <v>3.5</v>
      </c>
      <c r="BB154" s="105" t="s">
        <v>56</v>
      </c>
      <c r="BC154" s="107">
        <f>IF(ISBLANK(AR154)," ",IF(AR154="0","0",LOOKUP(AR154,{0,1,2,3,"3.5",4,5},{0,0,0,1,"1.5",2,3})))</f>
        <v>2</v>
      </c>
      <c r="BD154" s="133">
        <f t="shared" si="58"/>
        <v>3.8333333333333335</v>
      </c>
      <c r="BE154" s="107" t="str">
        <f t="shared" si="56"/>
        <v>A-</v>
      </c>
      <c r="BF154" s="107" t="str">
        <f t="shared" si="57"/>
        <v>Good Result</v>
      </c>
      <c r="BG154" s="75"/>
      <c r="BH154" s="48" t="str">
        <f>IF(H154="0","0",LOOKUP(H154,{0,1,2,3,"3.5",4,5},{"F","D","C","B","A-","A","A+"}))</f>
        <v>A</v>
      </c>
      <c r="BI154" s="48" t="str">
        <f>IF(L154="0","0",LOOKUP(L154,{0,1,2,3,"3.5",4,5},{"F","D","C","B","A-","A","A+"}))</f>
        <v>B</v>
      </c>
      <c r="BJ154" s="48" t="str">
        <f>IF(Q154="0","0",LOOKUP(Q154,{0,1,2,3,"3.5",4,5},{"F","D","C","B","A-","A","A+"}))</f>
        <v>A-</v>
      </c>
      <c r="BK154" s="48" t="str">
        <f>IF(Z154="0","0",LOOKUP(Z154,{0,1,2,3,"3.5",4,5},{"F","D","C","B","A-","A","A+"}))</f>
        <v>A-</v>
      </c>
      <c r="BL154" s="48" t="str">
        <f>IF(AI154="0","0",LOOKUP(AI154,{0,1,2,3,"3.5",4,5},{"F","D","C","B","A-","A","A+"}))</f>
        <v>A-</v>
      </c>
      <c r="BM154" s="48" t="str">
        <f>IF(AR154="0","0",LOOKUP(AR154,{0,1,2,3,"3.5",4,5},{"F","D","C","B","A-","A","A+"}))</f>
        <v>A</v>
      </c>
      <c r="BN154" s="48" t="str">
        <f>IF(BA154="0","0",LOOKUP(BA154,{0,1,2,3,"3.5",4,5},{"F","D","C","B","A-","A","A+"}))</f>
        <v>A-</v>
      </c>
      <c r="BO154" s="50">
        <f t="shared" si="59"/>
        <v>874</v>
      </c>
    </row>
    <row r="155" spans="1:67" ht="15.75" customHeight="1">
      <c r="A155" s="66">
        <v>1151</v>
      </c>
      <c r="B155" s="38" t="s">
        <v>208</v>
      </c>
      <c r="C155" s="95">
        <v>30</v>
      </c>
      <c r="D155" s="95">
        <v>72</v>
      </c>
      <c r="E155" s="81">
        <f t="shared" si="40"/>
        <v>102</v>
      </c>
      <c r="F155" s="95">
        <v>23</v>
      </c>
      <c r="G155" s="81">
        <f t="shared" si="41"/>
        <v>125</v>
      </c>
      <c r="H155" s="81" t="str">
        <f>IF(G155="0","0",LOOKUP(G155,{0,66,80,100,120,140,160},{0,1,2,3,"3.5",4,5}))</f>
        <v>3.5</v>
      </c>
      <c r="I155" s="80">
        <v>42</v>
      </c>
      <c r="J155" s="80">
        <v>49</v>
      </c>
      <c r="K155" s="83">
        <f t="shared" si="42"/>
        <v>91</v>
      </c>
      <c r="L155" s="81">
        <f>IF(K155="0","0",LOOKUP(K155,{0,66,80,100,120,140,160},{0,1,2,3,"3.5",4,5}))</f>
        <v>2</v>
      </c>
      <c r="M155" s="80">
        <v>19</v>
      </c>
      <c r="N155" s="80">
        <v>15</v>
      </c>
      <c r="O155" s="80"/>
      <c r="P155" s="81">
        <f t="shared" si="43"/>
        <v>0</v>
      </c>
      <c r="Q155" s="81">
        <f>IF(P155="0","0",LOOKUP(P155,{0,33,40,50,60,70,80},{0,1,2,3,"3.5",4,5}))</f>
        <v>0</v>
      </c>
      <c r="R155" s="80">
        <v>32</v>
      </c>
      <c r="S155" s="80">
        <v>34</v>
      </c>
      <c r="T155" s="83">
        <f t="shared" si="44"/>
        <v>66</v>
      </c>
      <c r="U155" s="80">
        <v>15</v>
      </c>
      <c r="V155" s="80">
        <v>12</v>
      </c>
      <c r="W155" s="83">
        <f t="shared" si="45"/>
        <v>27</v>
      </c>
      <c r="X155" s="80"/>
      <c r="Y155" s="99">
        <f t="shared" si="46"/>
        <v>0</v>
      </c>
      <c r="Z155" s="99">
        <f>IF(Y155="0","0",LOOKUP(Y155,{0,66,80,100,120,140,160},{0,1,2,3,"3.5",4,5}))</f>
        <v>0</v>
      </c>
      <c r="AA155" s="105"/>
      <c r="AB155" s="105"/>
      <c r="AC155" s="99">
        <f t="shared" si="47"/>
        <v>0</v>
      </c>
      <c r="AD155" s="105"/>
      <c r="AE155" s="105"/>
      <c r="AF155" s="102">
        <f t="shared" si="48"/>
        <v>0</v>
      </c>
      <c r="AG155" s="105"/>
      <c r="AH155" s="101">
        <f t="shared" si="49"/>
        <v>0</v>
      </c>
      <c r="AI155" s="99">
        <f>IF(AH155="0","0",LOOKUP(AH155,{0,66,80,100,120,140,160},{0,1,2,3,"3.5",4,5}))</f>
        <v>0</v>
      </c>
      <c r="AJ155" s="105">
        <v>33</v>
      </c>
      <c r="AK155" s="105">
        <v>29</v>
      </c>
      <c r="AL155" s="99">
        <f t="shared" si="50"/>
        <v>62</v>
      </c>
      <c r="AM155" s="105">
        <v>18</v>
      </c>
      <c r="AN155" s="105">
        <v>12</v>
      </c>
      <c r="AO155" s="101">
        <f t="shared" si="51"/>
        <v>30</v>
      </c>
      <c r="AP155" s="105">
        <v>34</v>
      </c>
      <c r="AQ155" s="101">
        <f t="shared" si="52"/>
        <v>126</v>
      </c>
      <c r="AR155" s="99" t="str">
        <f>IF(AQ155="0","0",LOOKUP(AQ155,{0,66,80,100,120,140,160},{0,1,2,3,"3.5",4,5}))</f>
        <v>3.5</v>
      </c>
      <c r="AS155" s="105">
        <v>26</v>
      </c>
      <c r="AT155" s="105"/>
      <c r="AU155" s="101">
        <f t="shared" si="53"/>
        <v>26</v>
      </c>
      <c r="AV155" s="105">
        <v>15</v>
      </c>
      <c r="AW155" s="105"/>
      <c r="AX155" s="101">
        <f t="shared" si="54"/>
        <v>15</v>
      </c>
      <c r="AY155" s="105">
        <v>32</v>
      </c>
      <c r="AZ155" s="101">
        <f t="shared" si="55"/>
        <v>0</v>
      </c>
      <c r="BA155" s="99">
        <f>IF(AZ155="0","0",LOOKUP(AZ155,{0,66,80,100,120,140,160},{0,1,2,3,"3.5",4,5}))</f>
        <v>0</v>
      </c>
      <c r="BB155" s="105" t="s">
        <v>56</v>
      </c>
      <c r="BC155" s="107" t="str">
        <f>IF(ISBLANK(AR155)," ",IF(AR155="0","0",LOOKUP(AR155,{0,1,2,3,"3.5",4,5},{0,0,0,1,"1.5",2,3})))</f>
        <v>1.5</v>
      </c>
      <c r="BD155" s="133">
        <f t="shared" si="58"/>
        <v>0</v>
      </c>
      <c r="BE155" s="107" t="str">
        <f t="shared" si="56"/>
        <v>F</v>
      </c>
      <c r="BF155" s="107" t="str">
        <f t="shared" si="57"/>
        <v>Fail</v>
      </c>
      <c r="BG155" s="75"/>
      <c r="BH155" s="48" t="str">
        <f>IF(H155="0","0",LOOKUP(H155,{0,1,2,3,"3.5",4,5},{"F","D","C","B","A-","A","A+"}))</f>
        <v>A-</v>
      </c>
      <c r="BI155" s="48" t="str">
        <f>IF(L155="0","0",LOOKUP(L155,{0,1,2,3,"3.5",4,5},{"F","D","C","B","A-","A","A+"}))</f>
        <v>C</v>
      </c>
      <c r="BJ155" s="48" t="str">
        <f>IF(Q155="0","0",LOOKUP(Q155,{0,1,2,3,"3.5",4,5},{"F","D","C","B","A-","A","A+"}))</f>
        <v>F</v>
      </c>
      <c r="BK155" s="48" t="str">
        <f>IF(Z155="0","0",LOOKUP(Z155,{0,1,2,3,"3.5",4,5},{"F","D","C","B","A-","A","A+"}))</f>
        <v>F</v>
      </c>
      <c r="BL155" s="48" t="str">
        <f>IF(AI155="0","0",LOOKUP(AI155,{0,1,2,3,"3.5",4,5},{"F","D","C","B","A-","A","A+"}))</f>
        <v>F</v>
      </c>
      <c r="BM155" s="48" t="str">
        <f>IF(AR155="0","0",LOOKUP(AR155,{0,1,2,3,"3.5",4,5},{"F","D","C","B","A-","A","A+"}))</f>
        <v>A-</v>
      </c>
      <c r="BN155" s="48" t="str">
        <f>IF(BA155="0","0",LOOKUP(BA155,{0,1,2,3,"3.5",4,5},{"F","D","C","B","A-","A","A+"}))</f>
        <v>F</v>
      </c>
      <c r="BO155" s="50">
        <f t="shared" si="59"/>
        <v>342</v>
      </c>
    </row>
    <row r="156" spans="1:67" ht="15.75" customHeight="1">
      <c r="A156" s="37">
        <v>1152</v>
      </c>
      <c r="B156" s="38" t="s">
        <v>209</v>
      </c>
      <c r="C156" s="95">
        <v>36</v>
      </c>
      <c r="D156" s="95">
        <v>47</v>
      </c>
      <c r="E156" s="81">
        <f t="shared" si="40"/>
        <v>83</v>
      </c>
      <c r="F156" s="95">
        <v>25</v>
      </c>
      <c r="G156" s="81">
        <f t="shared" si="41"/>
        <v>108</v>
      </c>
      <c r="H156" s="81">
        <f>IF(G156="0","0",LOOKUP(G156,{0,66,80,100,120,140,160},{0,1,2,3,"3.5",4,5}))</f>
        <v>3</v>
      </c>
      <c r="I156" s="80">
        <v>37</v>
      </c>
      <c r="J156" s="80">
        <v>33</v>
      </c>
      <c r="K156" s="83">
        <f t="shared" si="42"/>
        <v>70</v>
      </c>
      <c r="L156" s="81">
        <f>IF(K156="0","0",LOOKUP(K156,{0,66,80,100,120,140,160},{0,1,2,3,"3.5",4,5}))</f>
        <v>1</v>
      </c>
      <c r="M156" s="80">
        <v>24</v>
      </c>
      <c r="N156" s="80">
        <v>14</v>
      </c>
      <c r="O156" s="80">
        <v>16</v>
      </c>
      <c r="P156" s="81">
        <f t="shared" si="43"/>
        <v>54</v>
      </c>
      <c r="Q156" s="81">
        <f>IF(P156="0","0",LOOKUP(P156,{0,33,40,50,60,70,80},{0,1,2,3,"3.5",4,5}))</f>
        <v>3</v>
      </c>
      <c r="R156" s="80">
        <v>21</v>
      </c>
      <c r="S156" s="80">
        <v>30</v>
      </c>
      <c r="T156" s="83">
        <f t="shared" si="44"/>
        <v>51</v>
      </c>
      <c r="U156" s="80">
        <v>16</v>
      </c>
      <c r="V156" s="96" t="s">
        <v>126</v>
      </c>
      <c r="W156" s="83">
        <f t="shared" si="45"/>
        <v>24</v>
      </c>
      <c r="X156" s="80">
        <v>26</v>
      </c>
      <c r="Y156" s="99">
        <f t="shared" si="46"/>
        <v>101</v>
      </c>
      <c r="Z156" s="99">
        <f>IF(Y156="0","0",LOOKUP(Y156,{0,66,80,100,120,140,160},{0,1,2,3,"3.5",4,5}))</f>
        <v>3</v>
      </c>
      <c r="AA156" s="105">
        <v>21</v>
      </c>
      <c r="AB156" s="105">
        <v>0</v>
      </c>
      <c r="AC156" s="99">
        <f t="shared" si="47"/>
        <v>21</v>
      </c>
      <c r="AD156" s="105">
        <v>10</v>
      </c>
      <c r="AE156" s="105">
        <v>9</v>
      </c>
      <c r="AF156" s="102">
        <f t="shared" si="48"/>
        <v>19</v>
      </c>
      <c r="AG156" s="105">
        <v>42</v>
      </c>
      <c r="AH156" s="101">
        <f t="shared" si="49"/>
        <v>0</v>
      </c>
      <c r="AI156" s="99">
        <f>IF(AH156="0","0",LOOKUP(AH156,{0,66,80,100,120,140,160},{0,1,2,3,"3.5",4,5}))</f>
        <v>0</v>
      </c>
      <c r="AJ156" s="105">
        <v>3</v>
      </c>
      <c r="AK156" s="105"/>
      <c r="AL156" s="99">
        <f t="shared" si="50"/>
        <v>3</v>
      </c>
      <c r="AM156" s="105">
        <v>15</v>
      </c>
      <c r="AN156" s="105"/>
      <c r="AO156" s="101">
        <f t="shared" si="51"/>
        <v>15</v>
      </c>
      <c r="AP156" s="105">
        <v>26</v>
      </c>
      <c r="AQ156" s="101">
        <f t="shared" si="52"/>
        <v>0</v>
      </c>
      <c r="AR156" s="99">
        <f>IF(AQ156="0","0",LOOKUP(AQ156,{0,66,80,100,120,140,160},{0,1,2,3,"3.5",4,5}))</f>
        <v>0</v>
      </c>
      <c r="AS156" s="105">
        <v>13</v>
      </c>
      <c r="AT156" s="105">
        <v>10</v>
      </c>
      <c r="AU156" s="101">
        <f t="shared" si="53"/>
        <v>23</v>
      </c>
      <c r="AV156" s="105">
        <v>8</v>
      </c>
      <c r="AW156" s="105">
        <v>17</v>
      </c>
      <c r="AX156" s="101">
        <f t="shared" si="54"/>
        <v>25</v>
      </c>
      <c r="AY156" s="105">
        <v>32</v>
      </c>
      <c r="AZ156" s="101">
        <f t="shared" si="55"/>
        <v>0</v>
      </c>
      <c r="BA156" s="99">
        <f>IF(AZ156="0","0",LOOKUP(AZ156,{0,66,80,100,120,140,160},{0,1,2,3,"3.5",4,5}))</f>
        <v>0</v>
      </c>
      <c r="BB156" s="105" t="s">
        <v>56</v>
      </c>
      <c r="BC156" s="107">
        <f>IF(ISBLANK(AR156)," ",IF(AR156="0","0",LOOKUP(AR156,{0,1,2,3,"3.5",4,5},{0,0,0,1,"1.5",2,3})))</f>
        <v>0</v>
      </c>
      <c r="BD156" s="133">
        <f t="shared" si="58"/>
        <v>0</v>
      </c>
      <c r="BE156" s="107" t="str">
        <f t="shared" si="56"/>
        <v>F</v>
      </c>
      <c r="BF156" s="107" t="str">
        <f t="shared" si="57"/>
        <v>Fail</v>
      </c>
      <c r="BG156" s="75"/>
      <c r="BH156" s="48" t="str">
        <f>IF(H156="0","0",LOOKUP(H156,{0,1,2,3,"3.5",4,5},{"F","D","C","B","A-","A","A+"}))</f>
        <v>B</v>
      </c>
      <c r="BI156" s="48" t="str">
        <f>IF(L156="0","0",LOOKUP(L156,{0,1,2,3,"3.5",4,5},{"F","D","C","B","A-","A","A+"}))</f>
        <v>D</v>
      </c>
      <c r="BJ156" s="48" t="str">
        <f>IF(Q156="0","0",LOOKUP(Q156,{0,1,2,3,"3.5",4,5},{"F","D","C","B","A-","A","A+"}))</f>
        <v>B</v>
      </c>
      <c r="BK156" s="48" t="str">
        <f>IF(Z156="0","0",LOOKUP(Z156,{0,1,2,3,"3.5",4,5},{"F","D","C","B","A-","A","A+"}))</f>
        <v>B</v>
      </c>
      <c r="BL156" s="48" t="str">
        <f>IF(AI156="0","0",LOOKUP(AI156,{0,1,2,3,"3.5",4,5},{"F","D","C","B","A-","A","A+"}))</f>
        <v>F</v>
      </c>
      <c r="BM156" s="48" t="str">
        <f>IF(AR156="0","0",LOOKUP(AR156,{0,1,2,3,"3.5",4,5},{"F","D","C","B","A-","A","A+"}))</f>
        <v>F</v>
      </c>
      <c r="BN156" s="48" t="str">
        <f>IF(BA156="0","0",LOOKUP(BA156,{0,1,2,3,"3.5",4,5},{"F","D","C","B","A-","A","A+"}))</f>
        <v>F</v>
      </c>
      <c r="BO156" s="50">
        <f t="shared" si="59"/>
        <v>333</v>
      </c>
    </row>
    <row r="157" spans="1:67" ht="15.75" customHeight="1">
      <c r="A157" s="66">
        <v>1153</v>
      </c>
      <c r="B157" s="38" t="s">
        <v>210</v>
      </c>
      <c r="C157" s="95">
        <v>46</v>
      </c>
      <c r="D157" s="95">
        <v>60</v>
      </c>
      <c r="E157" s="81">
        <f t="shared" si="40"/>
        <v>106</v>
      </c>
      <c r="F157" s="95">
        <v>22</v>
      </c>
      <c r="G157" s="81">
        <f t="shared" si="41"/>
        <v>128</v>
      </c>
      <c r="H157" s="81" t="str">
        <f>IF(G157="0","0",LOOKUP(G157,{0,66,80,100,120,140,160},{0,1,2,3,"3.5",4,5}))</f>
        <v>3.5</v>
      </c>
      <c r="I157" s="80">
        <v>70</v>
      </c>
      <c r="J157" s="80">
        <v>80</v>
      </c>
      <c r="K157" s="83">
        <f t="shared" si="42"/>
        <v>150</v>
      </c>
      <c r="L157" s="81">
        <f>IF(K157="0","0",LOOKUP(K157,{0,66,80,100,120,140,160},{0,1,2,3,"3.5",4,5}))</f>
        <v>4</v>
      </c>
      <c r="M157" s="80">
        <v>21</v>
      </c>
      <c r="N157" s="80">
        <v>16</v>
      </c>
      <c r="O157" s="80">
        <v>21</v>
      </c>
      <c r="P157" s="81">
        <f t="shared" si="43"/>
        <v>58</v>
      </c>
      <c r="Q157" s="81">
        <f>IF(P157="0","0",LOOKUP(P157,{0,33,40,50,60,70,80},{0,1,2,3,"3.5",4,5}))</f>
        <v>3</v>
      </c>
      <c r="R157" s="80">
        <v>35</v>
      </c>
      <c r="S157" s="80">
        <v>32</v>
      </c>
      <c r="T157" s="83">
        <f t="shared" si="44"/>
        <v>67</v>
      </c>
      <c r="U157" s="80">
        <v>17</v>
      </c>
      <c r="V157" s="80">
        <v>16</v>
      </c>
      <c r="W157" s="83">
        <f t="shared" si="45"/>
        <v>33</v>
      </c>
      <c r="X157" s="80">
        <v>24</v>
      </c>
      <c r="Y157" s="99">
        <f t="shared" si="46"/>
        <v>124</v>
      </c>
      <c r="Z157" s="99" t="str">
        <f>IF(Y157="0","0",LOOKUP(Y157,{0,66,80,100,120,140,160},{0,1,2,3,"3.5",4,5}))</f>
        <v>3.5</v>
      </c>
      <c r="AA157" s="105">
        <v>24</v>
      </c>
      <c r="AB157" s="105">
        <v>24</v>
      </c>
      <c r="AC157" s="99">
        <f t="shared" si="47"/>
        <v>48</v>
      </c>
      <c r="AD157" s="105">
        <v>15</v>
      </c>
      <c r="AE157" s="105">
        <v>13</v>
      </c>
      <c r="AF157" s="102">
        <f t="shared" si="48"/>
        <v>28</v>
      </c>
      <c r="AG157" s="105">
        <v>42</v>
      </c>
      <c r="AH157" s="101">
        <f t="shared" si="49"/>
        <v>118</v>
      </c>
      <c r="AI157" s="99">
        <f>IF(AH157="0","0",LOOKUP(AH157,{0,66,80,100,120,140,160},{0,1,2,3,"3.5",4,5}))</f>
        <v>3</v>
      </c>
      <c r="AJ157" s="105">
        <v>43</v>
      </c>
      <c r="AK157" s="105">
        <v>20</v>
      </c>
      <c r="AL157" s="99">
        <f t="shared" si="50"/>
        <v>63</v>
      </c>
      <c r="AM157" s="105">
        <v>16</v>
      </c>
      <c r="AN157" s="105">
        <v>10</v>
      </c>
      <c r="AO157" s="101">
        <f t="shared" si="51"/>
        <v>26</v>
      </c>
      <c r="AP157" s="105">
        <v>42</v>
      </c>
      <c r="AQ157" s="101">
        <f t="shared" si="52"/>
        <v>131</v>
      </c>
      <c r="AR157" s="99" t="str">
        <f>IF(AQ157="0","0",LOOKUP(AQ157,{0,66,80,100,120,140,160},{0,1,2,3,"3.5",4,5}))</f>
        <v>3.5</v>
      </c>
      <c r="AS157" s="105">
        <v>32</v>
      </c>
      <c r="AT157" s="105">
        <v>33</v>
      </c>
      <c r="AU157" s="101">
        <f t="shared" si="53"/>
        <v>65</v>
      </c>
      <c r="AV157" s="105">
        <v>16</v>
      </c>
      <c r="AW157" s="105">
        <v>18</v>
      </c>
      <c r="AX157" s="101">
        <f t="shared" si="54"/>
        <v>34</v>
      </c>
      <c r="AY157" s="105">
        <v>44</v>
      </c>
      <c r="AZ157" s="101">
        <f t="shared" si="55"/>
        <v>143</v>
      </c>
      <c r="BA157" s="99">
        <f>IF(AZ157="0","0",LOOKUP(AZ157,{0,66,80,100,120,140,160},{0,1,2,3,"3.5",4,5}))</f>
        <v>4</v>
      </c>
      <c r="BB157" s="105" t="s">
        <v>60</v>
      </c>
      <c r="BC157" s="107">
        <f>IF(ISBLANK(BA157)," ",IF(BA157="0","0",LOOKUP(BA157,{0,1,2,3,"3.5",4,5},{0,0,0,1,"1.5",2,3})))</f>
        <v>2</v>
      </c>
      <c r="BD157" s="133">
        <f t="shared" si="58"/>
        <v>3.8333333333333335</v>
      </c>
      <c r="BE157" s="107" t="str">
        <f t="shared" si="56"/>
        <v>A-</v>
      </c>
      <c r="BF157" s="107" t="str">
        <f t="shared" si="57"/>
        <v>Good Result</v>
      </c>
      <c r="BG157" s="75"/>
      <c r="BH157" s="48" t="str">
        <f>IF(H157="0","0",LOOKUP(H157,{0,1,2,3,"3.5",4,5},{"F","D","C","B","A-","A","A+"}))</f>
        <v>A-</v>
      </c>
      <c r="BI157" s="48" t="str">
        <f>IF(L157="0","0",LOOKUP(L157,{0,1,2,3,"3.5",4,5},{"F","D","C","B","A-","A","A+"}))</f>
        <v>A</v>
      </c>
      <c r="BJ157" s="48" t="str">
        <f>IF(Q157="0","0",LOOKUP(Q157,{0,1,2,3,"3.5",4,5},{"F","D","C","B","A-","A","A+"}))</f>
        <v>B</v>
      </c>
      <c r="BK157" s="48" t="str">
        <f>IF(Z157="0","0",LOOKUP(Z157,{0,1,2,3,"3.5",4,5},{"F","D","C","B","A-","A","A+"}))</f>
        <v>A-</v>
      </c>
      <c r="BL157" s="48" t="str">
        <f>IF(AI157="0","0",LOOKUP(AI157,{0,1,2,3,"3.5",4,5},{"F","D","C","B","A-","A","A+"}))</f>
        <v>B</v>
      </c>
      <c r="BM157" s="48" t="str">
        <f>IF(AR157="0","0",LOOKUP(AR157,{0,1,2,3,"3.5",4,5},{"F","D","C","B","A-","A","A+"}))</f>
        <v>A-</v>
      </c>
      <c r="BN157" s="48" t="str">
        <f>IF(BA157="0","0",LOOKUP(BA157,{0,1,2,3,"3.5",4,5},{"F","D","C","B","A-","A","A+"}))</f>
        <v>A</v>
      </c>
      <c r="BO157" s="50">
        <f t="shared" si="59"/>
        <v>852</v>
      </c>
    </row>
    <row r="158" spans="1:67" ht="15.75" customHeight="1">
      <c r="A158" s="37">
        <v>1154</v>
      </c>
      <c r="B158" s="38" t="s">
        <v>211</v>
      </c>
      <c r="C158" s="95">
        <v>44</v>
      </c>
      <c r="D158" s="95">
        <v>65</v>
      </c>
      <c r="E158" s="81">
        <f t="shared" si="40"/>
        <v>109</v>
      </c>
      <c r="F158" s="95">
        <v>24</v>
      </c>
      <c r="G158" s="81">
        <f t="shared" si="41"/>
        <v>133</v>
      </c>
      <c r="H158" s="81" t="str">
        <f>IF(G158="0","0",LOOKUP(G158,{0,66,80,100,120,140,160},{0,1,2,3,"3.5",4,5}))</f>
        <v>3.5</v>
      </c>
      <c r="I158" s="80">
        <v>60</v>
      </c>
      <c r="J158" s="80">
        <v>71</v>
      </c>
      <c r="K158" s="83">
        <f t="shared" si="42"/>
        <v>131</v>
      </c>
      <c r="L158" s="81" t="str">
        <f>IF(K158="0","0",LOOKUP(K158,{0,66,80,100,120,140,160},{0,1,2,3,"3.5",4,5}))</f>
        <v>3.5</v>
      </c>
      <c r="M158" s="80">
        <v>14</v>
      </c>
      <c r="N158" s="80">
        <v>13</v>
      </c>
      <c r="O158" s="80">
        <v>18</v>
      </c>
      <c r="P158" s="81">
        <f t="shared" si="43"/>
        <v>45</v>
      </c>
      <c r="Q158" s="81">
        <f>IF(P158="0","0",LOOKUP(P158,{0,33,40,50,60,70,80},{0,1,2,3,"3.5",4,5}))</f>
        <v>2</v>
      </c>
      <c r="R158" s="80">
        <v>38</v>
      </c>
      <c r="S158" s="80">
        <v>33</v>
      </c>
      <c r="T158" s="83">
        <f t="shared" si="44"/>
        <v>71</v>
      </c>
      <c r="U158" s="80">
        <v>17</v>
      </c>
      <c r="V158" s="96" t="s">
        <v>126</v>
      </c>
      <c r="W158" s="83">
        <f t="shared" si="45"/>
        <v>25</v>
      </c>
      <c r="X158" s="80">
        <v>20</v>
      </c>
      <c r="Y158" s="99">
        <f t="shared" si="46"/>
        <v>116</v>
      </c>
      <c r="Z158" s="99">
        <f>IF(Y158="0","0",LOOKUP(Y158,{0,66,80,100,120,140,160},{0,1,2,3,"3.5",4,5}))</f>
        <v>3</v>
      </c>
      <c r="AA158" s="105">
        <v>25</v>
      </c>
      <c r="AB158" s="105">
        <v>17</v>
      </c>
      <c r="AC158" s="99">
        <f t="shared" si="47"/>
        <v>42</v>
      </c>
      <c r="AD158" s="105">
        <v>15</v>
      </c>
      <c r="AE158" s="105">
        <v>9</v>
      </c>
      <c r="AF158" s="102">
        <f t="shared" si="48"/>
        <v>24</v>
      </c>
      <c r="AG158" s="105">
        <v>42</v>
      </c>
      <c r="AH158" s="101">
        <f t="shared" si="49"/>
        <v>108</v>
      </c>
      <c r="AI158" s="99">
        <f>IF(AH158="0","0",LOOKUP(AH158,{0,66,80,100,120,140,160},{0,1,2,3,"3.5",4,5}))</f>
        <v>3</v>
      </c>
      <c r="AJ158" s="105">
        <v>26</v>
      </c>
      <c r="AK158" s="105">
        <v>21</v>
      </c>
      <c r="AL158" s="99">
        <f t="shared" si="50"/>
        <v>47</v>
      </c>
      <c r="AM158" s="105">
        <v>16</v>
      </c>
      <c r="AN158" s="105">
        <v>11</v>
      </c>
      <c r="AO158" s="101">
        <f t="shared" si="51"/>
        <v>27</v>
      </c>
      <c r="AP158" s="105">
        <v>28</v>
      </c>
      <c r="AQ158" s="101">
        <f t="shared" si="52"/>
        <v>102</v>
      </c>
      <c r="AR158" s="99">
        <f>IF(AQ158="0","0",LOOKUP(AQ158,{0,66,80,100,120,140,160},{0,1,2,3,"3.5",4,5}))</f>
        <v>3</v>
      </c>
      <c r="AS158" s="105">
        <v>23</v>
      </c>
      <c r="AT158" s="105">
        <v>18</v>
      </c>
      <c r="AU158" s="101">
        <f t="shared" si="53"/>
        <v>41</v>
      </c>
      <c r="AV158" s="105">
        <v>17</v>
      </c>
      <c r="AW158" s="105">
        <v>19</v>
      </c>
      <c r="AX158" s="101">
        <f t="shared" si="54"/>
        <v>36</v>
      </c>
      <c r="AY158" s="105">
        <v>40</v>
      </c>
      <c r="AZ158" s="101">
        <f t="shared" si="55"/>
        <v>117</v>
      </c>
      <c r="BA158" s="99">
        <f>IF(AZ158="0","0",LOOKUP(AZ158,{0,66,80,100,120,140,160},{0,1,2,3,"3.5",4,5}))</f>
        <v>3</v>
      </c>
      <c r="BB158" s="105" t="s">
        <v>56</v>
      </c>
      <c r="BC158" s="107">
        <f>IF(ISBLANK(AR158)," ",IF(AR158="0","0",LOOKUP(AR158,{0,1,2,3,"3.5",4,5},{0,0,0,1,"1.5",2,3})))</f>
        <v>1</v>
      </c>
      <c r="BD158" s="133">
        <f t="shared" si="58"/>
        <v>3.1666666666666665</v>
      </c>
      <c r="BE158" s="107" t="str">
        <f t="shared" si="56"/>
        <v>B</v>
      </c>
      <c r="BF158" s="107" t="str">
        <f t="shared" si="57"/>
        <v>Average Result</v>
      </c>
      <c r="BG158" s="75"/>
      <c r="BH158" s="48" t="str">
        <f>IF(H158="0","0",LOOKUP(H158,{0,1,2,3,"3.5",4,5},{"F","D","C","B","A-","A","A+"}))</f>
        <v>A-</v>
      </c>
      <c r="BI158" s="48" t="str">
        <f>IF(L158="0","0",LOOKUP(L158,{0,1,2,3,"3.5",4,5},{"F","D","C","B","A-","A","A+"}))</f>
        <v>A-</v>
      </c>
      <c r="BJ158" s="48" t="str">
        <f>IF(Q158="0","0",LOOKUP(Q158,{0,1,2,3,"3.5",4,5},{"F","D","C","B","A-","A","A+"}))</f>
        <v>C</v>
      </c>
      <c r="BK158" s="48" t="str">
        <f>IF(Z158="0","0",LOOKUP(Z158,{0,1,2,3,"3.5",4,5},{"F","D","C","B","A-","A","A+"}))</f>
        <v>B</v>
      </c>
      <c r="BL158" s="48" t="str">
        <f>IF(AI158="0","0",LOOKUP(AI158,{0,1,2,3,"3.5",4,5},{"F","D","C","B","A-","A","A+"}))</f>
        <v>B</v>
      </c>
      <c r="BM158" s="48" t="str">
        <f>IF(AR158="0","0",LOOKUP(AR158,{0,1,2,3,"3.5",4,5},{"F","D","C","B","A-","A","A+"}))</f>
        <v>B</v>
      </c>
      <c r="BN158" s="48" t="str">
        <f>IF(BA158="0","0",LOOKUP(BA158,{0,1,2,3,"3.5",4,5},{"F","D","C","B","A-","A","A+"}))</f>
        <v>B</v>
      </c>
      <c r="BO158" s="50">
        <f t="shared" si="59"/>
        <v>752</v>
      </c>
    </row>
    <row r="159" spans="1:67" ht="15.75" customHeight="1">
      <c r="A159" s="66">
        <v>1155</v>
      </c>
      <c r="B159" s="73" t="s">
        <v>212</v>
      </c>
      <c r="C159" s="95">
        <v>43</v>
      </c>
      <c r="D159" s="95">
        <v>60</v>
      </c>
      <c r="E159" s="81">
        <f t="shared" si="40"/>
        <v>103</v>
      </c>
      <c r="F159" s="95">
        <v>22</v>
      </c>
      <c r="G159" s="81">
        <f t="shared" si="41"/>
        <v>125</v>
      </c>
      <c r="H159" s="81" t="str">
        <f>IF(G159="0","0",LOOKUP(G159,{0,66,80,100,120,140,160},{0,1,2,3,"3.5",4,5}))</f>
        <v>3.5</v>
      </c>
      <c r="I159" s="80">
        <v>60</v>
      </c>
      <c r="J159" s="80">
        <v>60</v>
      </c>
      <c r="K159" s="83">
        <f t="shared" si="42"/>
        <v>120</v>
      </c>
      <c r="L159" s="81" t="str">
        <f>IF(K159="0","0",LOOKUP(K159,{0,66,80,100,120,140,160},{0,1,2,3,"3.5",4,5}))</f>
        <v>3.5</v>
      </c>
      <c r="M159" s="80">
        <v>18</v>
      </c>
      <c r="N159" s="80">
        <v>12</v>
      </c>
      <c r="O159" s="80">
        <v>16</v>
      </c>
      <c r="P159" s="81">
        <f t="shared" si="43"/>
        <v>46</v>
      </c>
      <c r="Q159" s="81">
        <f>IF(P159="0","0",LOOKUP(P159,{0,33,40,50,60,70,80},{0,1,2,3,"3.5",4,5}))</f>
        <v>2</v>
      </c>
      <c r="R159" s="80">
        <v>40</v>
      </c>
      <c r="S159" s="80">
        <v>32</v>
      </c>
      <c r="T159" s="83">
        <f t="shared" si="44"/>
        <v>72</v>
      </c>
      <c r="U159" s="80">
        <v>17</v>
      </c>
      <c r="V159" s="96" t="s">
        <v>126</v>
      </c>
      <c r="W159" s="83">
        <f t="shared" si="45"/>
        <v>25</v>
      </c>
      <c r="X159" s="80">
        <v>34</v>
      </c>
      <c r="Y159" s="99">
        <f t="shared" si="46"/>
        <v>131</v>
      </c>
      <c r="Z159" s="99" t="str">
        <f>IF(Y159="0","0",LOOKUP(Y159,{0,66,80,100,120,140,160},{0,1,2,3,"3.5",4,5}))</f>
        <v>3.5</v>
      </c>
      <c r="AA159" s="105">
        <v>27</v>
      </c>
      <c r="AB159" s="105">
        <v>24</v>
      </c>
      <c r="AC159" s="99">
        <f t="shared" si="47"/>
        <v>51</v>
      </c>
      <c r="AD159" s="105">
        <v>15</v>
      </c>
      <c r="AE159" s="105">
        <v>10</v>
      </c>
      <c r="AF159" s="102">
        <f t="shared" si="48"/>
        <v>25</v>
      </c>
      <c r="AG159" s="105">
        <v>44</v>
      </c>
      <c r="AH159" s="101">
        <f t="shared" si="49"/>
        <v>120</v>
      </c>
      <c r="AI159" s="99" t="str">
        <f>IF(AH159="0","0",LOOKUP(AH159,{0,66,80,100,120,140,160},{0,1,2,3,"3.5",4,5}))</f>
        <v>3.5</v>
      </c>
      <c r="AJ159" s="105">
        <v>32</v>
      </c>
      <c r="AK159" s="105">
        <v>28</v>
      </c>
      <c r="AL159" s="99">
        <f t="shared" si="50"/>
        <v>60</v>
      </c>
      <c r="AM159" s="105">
        <v>18</v>
      </c>
      <c r="AN159" s="105">
        <v>12</v>
      </c>
      <c r="AO159" s="101">
        <f t="shared" si="51"/>
        <v>30</v>
      </c>
      <c r="AP159" s="105">
        <v>30</v>
      </c>
      <c r="AQ159" s="101">
        <f t="shared" si="52"/>
        <v>120</v>
      </c>
      <c r="AR159" s="99" t="str">
        <f>IF(AQ159="0","0",LOOKUP(AQ159,{0,66,80,100,120,140,160},{0,1,2,3,"3.5",4,5}))</f>
        <v>3.5</v>
      </c>
      <c r="AS159" s="105">
        <v>22</v>
      </c>
      <c r="AT159" s="105">
        <v>19</v>
      </c>
      <c r="AU159" s="101">
        <f t="shared" si="53"/>
        <v>41</v>
      </c>
      <c r="AV159" s="105">
        <v>15</v>
      </c>
      <c r="AW159" s="105">
        <v>19</v>
      </c>
      <c r="AX159" s="101">
        <f t="shared" si="54"/>
        <v>34</v>
      </c>
      <c r="AY159" s="105">
        <v>42</v>
      </c>
      <c r="AZ159" s="101">
        <f t="shared" si="55"/>
        <v>117</v>
      </c>
      <c r="BA159" s="99">
        <f>IF(AZ159="0","0",LOOKUP(AZ159,{0,66,80,100,120,140,160},{0,1,2,3,"3.5",4,5}))</f>
        <v>3</v>
      </c>
      <c r="BB159" s="105" t="s">
        <v>56</v>
      </c>
      <c r="BC159" s="107" t="str">
        <f>IF(ISBLANK(AR159)," ",IF(AR159="0","0",LOOKUP(AR159,{0,1,2,3,"3.5",4,5},{0,0,0,1,"1.5",2,3})))</f>
        <v>1.5</v>
      </c>
      <c r="BD159" s="133">
        <f t="shared" si="58"/>
        <v>3.4166666666666665</v>
      </c>
      <c r="BE159" s="107" t="str">
        <f t="shared" si="56"/>
        <v>B</v>
      </c>
      <c r="BF159" s="107" t="str">
        <f t="shared" si="57"/>
        <v>Average Result</v>
      </c>
      <c r="BG159" s="75"/>
      <c r="BH159" s="48" t="str">
        <f>IF(H159="0","0",LOOKUP(H159,{0,1,2,3,"3.5",4,5},{"F","D","C","B","A-","A","A+"}))</f>
        <v>A-</v>
      </c>
      <c r="BI159" s="48" t="str">
        <f>IF(L159="0","0",LOOKUP(L159,{0,1,2,3,"3.5",4,5},{"F","D","C","B","A-","A","A+"}))</f>
        <v>A-</v>
      </c>
      <c r="BJ159" s="48" t="str">
        <f>IF(Q159="0","0",LOOKUP(Q159,{0,1,2,3,"3.5",4,5},{"F","D","C","B","A-","A","A+"}))</f>
        <v>C</v>
      </c>
      <c r="BK159" s="48" t="str">
        <f>IF(Z159="0","0",LOOKUP(Z159,{0,1,2,3,"3.5",4,5},{"F","D","C","B","A-","A","A+"}))</f>
        <v>A-</v>
      </c>
      <c r="BL159" s="48" t="str">
        <f>IF(AI159="0","0",LOOKUP(AI159,{0,1,2,3,"3.5",4,5},{"F","D","C","B","A-","A","A+"}))</f>
        <v>A-</v>
      </c>
      <c r="BM159" s="48" t="str">
        <f>IF(AR159="0","0",LOOKUP(AR159,{0,1,2,3,"3.5",4,5},{"F","D","C","B","A-","A","A+"}))</f>
        <v>A-</v>
      </c>
      <c r="BN159" s="48" t="str">
        <f>IF(BA159="0","0",LOOKUP(BA159,{0,1,2,3,"3.5",4,5},{"F","D","C","B","A-","A","A+"}))</f>
        <v>B</v>
      </c>
      <c r="BO159" s="50">
        <f t="shared" si="59"/>
        <v>779</v>
      </c>
    </row>
    <row r="160" spans="1:67" ht="15.75" customHeight="1">
      <c r="A160" s="37">
        <v>1156</v>
      </c>
      <c r="B160" s="38" t="s">
        <v>213</v>
      </c>
      <c r="C160" s="95">
        <v>47</v>
      </c>
      <c r="D160" s="95">
        <v>64</v>
      </c>
      <c r="E160" s="81">
        <f t="shared" si="40"/>
        <v>111</v>
      </c>
      <c r="F160" s="95">
        <v>16</v>
      </c>
      <c r="G160" s="81">
        <f t="shared" si="41"/>
        <v>127</v>
      </c>
      <c r="H160" s="81" t="str">
        <f>IF(G160="0","0",LOOKUP(G160,{0,66,80,100,120,140,160},{0,1,2,3,"3.5",4,5}))</f>
        <v>3.5</v>
      </c>
      <c r="I160" s="80">
        <v>56</v>
      </c>
      <c r="J160" s="80">
        <v>67</v>
      </c>
      <c r="K160" s="83">
        <f t="shared" si="42"/>
        <v>123</v>
      </c>
      <c r="L160" s="81" t="str">
        <f>IF(K160="0","0",LOOKUP(K160,{0,66,80,100,120,140,160},{0,1,2,3,"3.5",4,5}))</f>
        <v>3.5</v>
      </c>
      <c r="M160" s="80">
        <v>20</v>
      </c>
      <c r="N160" s="80">
        <v>15</v>
      </c>
      <c r="O160" s="80">
        <v>15</v>
      </c>
      <c r="P160" s="81">
        <f t="shared" si="43"/>
        <v>50</v>
      </c>
      <c r="Q160" s="81">
        <f>IF(P160="0","0",LOOKUP(P160,{0,33,40,50,60,70,80},{0,1,2,3,"3.5",4,5}))</f>
        <v>3</v>
      </c>
      <c r="R160" s="80">
        <v>37</v>
      </c>
      <c r="S160" s="80">
        <v>32</v>
      </c>
      <c r="T160" s="83">
        <f t="shared" si="44"/>
        <v>69</v>
      </c>
      <c r="U160" s="80">
        <v>19</v>
      </c>
      <c r="V160" s="96" t="s">
        <v>126</v>
      </c>
      <c r="W160" s="83">
        <f t="shared" si="45"/>
        <v>27</v>
      </c>
      <c r="X160" s="80">
        <v>28</v>
      </c>
      <c r="Y160" s="99">
        <f t="shared" si="46"/>
        <v>124</v>
      </c>
      <c r="Z160" s="99" t="str">
        <f>IF(Y160="0","0",LOOKUP(Y160,{0,66,80,100,120,140,160},{0,1,2,3,"3.5",4,5}))</f>
        <v>3.5</v>
      </c>
      <c r="AA160" s="105">
        <v>30</v>
      </c>
      <c r="AB160" s="105">
        <v>28</v>
      </c>
      <c r="AC160" s="99">
        <f t="shared" si="47"/>
        <v>58</v>
      </c>
      <c r="AD160" s="105">
        <v>13</v>
      </c>
      <c r="AE160" s="105">
        <v>7</v>
      </c>
      <c r="AF160" s="102">
        <f t="shared" si="48"/>
        <v>20</v>
      </c>
      <c r="AG160" s="105">
        <v>24</v>
      </c>
      <c r="AH160" s="101">
        <f t="shared" si="49"/>
        <v>102</v>
      </c>
      <c r="AI160" s="99">
        <f>IF(AH160="0","0",LOOKUP(AH160,{0,66,80,100,120,140,160},{0,1,2,3,"3.5",4,5}))</f>
        <v>3</v>
      </c>
      <c r="AJ160" s="105">
        <v>38</v>
      </c>
      <c r="AK160" s="105">
        <v>30</v>
      </c>
      <c r="AL160" s="99">
        <f t="shared" si="50"/>
        <v>68</v>
      </c>
      <c r="AM160" s="105">
        <v>16</v>
      </c>
      <c r="AN160" s="105">
        <v>14</v>
      </c>
      <c r="AO160" s="101">
        <f t="shared" si="51"/>
        <v>30</v>
      </c>
      <c r="AP160" s="105">
        <v>38</v>
      </c>
      <c r="AQ160" s="101">
        <f t="shared" si="52"/>
        <v>136</v>
      </c>
      <c r="AR160" s="99" t="str">
        <f>IF(AQ160="0","0",LOOKUP(AQ160,{0,66,80,100,120,140,160},{0,1,2,3,"3.5",4,5}))</f>
        <v>3.5</v>
      </c>
      <c r="AS160" s="105">
        <v>24</v>
      </c>
      <c r="AT160" s="105">
        <v>21</v>
      </c>
      <c r="AU160" s="101">
        <f t="shared" si="53"/>
        <v>45</v>
      </c>
      <c r="AV160" s="105">
        <v>15</v>
      </c>
      <c r="AW160" s="105">
        <v>19</v>
      </c>
      <c r="AX160" s="101">
        <f t="shared" si="54"/>
        <v>34</v>
      </c>
      <c r="AY160" s="105">
        <v>40</v>
      </c>
      <c r="AZ160" s="101">
        <f t="shared" si="55"/>
        <v>119</v>
      </c>
      <c r="BA160" s="99">
        <f>IF(AZ160="0","0",LOOKUP(AZ160,{0,66,80,100,120,140,160},{0,1,2,3,"3.5",4,5}))</f>
        <v>3</v>
      </c>
      <c r="BB160" s="105" t="s">
        <v>56</v>
      </c>
      <c r="BC160" s="107" t="str">
        <f>IF(ISBLANK(AR160)," ",IF(AR160="0","0",LOOKUP(AR160,{0,1,2,3,"3.5",4,5},{0,0,0,1,"1.5",2,3})))</f>
        <v>1.5</v>
      </c>
      <c r="BD160" s="133">
        <f t="shared" si="58"/>
        <v>3.5</v>
      </c>
      <c r="BE160" s="107" t="str">
        <f t="shared" si="56"/>
        <v>A-</v>
      </c>
      <c r="BF160" s="107" t="str">
        <f t="shared" si="57"/>
        <v>Good Result</v>
      </c>
      <c r="BG160" s="75"/>
      <c r="BH160" s="48" t="str">
        <f>IF(H160="0","0",LOOKUP(H160,{0,1,2,3,"3.5",4,5},{"F","D","C","B","A-","A","A+"}))</f>
        <v>A-</v>
      </c>
      <c r="BI160" s="48" t="str">
        <f>IF(L160="0","0",LOOKUP(L160,{0,1,2,3,"3.5",4,5},{"F","D","C","B","A-","A","A+"}))</f>
        <v>A-</v>
      </c>
      <c r="BJ160" s="48" t="str">
        <f>IF(Q160="0","0",LOOKUP(Q160,{0,1,2,3,"3.5",4,5},{"F","D","C","B","A-","A","A+"}))</f>
        <v>B</v>
      </c>
      <c r="BK160" s="48" t="str">
        <f>IF(Z160="0","0",LOOKUP(Z160,{0,1,2,3,"3.5",4,5},{"F","D","C","B","A-","A","A+"}))</f>
        <v>A-</v>
      </c>
      <c r="BL160" s="48" t="str">
        <f>IF(AI160="0","0",LOOKUP(AI160,{0,1,2,3,"3.5",4,5},{"F","D","C","B","A-","A","A+"}))</f>
        <v>B</v>
      </c>
      <c r="BM160" s="48" t="str">
        <f>IF(AR160="0","0",LOOKUP(AR160,{0,1,2,3,"3.5",4,5},{"F","D","C","B","A-","A","A+"}))</f>
        <v>A-</v>
      </c>
      <c r="BN160" s="48" t="str">
        <f>IF(BA160="0","0",LOOKUP(BA160,{0,1,2,3,"3.5",4,5},{"F","D","C","B","A-","A","A+"}))</f>
        <v>B</v>
      </c>
      <c r="BO160" s="50">
        <f t="shared" si="59"/>
        <v>781</v>
      </c>
    </row>
    <row r="161" spans="1:67" ht="15.75" customHeight="1">
      <c r="A161" s="66">
        <v>1157</v>
      </c>
      <c r="B161" s="38" t="s">
        <v>214</v>
      </c>
      <c r="C161" s="95">
        <v>38</v>
      </c>
      <c r="D161" s="95">
        <v>70</v>
      </c>
      <c r="E161" s="81">
        <f t="shared" si="40"/>
        <v>108</v>
      </c>
      <c r="F161" s="95">
        <v>27</v>
      </c>
      <c r="G161" s="81">
        <f t="shared" si="41"/>
        <v>135</v>
      </c>
      <c r="H161" s="81" t="str">
        <f>IF(G161="0","0",LOOKUP(G161,{0,66,80,100,120,140,160},{0,1,2,3,"3.5",4,5}))</f>
        <v>3.5</v>
      </c>
      <c r="I161" s="80">
        <v>57</v>
      </c>
      <c r="J161" s="80">
        <v>65</v>
      </c>
      <c r="K161" s="83">
        <f t="shared" si="42"/>
        <v>122</v>
      </c>
      <c r="L161" s="81" t="str">
        <f>IF(K161="0","0",LOOKUP(K161,{0,66,80,100,120,140,160},{0,1,2,3,"3.5",4,5}))</f>
        <v>3.5</v>
      </c>
      <c r="M161" s="80">
        <v>34</v>
      </c>
      <c r="N161" s="80">
        <v>14</v>
      </c>
      <c r="O161" s="80">
        <v>19</v>
      </c>
      <c r="P161" s="81">
        <f t="shared" si="43"/>
        <v>67</v>
      </c>
      <c r="Q161" s="81" t="str">
        <f>IF(P161="0","0",LOOKUP(P161,{0,33,40,50,60,70,80},{0,1,2,3,"3.5",4,5}))</f>
        <v>3.5</v>
      </c>
      <c r="R161" s="80">
        <v>36</v>
      </c>
      <c r="S161" s="80">
        <v>34</v>
      </c>
      <c r="T161" s="83">
        <f t="shared" si="44"/>
        <v>70</v>
      </c>
      <c r="U161" s="80">
        <v>13</v>
      </c>
      <c r="V161" s="96" t="s">
        <v>126</v>
      </c>
      <c r="W161" s="83">
        <f t="shared" si="45"/>
        <v>21</v>
      </c>
      <c r="X161" s="80">
        <v>18</v>
      </c>
      <c r="Y161" s="99">
        <f t="shared" si="46"/>
        <v>109</v>
      </c>
      <c r="Z161" s="99">
        <f>IF(Y161="0","0",LOOKUP(Y161,{0,66,80,100,120,140,160},{0,1,2,3,"3.5",4,5}))</f>
        <v>3</v>
      </c>
      <c r="AA161" s="105">
        <v>30</v>
      </c>
      <c r="AB161" s="105">
        <v>2</v>
      </c>
      <c r="AC161" s="99">
        <f t="shared" si="47"/>
        <v>32</v>
      </c>
      <c r="AD161" s="105">
        <v>13</v>
      </c>
      <c r="AE161" s="105">
        <v>13</v>
      </c>
      <c r="AF161" s="102">
        <f t="shared" si="48"/>
        <v>26</v>
      </c>
      <c r="AG161" s="105">
        <v>24</v>
      </c>
      <c r="AH161" s="101">
        <f t="shared" si="49"/>
        <v>82</v>
      </c>
      <c r="AI161" s="99">
        <f>IF(AH161="0","0",LOOKUP(AH161,{0,66,80,100,120,140,160},{0,1,2,3,"3.5",4,5}))</f>
        <v>2</v>
      </c>
      <c r="AJ161" s="105">
        <v>28</v>
      </c>
      <c r="AK161" s="105">
        <v>25</v>
      </c>
      <c r="AL161" s="99">
        <f t="shared" si="50"/>
        <v>53</v>
      </c>
      <c r="AM161" s="105">
        <v>16</v>
      </c>
      <c r="AN161" s="105">
        <v>14</v>
      </c>
      <c r="AO161" s="101">
        <f t="shared" si="51"/>
        <v>30</v>
      </c>
      <c r="AP161" s="105">
        <v>28</v>
      </c>
      <c r="AQ161" s="101">
        <f t="shared" si="52"/>
        <v>111</v>
      </c>
      <c r="AR161" s="99">
        <f>IF(AQ161="0","0",LOOKUP(AQ161,{0,66,80,100,120,140,160},{0,1,2,3,"3.5",4,5}))</f>
        <v>3</v>
      </c>
      <c r="AS161" s="105">
        <v>18</v>
      </c>
      <c r="AT161" s="105">
        <v>12</v>
      </c>
      <c r="AU161" s="101">
        <f t="shared" si="53"/>
        <v>30</v>
      </c>
      <c r="AV161" s="105">
        <v>12</v>
      </c>
      <c r="AW161" s="105">
        <v>17</v>
      </c>
      <c r="AX161" s="101">
        <f t="shared" si="54"/>
        <v>29</v>
      </c>
      <c r="AY161" s="105"/>
      <c r="AZ161" s="101">
        <f t="shared" si="55"/>
        <v>0</v>
      </c>
      <c r="BA161" s="99">
        <f>IF(AZ161="0","0",LOOKUP(AZ161,{0,66,80,100,120,140,160},{0,1,2,3,"3.5",4,5}))</f>
        <v>0</v>
      </c>
      <c r="BB161" s="105" t="s">
        <v>60</v>
      </c>
      <c r="BC161" s="107">
        <f>IF(ISBLANK(BA161)," ",IF(BA161="0","0",LOOKUP(BA161,{0,1,2,3,"3.5",4,5},{0,0,0,1,"1.5",2,3})))</f>
        <v>0</v>
      </c>
      <c r="BD161" s="133">
        <f t="shared" si="58"/>
        <v>0</v>
      </c>
      <c r="BE161" s="107" t="str">
        <f t="shared" si="56"/>
        <v>F</v>
      </c>
      <c r="BF161" s="107" t="str">
        <f t="shared" si="57"/>
        <v>Fail</v>
      </c>
      <c r="BG161" s="75"/>
      <c r="BH161" s="48" t="str">
        <f>IF(H161="0","0",LOOKUP(H161,{0,1,2,3,"3.5",4,5},{"F","D","C","B","A-","A","A+"}))</f>
        <v>A-</v>
      </c>
      <c r="BI161" s="48" t="str">
        <f>IF(L161="0","0",LOOKUP(L161,{0,1,2,3,"3.5",4,5},{"F","D","C","B","A-","A","A+"}))</f>
        <v>A-</v>
      </c>
      <c r="BJ161" s="48" t="str">
        <f>IF(Q161="0","0",LOOKUP(Q161,{0,1,2,3,"3.5",4,5},{"F","D","C","B","A-","A","A+"}))</f>
        <v>A-</v>
      </c>
      <c r="BK161" s="48" t="str">
        <f>IF(Z161="0","0",LOOKUP(Z161,{0,1,2,3,"3.5",4,5},{"F","D","C","B","A-","A","A+"}))</f>
        <v>B</v>
      </c>
      <c r="BL161" s="48" t="str">
        <f>IF(AI161="0","0",LOOKUP(AI161,{0,1,2,3,"3.5",4,5},{"F","D","C","B","A-","A","A+"}))</f>
        <v>C</v>
      </c>
      <c r="BM161" s="48" t="str">
        <f>IF(AR161="0","0",LOOKUP(AR161,{0,1,2,3,"3.5",4,5},{"F","D","C","B","A-","A","A+"}))</f>
        <v>B</v>
      </c>
      <c r="BN161" s="48" t="str">
        <f>IF(BA161="0","0",LOOKUP(BA161,{0,1,2,3,"3.5",4,5},{"F","D","C","B","A-","A","A+"}))</f>
        <v>F</v>
      </c>
      <c r="BO161" s="50">
        <f t="shared" si="59"/>
        <v>626</v>
      </c>
    </row>
    <row r="162" spans="1:67" ht="15.75" customHeight="1">
      <c r="A162" s="37">
        <v>1158</v>
      </c>
      <c r="B162" s="38" t="s">
        <v>215</v>
      </c>
      <c r="C162" s="95">
        <v>40</v>
      </c>
      <c r="D162" s="95">
        <v>68</v>
      </c>
      <c r="E162" s="81">
        <f t="shared" si="40"/>
        <v>108</v>
      </c>
      <c r="F162" s="95">
        <v>21</v>
      </c>
      <c r="G162" s="81">
        <f t="shared" si="41"/>
        <v>129</v>
      </c>
      <c r="H162" s="81" t="str">
        <f>IF(G162="0","0",LOOKUP(G162,{0,66,80,100,120,140,160},{0,1,2,3,"3.5",4,5}))</f>
        <v>3.5</v>
      </c>
      <c r="I162" s="80">
        <v>50</v>
      </c>
      <c r="J162" s="80">
        <v>58</v>
      </c>
      <c r="K162" s="83">
        <f t="shared" si="42"/>
        <v>108</v>
      </c>
      <c r="L162" s="81">
        <f>IF(K162="0","0",LOOKUP(K162,{0,66,80,100,120,140,160},{0,1,2,3,"3.5",4,5}))</f>
        <v>3</v>
      </c>
      <c r="M162" s="80">
        <v>13</v>
      </c>
      <c r="N162" s="80">
        <v>10</v>
      </c>
      <c r="O162" s="80">
        <v>15</v>
      </c>
      <c r="P162" s="81">
        <f t="shared" si="43"/>
        <v>38</v>
      </c>
      <c r="Q162" s="81">
        <f>IF(P162="0","0",LOOKUP(P162,{0,33,40,50,60,70,80},{0,1,2,3,"3.5",4,5}))</f>
        <v>1</v>
      </c>
      <c r="R162" s="80">
        <v>30</v>
      </c>
      <c r="S162" s="80">
        <v>23</v>
      </c>
      <c r="T162" s="83">
        <f t="shared" si="44"/>
        <v>53</v>
      </c>
      <c r="U162" s="80">
        <v>15</v>
      </c>
      <c r="V162" s="96" t="s">
        <v>55</v>
      </c>
      <c r="W162" s="83">
        <f t="shared" si="45"/>
        <v>24</v>
      </c>
      <c r="X162" s="80">
        <v>24</v>
      </c>
      <c r="Y162" s="99">
        <f t="shared" si="46"/>
        <v>101</v>
      </c>
      <c r="Z162" s="99">
        <f>IF(Y162="0","0",LOOKUP(Y162,{0,66,80,100,120,140,160},{0,1,2,3,"3.5",4,5}))</f>
        <v>3</v>
      </c>
      <c r="AA162" s="105">
        <v>27</v>
      </c>
      <c r="AB162" s="105">
        <v>18</v>
      </c>
      <c r="AC162" s="99">
        <f t="shared" si="47"/>
        <v>45</v>
      </c>
      <c r="AD162" s="105">
        <v>12</v>
      </c>
      <c r="AE162" s="105">
        <v>8</v>
      </c>
      <c r="AF162" s="102">
        <f t="shared" si="48"/>
        <v>20</v>
      </c>
      <c r="AG162" s="105">
        <v>40</v>
      </c>
      <c r="AH162" s="101">
        <f t="shared" si="49"/>
        <v>105</v>
      </c>
      <c r="AI162" s="99">
        <f>IF(AH162="0","0",LOOKUP(AH162,{0,66,80,100,120,140,160},{0,1,2,3,"3.5",4,5}))</f>
        <v>3</v>
      </c>
      <c r="AJ162" s="105">
        <v>39</v>
      </c>
      <c r="AK162" s="105">
        <v>26</v>
      </c>
      <c r="AL162" s="99">
        <f t="shared" si="50"/>
        <v>65</v>
      </c>
      <c r="AM162" s="105">
        <v>15</v>
      </c>
      <c r="AN162" s="105">
        <v>10</v>
      </c>
      <c r="AO162" s="101">
        <f t="shared" si="51"/>
        <v>25</v>
      </c>
      <c r="AP162" s="105">
        <v>36</v>
      </c>
      <c r="AQ162" s="101">
        <f t="shared" si="52"/>
        <v>126</v>
      </c>
      <c r="AR162" s="99" t="str">
        <f>IF(AQ162="0","0",LOOKUP(AQ162,{0,66,80,100,120,140,160},{0,1,2,3,"3.5",4,5}))</f>
        <v>3.5</v>
      </c>
      <c r="AS162" s="105">
        <v>21</v>
      </c>
      <c r="AT162" s="105">
        <v>13</v>
      </c>
      <c r="AU162" s="101">
        <f t="shared" si="53"/>
        <v>34</v>
      </c>
      <c r="AV162" s="105">
        <v>12</v>
      </c>
      <c r="AW162" s="105">
        <v>19</v>
      </c>
      <c r="AX162" s="101">
        <f t="shared" si="54"/>
        <v>31</v>
      </c>
      <c r="AY162" s="105">
        <v>46</v>
      </c>
      <c r="AZ162" s="101">
        <f t="shared" si="55"/>
        <v>111</v>
      </c>
      <c r="BA162" s="99">
        <f>IF(AZ162="0","0",LOOKUP(AZ162,{0,66,80,100,120,140,160},{0,1,2,3,"3.5",4,5}))</f>
        <v>3</v>
      </c>
      <c r="BB162" s="105" t="s">
        <v>56</v>
      </c>
      <c r="BC162" s="107" t="str">
        <f>IF(ISBLANK(AR162)," ",IF(AR162="0","0",LOOKUP(AR162,{0,1,2,3,"3.5",4,5},{0,0,0,1,"1.5",2,3})))</f>
        <v>1.5</v>
      </c>
      <c r="BD162" s="133">
        <f t="shared" si="58"/>
        <v>3</v>
      </c>
      <c r="BE162" s="107" t="str">
        <f t="shared" si="56"/>
        <v>B</v>
      </c>
      <c r="BF162" s="107" t="str">
        <f t="shared" si="57"/>
        <v>Average Result</v>
      </c>
      <c r="BG162" s="75"/>
      <c r="BH162" s="48" t="str">
        <f>IF(H162="0","0",LOOKUP(H162,{0,1,2,3,"3.5",4,5},{"F","D","C","B","A-","A","A+"}))</f>
        <v>A-</v>
      </c>
      <c r="BI162" s="48" t="str">
        <f>IF(L162="0","0",LOOKUP(L162,{0,1,2,3,"3.5",4,5},{"F","D","C","B","A-","A","A+"}))</f>
        <v>B</v>
      </c>
      <c r="BJ162" s="48" t="str">
        <f>IF(Q162="0","0",LOOKUP(Q162,{0,1,2,3,"3.5",4,5},{"F","D","C","B","A-","A","A+"}))</f>
        <v>D</v>
      </c>
      <c r="BK162" s="48" t="str">
        <f>IF(Z162="0","0",LOOKUP(Z162,{0,1,2,3,"3.5",4,5},{"F","D","C","B","A-","A","A+"}))</f>
        <v>B</v>
      </c>
      <c r="BL162" s="48" t="str">
        <f>IF(AI162="0","0",LOOKUP(AI162,{0,1,2,3,"3.5",4,5},{"F","D","C","B","A-","A","A+"}))</f>
        <v>B</v>
      </c>
      <c r="BM162" s="48" t="str">
        <f>IF(AR162="0","0",LOOKUP(AR162,{0,1,2,3,"3.5",4,5},{"F","D","C","B","A-","A","A+"}))</f>
        <v>A-</v>
      </c>
      <c r="BN162" s="48" t="str">
        <f>IF(BA162="0","0",LOOKUP(BA162,{0,1,2,3,"3.5",4,5},{"F","D","C","B","A-","A","A+"}))</f>
        <v>B</v>
      </c>
      <c r="BO162" s="50">
        <f t="shared" si="59"/>
        <v>718</v>
      </c>
    </row>
    <row r="163" spans="1:67" ht="15.75" customHeight="1">
      <c r="A163" s="66">
        <v>1159</v>
      </c>
      <c r="B163" s="38" t="s">
        <v>216</v>
      </c>
      <c r="C163" s="95">
        <v>45</v>
      </c>
      <c r="D163" s="95">
        <v>70</v>
      </c>
      <c r="E163" s="81">
        <f t="shared" si="40"/>
        <v>115</v>
      </c>
      <c r="F163" s="95">
        <v>27</v>
      </c>
      <c r="G163" s="81">
        <f t="shared" si="41"/>
        <v>142</v>
      </c>
      <c r="H163" s="81">
        <f>IF(G163="0","0",LOOKUP(G163,{0,66,80,100,120,140,160},{0,1,2,3,"3.5",4,5}))</f>
        <v>4</v>
      </c>
      <c r="I163" s="80">
        <v>62</v>
      </c>
      <c r="J163" s="80">
        <v>62</v>
      </c>
      <c r="K163" s="83">
        <f t="shared" si="42"/>
        <v>124</v>
      </c>
      <c r="L163" s="81" t="str">
        <f>IF(K163="0","0",LOOKUP(K163,{0,66,80,100,120,140,160},{0,1,2,3,"3.5",4,5}))</f>
        <v>3.5</v>
      </c>
      <c r="M163" s="80">
        <v>34</v>
      </c>
      <c r="N163" s="80">
        <v>16</v>
      </c>
      <c r="O163" s="80">
        <v>10</v>
      </c>
      <c r="P163" s="81">
        <f t="shared" si="43"/>
        <v>60</v>
      </c>
      <c r="Q163" s="81" t="str">
        <f>IF(P163="0","0",LOOKUP(P163,{0,33,40,50,60,70,80},{0,1,2,3,"3.5",4,5}))</f>
        <v>3.5</v>
      </c>
      <c r="R163" s="80">
        <v>39</v>
      </c>
      <c r="S163" s="80">
        <v>35</v>
      </c>
      <c r="T163" s="83">
        <f t="shared" si="44"/>
        <v>74</v>
      </c>
      <c r="U163" s="80">
        <v>15</v>
      </c>
      <c r="V163" s="80">
        <v>10</v>
      </c>
      <c r="W163" s="83">
        <f t="shared" si="45"/>
        <v>25</v>
      </c>
      <c r="X163" s="80">
        <v>34</v>
      </c>
      <c r="Y163" s="99">
        <f t="shared" si="46"/>
        <v>133</v>
      </c>
      <c r="Z163" s="99" t="str">
        <f>IF(Y163="0","0",LOOKUP(Y163,{0,66,80,100,120,140,160},{0,1,2,3,"3.5",4,5}))</f>
        <v>3.5</v>
      </c>
      <c r="AA163" s="105">
        <v>29</v>
      </c>
      <c r="AB163" s="105">
        <v>2</v>
      </c>
      <c r="AC163" s="99">
        <f t="shared" si="47"/>
        <v>31</v>
      </c>
      <c r="AD163" s="105">
        <v>14</v>
      </c>
      <c r="AE163" s="105">
        <v>14</v>
      </c>
      <c r="AF163" s="102">
        <f t="shared" si="48"/>
        <v>28</v>
      </c>
      <c r="AG163" s="105">
        <v>40</v>
      </c>
      <c r="AH163" s="101">
        <f t="shared" si="49"/>
        <v>99</v>
      </c>
      <c r="AI163" s="99">
        <f>IF(AH163="0","0",LOOKUP(AH163,{0,66,80,100,120,140,160},{0,1,2,3,"3.5",4,5}))</f>
        <v>2</v>
      </c>
      <c r="AJ163" s="105">
        <v>32</v>
      </c>
      <c r="AK163" s="105">
        <v>32</v>
      </c>
      <c r="AL163" s="99">
        <f t="shared" si="50"/>
        <v>64</v>
      </c>
      <c r="AM163" s="105">
        <v>16</v>
      </c>
      <c r="AN163" s="105">
        <v>11</v>
      </c>
      <c r="AO163" s="101">
        <f t="shared" si="51"/>
        <v>27</v>
      </c>
      <c r="AP163" s="105">
        <v>32</v>
      </c>
      <c r="AQ163" s="101">
        <f t="shared" si="52"/>
        <v>123</v>
      </c>
      <c r="AR163" s="99" t="str">
        <f>IF(AQ163="0","0",LOOKUP(AQ163,{0,66,80,100,120,140,160},{0,1,2,3,"3.5",4,5}))</f>
        <v>3.5</v>
      </c>
      <c r="AS163" s="105">
        <v>27</v>
      </c>
      <c r="AT163" s="105">
        <v>15</v>
      </c>
      <c r="AU163" s="101">
        <f t="shared" si="53"/>
        <v>42</v>
      </c>
      <c r="AV163" s="105">
        <v>12</v>
      </c>
      <c r="AW163" s="105">
        <v>16</v>
      </c>
      <c r="AX163" s="101">
        <f t="shared" si="54"/>
        <v>28</v>
      </c>
      <c r="AY163" s="105">
        <v>40</v>
      </c>
      <c r="AZ163" s="101">
        <f t="shared" si="55"/>
        <v>110</v>
      </c>
      <c r="BA163" s="99">
        <f>IF(AZ163="0","0",LOOKUP(AZ163,{0,66,80,100,120,140,160},{0,1,2,3,"3.5",4,5}))</f>
        <v>3</v>
      </c>
      <c r="BB163" s="105" t="s">
        <v>56</v>
      </c>
      <c r="BC163" s="107" t="str">
        <f>IF(ISBLANK(AR163)," ",IF(AR163="0","0",LOOKUP(AR163,{0,1,2,3,"3.5",4,5},{0,0,0,1,"1.5",2,3})))</f>
        <v>1.5</v>
      </c>
      <c r="BD163" s="133">
        <f t="shared" si="58"/>
        <v>3.5</v>
      </c>
      <c r="BE163" s="107" t="str">
        <f t="shared" si="56"/>
        <v>A-</v>
      </c>
      <c r="BF163" s="107" t="str">
        <f t="shared" si="57"/>
        <v>Good Result</v>
      </c>
      <c r="BG163" s="75"/>
      <c r="BH163" s="48" t="str">
        <f>IF(H163="0","0",LOOKUP(H163,{0,1,2,3,"3.5",4,5},{"F","D","C","B","A-","A","A+"}))</f>
        <v>A</v>
      </c>
      <c r="BI163" s="48" t="str">
        <f>IF(L163="0","0",LOOKUP(L163,{0,1,2,3,"3.5",4,5},{"F","D","C","B","A-","A","A+"}))</f>
        <v>A-</v>
      </c>
      <c r="BJ163" s="48" t="str">
        <f>IF(Q163="0","0",LOOKUP(Q163,{0,1,2,3,"3.5",4,5},{"F","D","C","B","A-","A","A+"}))</f>
        <v>A-</v>
      </c>
      <c r="BK163" s="48" t="str">
        <f>IF(Z163="0","0",LOOKUP(Z163,{0,1,2,3,"3.5",4,5},{"F","D","C","B","A-","A","A+"}))</f>
        <v>A-</v>
      </c>
      <c r="BL163" s="48" t="str">
        <f>IF(AI163="0","0",LOOKUP(AI163,{0,1,2,3,"3.5",4,5},{"F","D","C","B","A-","A","A+"}))</f>
        <v>C</v>
      </c>
      <c r="BM163" s="48" t="str">
        <f>IF(AR163="0","0",LOOKUP(AR163,{0,1,2,3,"3.5",4,5},{"F","D","C","B","A-","A","A+"}))</f>
        <v>A-</v>
      </c>
      <c r="BN163" s="48" t="str">
        <f>IF(BA163="0","0",LOOKUP(BA163,{0,1,2,3,"3.5",4,5},{"F","D","C","B","A-","A","A+"}))</f>
        <v>B</v>
      </c>
      <c r="BO163" s="50">
        <f t="shared" si="59"/>
        <v>791</v>
      </c>
    </row>
    <row r="164" spans="1:67" ht="15.75" customHeight="1">
      <c r="A164" s="37">
        <v>1160</v>
      </c>
      <c r="B164" s="38" t="s">
        <v>217</v>
      </c>
      <c r="C164" s="95"/>
      <c r="D164" s="95"/>
      <c r="E164" s="81">
        <f t="shared" si="40"/>
        <v>0</v>
      </c>
      <c r="F164" s="95"/>
      <c r="G164" s="81">
        <f t="shared" si="41"/>
        <v>0</v>
      </c>
      <c r="H164" s="81">
        <f>IF(G164="0","0",LOOKUP(G164,{0,66,80,100,120,140,160},{0,1,2,3,"3.5",4,5}))</f>
        <v>0</v>
      </c>
      <c r="I164" s="80"/>
      <c r="J164" s="80"/>
      <c r="K164" s="83">
        <f t="shared" si="42"/>
        <v>0</v>
      </c>
      <c r="L164" s="81">
        <f>IF(K164="0","0",LOOKUP(K164,{0,66,80,100,120,140,160},{0,1,2,3,"3.5",4,5}))</f>
        <v>0</v>
      </c>
      <c r="M164" s="80"/>
      <c r="N164" s="80"/>
      <c r="O164" s="80"/>
      <c r="P164" s="81">
        <f t="shared" si="43"/>
        <v>0</v>
      </c>
      <c r="Q164" s="81">
        <f>IF(P164="0","0",LOOKUP(P164,{0,33,40,50,60,70,80},{0,1,2,3,"3.5",4,5}))</f>
        <v>0</v>
      </c>
      <c r="R164" s="80"/>
      <c r="S164" s="80"/>
      <c r="T164" s="83">
        <f t="shared" si="44"/>
        <v>0</v>
      </c>
      <c r="U164" s="80"/>
      <c r="V164" s="80"/>
      <c r="W164" s="83">
        <f t="shared" si="45"/>
        <v>0</v>
      </c>
      <c r="X164" s="80"/>
      <c r="Y164" s="99">
        <f t="shared" si="46"/>
        <v>0</v>
      </c>
      <c r="Z164" s="99">
        <f>IF(Y164="0","0",LOOKUP(Y164,{0,66,80,100,120,140,160},{0,1,2,3,"3.5",4,5}))</f>
        <v>0</v>
      </c>
      <c r="AA164" s="105"/>
      <c r="AB164" s="105"/>
      <c r="AC164" s="99">
        <f t="shared" si="47"/>
        <v>0</v>
      </c>
      <c r="AD164" s="105"/>
      <c r="AE164" s="105"/>
      <c r="AF164" s="102">
        <f t="shared" si="48"/>
        <v>0</v>
      </c>
      <c r="AG164" s="105"/>
      <c r="AH164" s="101">
        <f t="shared" si="49"/>
        <v>0</v>
      </c>
      <c r="AI164" s="99">
        <f>IF(AH164="0","0",LOOKUP(AH164,{0,66,80,100,120,140,160},{0,1,2,3,"3.5",4,5}))</f>
        <v>0</v>
      </c>
      <c r="AJ164" s="105"/>
      <c r="AK164" s="105"/>
      <c r="AL164" s="99">
        <f t="shared" si="50"/>
        <v>0</v>
      </c>
      <c r="AM164" s="105"/>
      <c r="AN164" s="105"/>
      <c r="AO164" s="101">
        <f t="shared" si="51"/>
        <v>0</v>
      </c>
      <c r="AP164" s="105"/>
      <c r="AQ164" s="101">
        <f t="shared" si="52"/>
        <v>0</v>
      </c>
      <c r="AR164" s="99">
        <f>IF(AQ164="0","0",LOOKUP(AQ164,{0,66,80,100,120,140,160},{0,1,2,3,"3.5",4,5}))</f>
        <v>0</v>
      </c>
      <c r="AS164" s="105"/>
      <c r="AT164" s="105"/>
      <c r="AU164" s="101">
        <f t="shared" si="53"/>
        <v>0</v>
      </c>
      <c r="AV164" s="105"/>
      <c r="AW164" s="105"/>
      <c r="AX164" s="101">
        <f t="shared" si="54"/>
        <v>0</v>
      </c>
      <c r="AY164" s="105"/>
      <c r="AZ164" s="101">
        <f t="shared" si="55"/>
        <v>0</v>
      </c>
      <c r="BA164" s="99">
        <f>IF(AZ164="0","0",LOOKUP(AZ164,{0,66,80,100,120,140,160},{0,1,2,3,"3.5",4,5}))</f>
        <v>0</v>
      </c>
      <c r="BB164" s="105" t="s">
        <v>56</v>
      </c>
      <c r="BC164" s="107">
        <f>IF(ISBLANK(AR164)," ",IF(AR164="0","0",LOOKUP(AR164,{0,1,2,3,"3.5",4,5},{0,0,0,1,"1.5",2,3})))</f>
        <v>0</v>
      </c>
      <c r="BD164" s="133">
        <f t="shared" si="58"/>
        <v>0</v>
      </c>
      <c r="BE164" s="107" t="str">
        <f t="shared" si="56"/>
        <v>F</v>
      </c>
      <c r="BF164" s="107" t="str">
        <f t="shared" si="57"/>
        <v>Fail</v>
      </c>
      <c r="BG164" s="75"/>
      <c r="BH164" s="48" t="str">
        <f>IF(H164="0","0",LOOKUP(H164,{0,1,2,3,"3.5",4,5},{"F","D","C","B","A-","A","A+"}))</f>
        <v>F</v>
      </c>
      <c r="BI164" s="48" t="str">
        <f>IF(L164="0","0",LOOKUP(L164,{0,1,2,3,"3.5",4,5},{"F","D","C","B","A-","A","A+"}))</f>
        <v>F</v>
      </c>
      <c r="BJ164" s="48" t="str">
        <f>IF(Q164="0","0",LOOKUP(Q164,{0,1,2,3,"3.5",4,5},{"F","D","C","B","A-","A","A+"}))</f>
        <v>F</v>
      </c>
      <c r="BK164" s="48" t="str">
        <f>IF(Z164="0","0",LOOKUP(Z164,{0,1,2,3,"3.5",4,5},{"F","D","C","B","A-","A","A+"}))</f>
        <v>F</v>
      </c>
      <c r="BL164" s="48" t="str">
        <f>IF(AI164="0","0",LOOKUP(AI164,{0,1,2,3,"3.5",4,5},{"F","D","C","B","A-","A","A+"}))</f>
        <v>F</v>
      </c>
      <c r="BM164" s="48" t="str">
        <f>IF(AR164="0","0",LOOKUP(AR164,{0,1,2,3,"3.5",4,5},{"F","D","C","B","A-","A","A+"}))</f>
        <v>F</v>
      </c>
      <c r="BN164" s="48" t="str">
        <f>IF(BA164="0","0",LOOKUP(BA164,{0,1,2,3,"3.5",4,5},{"F","D","C","B","A-","A","A+"}))</f>
        <v>F</v>
      </c>
      <c r="BO164" s="50">
        <f t="shared" si="59"/>
        <v>0</v>
      </c>
    </row>
    <row r="165" spans="1:67" ht="15.75" customHeight="1">
      <c r="A165" s="66">
        <v>1161</v>
      </c>
      <c r="B165" s="38" t="s">
        <v>218</v>
      </c>
      <c r="C165" s="95">
        <v>47</v>
      </c>
      <c r="D165" s="95">
        <v>72</v>
      </c>
      <c r="E165" s="81">
        <f t="shared" si="40"/>
        <v>119</v>
      </c>
      <c r="F165" s="95">
        <v>22</v>
      </c>
      <c r="G165" s="81">
        <f t="shared" si="41"/>
        <v>141</v>
      </c>
      <c r="H165" s="81">
        <f>IF(G165="0","0",LOOKUP(G165,{0,66,80,100,120,140,160},{0,1,2,3,"3.5",4,5}))</f>
        <v>4</v>
      </c>
      <c r="I165" s="80">
        <v>60</v>
      </c>
      <c r="J165" s="80">
        <v>63</v>
      </c>
      <c r="K165" s="83">
        <f t="shared" si="42"/>
        <v>123</v>
      </c>
      <c r="L165" s="81" t="str">
        <f>IF(K165="0","0",LOOKUP(K165,{0,66,80,100,120,140,160},{0,1,2,3,"3.5",4,5}))</f>
        <v>3.5</v>
      </c>
      <c r="M165" s="80">
        <v>18</v>
      </c>
      <c r="N165" s="80">
        <v>13</v>
      </c>
      <c r="O165" s="80">
        <v>16</v>
      </c>
      <c r="P165" s="81">
        <f t="shared" si="43"/>
        <v>47</v>
      </c>
      <c r="Q165" s="81">
        <f>IF(P165="0","0",LOOKUP(P165,{0,33,40,50,60,70,80},{0,1,2,3,"3.5",4,5}))</f>
        <v>2</v>
      </c>
      <c r="R165" s="80">
        <v>42</v>
      </c>
      <c r="S165" s="80">
        <v>30</v>
      </c>
      <c r="T165" s="83">
        <f t="shared" si="44"/>
        <v>72</v>
      </c>
      <c r="U165" s="80">
        <v>15</v>
      </c>
      <c r="V165" s="80">
        <v>17</v>
      </c>
      <c r="W165" s="83">
        <f t="shared" si="45"/>
        <v>32</v>
      </c>
      <c r="X165" s="80">
        <v>26</v>
      </c>
      <c r="Y165" s="99">
        <f t="shared" si="46"/>
        <v>130</v>
      </c>
      <c r="Z165" s="99" t="str">
        <f>IF(Y165="0","0",LOOKUP(Y165,{0,66,80,100,120,140,160},{0,1,2,3,"3.5",4,5}))</f>
        <v>3.5</v>
      </c>
      <c r="AA165" s="105">
        <v>27</v>
      </c>
      <c r="AB165" s="105">
        <v>21</v>
      </c>
      <c r="AC165" s="99">
        <f t="shared" si="47"/>
        <v>48</v>
      </c>
      <c r="AD165" s="105">
        <v>16</v>
      </c>
      <c r="AE165" s="105">
        <v>12</v>
      </c>
      <c r="AF165" s="102">
        <f t="shared" si="48"/>
        <v>28</v>
      </c>
      <c r="AG165" s="105">
        <v>42</v>
      </c>
      <c r="AH165" s="101">
        <f t="shared" si="49"/>
        <v>118</v>
      </c>
      <c r="AI165" s="99">
        <f>IF(AH165="0","0",LOOKUP(AH165,{0,66,80,100,120,140,160},{0,1,2,3,"3.5",4,5}))</f>
        <v>3</v>
      </c>
      <c r="AJ165" s="105">
        <v>40</v>
      </c>
      <c r="AK165" s="105">
        <v>46</v>
      </c>
      <c r="AL165" s="99">
        <f t="shared" si="50"/>
        <v>86</v>
      </c>
      <c r="AM165" s="105">
        <v>17</v>
      </c>
      <c r="AN165" s="105">
        <v>16</v>
      </c>
      <c r="AO165" s="101">
        <f t="shared" si="51"/>
        <v>33</v>
      </c>
      <c r="AP165" s="105">
        <v>42</v>
      </c>
      <c r="AQ165" s="101">
        <f t="shared" si="52"/>
        <v>161</v>
      </c>
      <c r="AR165" s="99">
        <f>IF(AQ165="0","0",LOOKUP(AQ165,{0,66,80,100,120,140,160},{0,1,2,3,"3.5",4,5}))</f>
        <v>5</v>
      </c>
      <c r="AS165" s="105">
        <v>30</v>
      </c>
      <c r="AT165" s="105">
        <v>29</v>
      </c>
      <c r="AU165" s="101">
        <f t="shared" si="53"/>
        <v>59</v>
      </c>
      <c r="AV165" s="105">
        <v>18</v>
      </c>
      <c r="AW165" s="105">
        <v>20</v>
      </c>
      <c r="AX165" s="101">
        <f t="shared" si="54"/>
        <v>38</v>
      </c>
      <c r="AY165" s="105">
        <v>44</v>
      </c>
      <c r="AZ165" s="101">
        <f t="shared" si="55"/>
        <v>141</v>
      </c>
      <c r="BA165" s="99">
        <f>IF(AZ165="0","0",LOOKUP(AZ165,{0,66,80,100,120,140,160},{0,1,2,3,"3.5",4,5}))</f>
        <v>4</v>
      </c>
      <c r="BB165" s="105" t="s">
        <v>56</v>
      </c>
      <c r="BC165" s="107">
        <f>IF(ISBLANK(AR165)," ",IF(AR165="0","0",LOOKUP(AR165,{0,1,2,3,"3.5",4,5},{0,0,0,1,"1.5",2,3})))</f>
        <v>3</v>
      </c>
      <c r="BD165" s="133">
        <f t="shared" si="58"/>
        <v>3.8333333333333335</v>
      </c>
      <c r="BE165" s="107" t="str">
        <f t="shared" si="56"/>
        <v>A-</v>
      </c>
      <c r="BF165" s="107" t="str">
        <f t="shared" si="57"/>
        <v>Good Result</v>
      </c>
      <c r="BG165" s="75"/>
      <c r="BH165" s="48" t="str">
        <f>IF(H165="0","0",LOOKUP(H165,{0,1,2,3,"3.5",4,5},{"F","D","C","B","A-","A","A+"}))</f>
        <v>A</v>
      </c>
      <c r="BI165" s="48" t="str">
        <f>IF(L165="0","0",LOOKUP(L165,{0,1,2,3,"3.5",4,5},{"F","D","C","B","A-","A","A+"}))</f>
        <v>A-</v>
      </c>
      <c r="BJ165" s="48" t="str">
        <f>IF(Q165="0","0",LOOKUP(Q165,{0,1,2,3,"3.5",4,5},{"F","D","C","B","A-","A","A+"}))</f>
        <v>C</v>
      </c>
      <c r="BK165" s="48" t="str">
        <f>IF(Z165="0","0",LOOKUP(Z165,{0,1,2,3,"3.5",4,5},{"F","D","C","B","A-","A","A+"}))</f>
        <v>A-</v>
      </c>
      <c r="BL165" s="48" t="str">
        <f>IF(AI165="0","0",LOOKUP(AI165,{0,1,2,3,"3.5",4,5},{"F","D","C","B","A-","A","A+"}))</f>
        <v>B</v>
      </c>
      <c r="BM165" s="48" t="str">
        <f>IF(AR165="0","0",LOOKUP(AR165,{0,1,2,3,"3.5",4,5},{"F","D","C","B","A-","A","A+"}))</f>
        <v>A+</v>
      </c>
      <c r="BN165" s="48" t="str">
        <f>IF(BA165="0","0",LOOKUP(BA165,{0,1,2,3,"3.5",4,5},{"F","D","C","B","A-","A","A+"}))</f>
        <v>A</v>
      </c>
      <c r="BO165" s="50">
        <f t="shared" si="59"/>
        <v>861</v>
      </c>
    </row>
    <row r="166" spans="1:67" ht="15.75" customHeight="1">
      <c r="A166" s="37">
        <v>1162</v>
      </c>
      <c r="B166" s="38" t="s">
        <v>219</v>
      </c>
      <c r="C166" s="95">
        <v>41</v>
      </c>
      <c r="D166" s="95">
        <v>70</v>
      </c>
      <c r="E166" s="81">
        <f t="shared" si="40"/>
        <v>111</v>
      </c>
      <c r="F166" s="95">
        <v>18</v>
      </c>
      <c r="G166" s="81">
        <f t="shared" si="41"/>
        <v>129</v>
      </c>
      <c r="H166" s="81" t="str">
        <f>IF(G166="0","0",LOOKUP(G166,{0,66,80,100,120,140,160},{0,1,2,3,"3.5",4,5}))</f>
        <v>3.5</v>
      </c>
      <c r="I166" s="80">
        <v>51</v>
      </c>
      <c r="J166" s="80">
        <v>57</v>
      </c>
      <c r="K166" s="83">
        <f t="shared" si="42"/>
        <v>108</v>
      </c>
      <c r="L166" s="81">
        <f>IF(K166="0","0",LOOKUP(K166,{0,66,80,100,120,140,160},{0,1,2,3,"3.5",4,5}))</f>
        <v>3</v>
      </c>
      <c r="M166" s="80">
        <v>31</v>
      </c>
      <c r="N166" s="80">
        <v>15</v>
      </c>
      <c r="O166" s="80">
        <v>10</v>
      </c>
      <c r="P166" s="81">
        <f t="shared" si="43"/>
        <v>56</v>
      </c>
      <c r="Q166" s="81">
        <f>IF(P166="0","0",LOOKUP(P166,{0,33,40,50,60,70,80},{0,1,2,3,"3.5",4,5}))</f>
        <v>3</v>
      </c>
      <c r="R166" s="80">
        <v>35</v>
      </c>
      <c r="S166" s="80">
        <v>27</v>
      </c>
      <c r="T166" s="83">
        <f t="shared" si="44"/>
        <v>62</v>
      </c>
      <c r="U166" s="80">
        <v>14</v>
      </c>
      <c r="V166" s="96" t="s">
        <v>55</v>
      </c>
      <c r="W166" s="83">
        <f t="shared" si="45"/>
        <v>23</v>
      </c>
      <c r="X166" s="80">
        <v>34</v>
      </c>
      <c r="Y166" s="99">
        <f t="shared" si="46"/>
        <v>119</v>
      </c>
      <c r="Z166" s="99">
        <f>IF(Y166="0","0",LOOKUP(Y166,{0,66,80,100,120,140,160},{0,1,2,3,"3.5",4,5}))</f>
        <v>3</v>
      </c>
      <c r="AA166" s="105">
        <v>25</v>
      </c>
      <c r="AB166" s="105">
        <v>6</v>
      </c>
      <c r="AC166" s="99">
        <f t="shared" si="47"/>
        <v>31</v>
      </c>
      <c r="AD166" s="105">
        <v>14</v>
      </c>
      <c r="AE166" s="105">
        <v>12</v>
      </c>
      <c r="AF166" s="102">
        <f t="shared" si="48"/>
        <v>26</v>
      </c>
      <c r="AG166" s="105">
        <v>38</v>
      </c>
      <c r="AH166" s="101">
        <f t="shared" si="49"/>
        <v>95</v>
      </c>
      <c r="AI166" s="99">
        <f>IF(AH166="0","0",LOOKUP(AH166,{0,66,80,100,120,140,160},{0,1,2,3,"3.5",4,5}))</f>
        <v>2</v>
      </c>
      <c r="AJ166" s="105">
        <v>23</v>
      </c>
      <c r="AK166" s="105">
        <v>22</v>
      </c>
      <c r="AL166" s="99">
        <f t="shared" si="50"/>
        <v>45</v>
      </c>
      <c r="AM166" s="105">
        <v>14</v>
      </c>
      <c r="AN166" s="105">
        <v>11</v>
      </c>
      <c r="AO166" s="101">
        <f t="shared" si="51"/>
        <v>25</v>
      </c>
      <c r="AP166" s="105">
        <v>26</v>
      </c>
      <c r="AQ166" s="101">
        <f t="shared" si="52"/>
        <v>96</v>
      </c>
      <c r="AR166" s="99">
        <f>IF(AQ166="0","0",LOOKUP(AQ166,{0,66,80,100,120,140,160},{0,1,2,3,"3.5",4,5}))</f>
        <v>2</v>
      </c>
      <c r="AS166" s="105">
        <v>17</v>
      </c>
      <c r="AT166" s="105">
        <v>13</v>
      </c>
      <c r="AU166" s="101">
        <f t="shared" si="53"/>
        <v>30</v>
      </c>
      <c r="AV166" s="105">
        <v>10</v>
      </c>
      <c r="AW166" s="105">
        <v>15</v>
      </c>
      <c r="AX166" s="101">
        <f t="shared" si="54"/>
        <v>25</v>
      </c>
      <c r="AY166" s="105">
        <v>38</v>
      </c>
      <c r="AZ166" s="101">
        <f t="shared" si="55"/>
        <v>93</v>
      </c>
      <c r="BA166" s="99">
        <f>IF(AZ166="0","0",LOOKUP(AZ166,{0,66,80,100,120,140,160},{0,1,2,3,"3.5",4,5}))</f>
        <v>2</v>
      </c>
      <c r="BB166" s="105" t="s">
        <v>56</v>
      </c>
      <c r="BC166" s="107">
        <f>IF(ISBLANK(AR166)," ",IF(AR166="0","0",LOOKUP(AR166,{0,1,2,3,"3.5",4,5},{0,0,0,1,"1.5",2,3})))</f>
        <v>0</v>
      </c>
      <c r="BD166" s="133">
        <f t="shared" si="58"/>
        <v>2.75</v>
      </c>
      <c r="BE166" s="107" t="str">
        <f t="shared" si="56"/>
        <v>C</v>
      </c>
      <c r="BF166" s="107" t="str">
        <f t="shared" si="57"/>
        <v>Bellow Average Result</v>
      </c>
      <c r="BG166" s="75"/>
      <c r="BH166" s="48" t="str">
        <f>IF(H166="0","0",LOOKUP(H166,{0,1,2,3,"3.5",4,5},{"F","D","C","B","A-","A","A+"}))</f>
        <v>A-</v>
      </c>
      <c r="BI166" s="48" t="str">
        <f>IF(L166="0","0",LOOKUP(L166,{0,1,2,3,"3.5",4,5},{"F","D","C","B","A-","A","A+"}))</f>
        <v>B</v>
      </c>
      <c r="BJ166" s="48" t="str">
        <f>IF(Q166="0","0",LOOKUP(Q166,{0,1,2,3,"3.5",4,5},{"F","D","C","B","A-","A","A+"}))</f>
        <v>B</v>
      </c>
      <c r="BK166" s="48" t="str">
        <f>IF(Z166="0","0",LOOKUP(Z166,{0,1,2,3,"3.5",4,5},{"F","D","C","B","A-","A","A+"}))</f>
        <v>B</v>
      </c>
      <c r="BL166" s="48" t="str">
        <f>IF(AI166="0","0",LOOKUP(AI166,{0,1,2,3,"3.5",4,5},{"F","D","C","B","A-","A","A+"}))</f>
        <v>C</v>
      </c>
      <c r="BM166" s="48" t="str">
        <f>IF(AR166="0","0",LOOKUP(AR166,{0,1,2,3,"3.5",4,5},{"F","D","C","B","A-","A","A+"}))</f>
        <v>C</v>
      </c>
      <c r="BN166" s="48" t="str">
        <f>IF(BA166="0","0",LOOKUP(BA166,{0,1,2,3,"3.5",4,5},{"F","D","C","B","A-","A","A+"}))</f>
        <v>C</v>
      </c>
      <c r="BO166" s="50">
        <f t="shared" si="59"/>
        <v>696</v>
      </c>
    </row>
    <row r="167" spans="1:67" ht="15.75" customHeight="1">
      <c r="A167" s="66">
        <v>1163</v>
      </c>
      <c r="B167" s="38" t="s">
        <v>220</v>
      </c>
      <c r="C167" s="95">
        <v>41</v>
      </c>
      <c r="D167" s="95">
        <v>72</v>
      </c>
      <c r="E167" s="81">
        <f t="shared" si="40"/>
        <v>113</v>
      </c>
      <c r="F167" s="95">
        <v>28</v>
      </c>
      <c r="G167" s="81">
        <f t="shared" si="41"/>
        <v>141</v>
      </c>
      <c r="H167" s="81">
        <f>IF(G167="0","0",LOOKUP(G167,{0,66,80,100,120,140,160},{0,1,2,3,"3.5",4,5}))</f>
        <v>4</v>
      </c>
      <c r="I167" s="80">
        <v>62</v>
      </c>
      <c r="J167" s="80">
        <v>66</v>
      </c>
      <c r="K167" s="83">
        <f t="shared" si="42"/>
        <v>128</v>
      </c>
      <c r="L167" s="81" t="str">
        <f>IF(K167="0","0",LOOKUP(K167,{0,66,80,100,120,140,160},{0,1,2,3,"3.5",4,5}))</f>
        <v>3.5</v>
      </c>
      <c r="M167" s="80">
        <v>13</v>
      </c>
      <c r="N167" s="80">
        <v>18</v>
      </c>
      <c r="O167" s="80">
        <v>12</v>
      </c>
      <c r="P167" s="81">
        <f t="shared" si="43"/>
        <v>43</v>
      </c>
      <c r="Q167" s="81">
        <f>IF(P167="0","0",LOOKUP(P167,{0,33,40,50,60,70,80},{0,1,2,3,"3.5",4,5}))</f>
        <v>2</v>
      </c>
      <c r="R167" s="80">
        <v>18</v>
      </c>
      <c r="S167" s="80">
        <v>20</v>
      </c>
      <c r="T167" s="83">
        <f t="shared" si="44"/>
        <v>38</v>
      </c>
      <c r="U167" s="80">
        <v>14</v>
      </c>
      <c r="V167" s="80">
        <v>14</v>
      </c>
      <c r="W167" s="83">
        <f t="shared" si="45"/>
        <v>28</v>
      </c>
      <c r="X167" s="80">
        <v>24</v>
      </c>
      <c r="Y167" s="99">
        <f t="shared" si="46"/>
        <v>90</v>
      </c>
      <c r="Z167" s="99">
        <f>IF(Y167="0","0",LOOKUP(Y167,{0,66,80,100,120,140,160},{0,1,2,3,"3.5",4,5}))</f>
        <v>2</v>
      </c>
      <c r="AA167" s="105">
        <v>19</v>
      </c>
      <c r="AB167" s="105">
        <v>13</v>
      </c>
      <c r="AC167" s="99">
        <f t="shared" si="47"/>
        <v>32</v>
      </c>
      <c r="AD167" s="105">
        <v>15</v>
      </c>
      <c r="AE167" s="105">
        <v>12</v>
      </c>
      <c r="AF167" s="102">
        <f t="shared" si="48"/>
        <v>27</v>
      </c>
      <c r="AG167" s="105">
        <v>44</v>
      </c>
      <c r="AH167" s="101">
        <f t="shared" si="49"/>
        <v>103</v>
      </c>
      <c r="AI167" s="99">
        <f>IF(AH167="0","0",LOOKUP(AH167,{0,66,80,100,120,140,160},{0,1,2,3,"3.5",4,5}))</f>
        <v>3</v>
      </c>
      <c r="AJ167" s="105">
        <v>15</v>
      </c>
      <c r="AK167" s="105">
        <v>22</v>
      </c>
      <c r="AL167" s="99">
        <f t="shared" si="50"/>
        <v>37</v>
      </c>
      <c r="AM167" s="105">
        <v>18</v>
      </c>
      <c r="AN167" s="105">
        <v>17</v>
      </c>
      <c r="AO167" s="101">
        <f t="shared" si="51"/>
        <v>35</v>
      </c>
      <c r="AP167" s="105">
        <v>26</v>
      </c>
      <c r="AQ167" s="101">
        <f t="shared" si="52"/>
        <v>98</v>
      </c>
      <c r="AR167" s="99">
        <f>IF(AQ167="0","0",LOOKUP(AQ167,{0,66,80,100,120,140,160},{0,1,2,3,"3.5",4,5}))</f>
        <v>2</v>
      </c>
      <c r="AS167" s="105">
        <v>14</v>
      </c>
      <c r="AT167" s="105">
        <v>8</v>
      </c>
      <c r="AU167" s="101">
        <f t="shared" si="53"/>
        <v>22</v>
      </c>
      <c r="AV167" s="105">
        <v>18</v>
      </c>
      <c r="AW167" s="105">
        <v>16</v>
      </c>
      <c r="AX167" s="101">
        <f t="shared" si="54"/>
        <v>34</v>
      </c>
      <c r="AY167" s="105">
        <v>38</v>
      </c>
      <c r="AZ167" s="101">
        <f t="shared" si="55"/>
        <v>0</v>
      </c>
      <c r="BA167" s="99">
        <f>IF(AZ167="0","0",LOOKUP(AZ167,{0,66,80,100,120,140,160},{0,1,2,3,"3.5",4,5}))</f>
        <v>0</v>
      </c>
      <c r="BB167" s="105" t="s">
        <v>56</v>
      </c>
      <c r="BC167" s="107">
        <f>IF(ISBLANK(AR167)," ",IF(AR167="0","0",LOOKUP(AR167,{0,1,2,3,"3.5",4,5},{0,0,0,1,"1.5",2,3})))</f>
        <v>0</v>
      </c>
      <c r="BD167" s="133">
        <f t="shared" si="58"/>
        <v>0</v>
      </c>
      <c r="BE167" s="107" t="str">
        <f t="shared" si="56"/>
        <v>F</v>
      </c>
      <c r="BF167" s="107" t="str">
        <f t="shared" si="57"/>
        <v>Fail</v>
      </c>
      <c r="BG167" s="75"/>
      <c r="BH167" s="48" t="str">
        <f>IF(H167="0","0",LOOKUP(H167,{0,1,2,3,"3.5",4,5},{"F","D","C","B","A-","A","A+"}))</f>
        <v>A</v>
      </c>
      <c r="BI167" s="48" t="str">
        <f>IF(L167="0","0",LOOKUP(L167,{0,1,2,3,"3.5",4,5},{"F","D","C","B","A-","A","A+"}))</f>
        <v>A-</v>
      </c>
      <c r="BJ167" s="48" t="str">
        <f>IF(Q167="0","0",LOOKUP(Q167,{0,1,2,3,"3.5",4,5},{"F","D","C","B","A-","A","A+"}))</f>
        <v>C</v>
      </c>
      <c r="BK167" s="48" t="str">
        <f>IF(Z167="0","0",LOOKUP(Z167,{0,1,2,3,"3.5",4,5},{"F","D","C","B","A-","A","A+"}))</f>
        <v>C</v>
      </c>
      <c r="BL167" s="48" t="str">
        <f>IF(AI167="0","0",LOOKUP(AI167,{0,1,2,3,"3.5",4,5},{"F","D","C","B","A-","A","A+"}))</f>
        <v>B</v>
      </c>
      <c r="BM167" s="48" t="str">
        <f>IF(AR167="0","0",LOOKUP(AR167,{0,1,2,3,"3.5",4,5},{"F","D","C","B","A-","A","A+"}))</f>
        <v>C</v>
      </c>
      <c r="BN167" s="48" t="str">
        <f>IF(BA167="0","0",LOOKUP(BA167,{0,1,2,3,"3.5",4,5},{"F","D","C","B","A-","A","A+"}))</f>
        <v>F</v>
      </c>
      <c r="BO167" s="50">
        <f t="shared" si="59"/>
        <v>603</v>
      </c>
    </row>
    <row r="168" spans="1:67" ht="15.75" customHeight="1">
      <c r="A168" s="37">
        <v>1164</v>
      </c>
      <c r="B168" s="38" t="s">
        <v>221</v>
      </c>
      <c r="C168" s="95">
        <v>38</v>
      </c>
      <c r="D168" s="95">
        <v>58</v>
      </c>
      <c r="E168" s="81">
        <f t="shared" si="40"/>
        <v>96</v>
      </c>
      <c r="F168" s="95">
        <v>19</v>
      </c>
      <c r="G168" s="81">
        <f t="shared" si="41"/>
        <v>115</v>
      </c>
      <c r="H168" s="81">
        <f>IF(G168="0","0",LOOKUP(G168,{0,66,80,100,120,140,160},{0,1,2,3,"3.5",4,5}))</f>
        <v>3</v>
      </c>
      <c r="I168" s="80">
        <v>54</v>
      </c>
      <c r="J168" s="80">
        <v>52</v>
      </c>
      <c r="K168" s="83">
        <f t="shared" si="42"/>
        <v>106</v>
      </c>
      <c r="L168" s="81">
        <f>IF(K168="0","0",LOOKUP(K168,{0,66,80,100,120,140,160},{0,1,2,3,"3.5",4,5}))</f>
        <v>3</v>
      </c>
      <c r="M168" s="80">
        <v>23</v>
      </c>
      <c r="N168" s="80">
        <v>12</v>
      </c>
      <c r="O168" s="80">
        <v>12</v>
      </c>
      <c r="P168" s="81">
        <f t="shared" si="43"/>
        <v>47</v>
      </c>
      <c r="Q168" s="81">
        <f>IF(P168="0","0",LOOKUP(P168,{0,33,40,50,60,70,80},{0,1,2,3,"3.5",4,5}))</f>
        <v>2</v>
      </c>
      <c r="R168" s="80">
        <v>19</v>
      </c>
      <c r="S168" s="80">
        <v>26</v>
      </c>
      <c r="T168" s="83">
        <f t="shared" si="44"/>
        <v>45</v>
      </c>
      <c r="U168" s="80">
        <v>11</v>
      </c>
      <c r="V168" s="80">
        <v>13</v>
      </c>
      <c r="W168" s="83">
        <f t="shared" si="45"/>
        <v>24</v>
      </c>
      <c r="X168" s="80">
        <v>26</v>
      </c>
      <c r="Y168" s="99">
        <f t="shared" si="46"/>
        <v>95</v>
      </c>
      <c r="Z168" s="99">
        <f>IF(Y168="0","0",LOOKUP(Y168,{0,66,80,100,120,140,160},{0,1,2,3,"3.5",4,5}))</f>
        <v>2</v>
      </c>
      <c r="AA168" s="105">
        <v>23</v>
      </c>
      <c r="AB168" s="105">
        <v>4</v>
      </c>
      <c r="AC168" s="99">
        <f t="shared" si="47"/>
        <v>27</v>
      </c>
      <c r="AD168" s="105">
        <v>17</v>
      </c>
      <c r="AE168" s="105">
        <v>8</v>
      </c>
      <c r="AF168" s="102">
        <f t="shared" si="48"/>
        <v>25</v>
      </c>
      <c r="AG168" s="105">
        <v>38</v>
      </c>
      <c r="AH168" s="101">
        <f t="shared" si="49"/>
        <v>90</v>
      </c>
      <c r="AI168" s="99">
        <f>IF(AH168="0","0",LOOKUP(AH168,{0,66,80,100,120,140,160},{0,1,2,3,"3.5",4,5}))</f>
        <v>2</v>
      </c>
      <c r="AJ168" s="105">
        <v>3</v>
      </c>
      <c r="AK168" s="105">
        <v>2</v>
      </c>
      <c r="AL168" s="99">
        <f t="shared" si="50"/>
        <v>5</v>
      </c>
      <c r="AM168" s="105">
        <v>20</v>
      </c>
      <c r="AN168" s="105">
        <v>10</v>
      </c>
      <c r="AO168" s="101">
        <f t="shared" si="51"/>
        <v>30</v>
      </c>
      <c r="AP168" s="105">
        <v>26</v>
      </c>
      <c r="AQ168" s="101">
        <f t="shared" si="52"/>
        <v>0</v>
      </c>
      <c r="AR168" s="99">
        <f>IF(AQ168="0","0",LOOKUP(AQ168,{0,66,80,100,120,140,160},{0,1,2,3,"3.5",4,5}))</f>
        <v>0</v>
      </c>
      <c r="AS168" s="105">
        <v>13</v>
      </c>
      <c r="AT168" s="105">
        <v>5</v>
      </c>
      <c r="AU168" s="101">
        <f t="shared" si="53"/>
        <v>18</v>
      </c>
      <c r="AV168" s="105">
        <v>10</v>
      </c>
      <c r="AW168" s="105">
        <v>17</v>
      </c>
      <c r="AX168" s="101">
        <f t="shared" si="54"/>
        <v>27</v>
      </c>
      <c r="AY168" s="105">
        <v>38</v>
      </c>
      <c r="AZ168" s="101">
        <f t="shared" si="55"/>
        <v>0</v>
      </c>
      <c r="BA168" s="99">
        <f>IF(AZ168="0","0",LOOKUP(AZ168,{0,66,80,100,120,140,160},{0,1,2,3,"3.5",4,5}))</f>
        <v>0</v>
      </c>
      <c r="BB168" s="105" t="s">
        <v>56</v>
      </c>
      <c r="BC168" s="107">
        <f>IF(ISBLANK(AR168)," ",IF(AR168="0","0",LOOKUP(AR168,{0,1,2,3,"3.5",4,5},{0,0,0,1,"1.5",2,3})))</f>
        <v>0</v>
      </c>
      <c r="BD168" s="133">
        <f t="shared" si="58"/>
        <v>0</v>
      </c>
      <c r="BE168" s="107" t="str">
        <f t="shared" si="56"/>
        <v>F</v>
      </c>
      <c r="BF168" s="107" t="str">
        <f t="shared" si="57"/>
        <v>Fail</v>
      </c>
      <c r="BG168" s="75"/>
      <c r="BH168" s="48" t="str">
        <f>IF(H168="0","0",LOOKUP(H168,{0,1,2,3,"3.5",4,5},{"F","D","C","B","A-","A","A+"}))</f>
        <v>B</v>
      </c>
      <c r="BI168" s="48" t="str">
        <f>IF(L168="0","0",LOOKUP(L168,{0,1,2,3,"3.5",4,5},{"F","D","C","B","A-","A","A+"}))</f>
        <v>B</v>
      </c>
      <c r="BJ168" s="48" t="str">
        <f>IF(Q168="0","0",LOOKUP(Q168,{0,1,2,3,"3.5",4,5},{"F","D","C","B","A-","A","A+"}))</f>
        <v>C</v>
      </c>
      <c r="BK168" s="48" t="str">
        <f>IF(Z168="0","0",LOOKUP(Z168,{0,1,2,3,"3.5",4,5},{"F","D","C","B","A-","A","A+"}))</f>
        <v>C</v>
      </c>
      <c r="BL168" s="48" t="str">
        <f>IF(AI168="0","0",LOOKUP(AI168,{0,1,2,3,"3.5",4,5},{"F","D","C","B","A-","A","A+"}))</f>
        <v>C</v>
      </c>
      <c r="BM168" s="48" t="str">
        <f>IF(AR168="0","0",LOOKUP(AR168,{0,1,2,3,"3.5",4,5},{"F","D","C","B","A-","A","A+"}))</f>
        <v>F</v>
      </c>
      <c r="BN168" s="48" t="str">
        <f>IF(BA168="0","0",LOOKUP(BA168,{0,1,2,3,"3.5",4,5},{"F","D","C","B","A-","A","A+"}))</f>
        <v>F</v>
      </c>
      <c r="BO168" s="50">
        <f t="shared" si="59"/>
        <v>453</v>
      </c>
    </row>
    <row r="169" spans="1:67" ht="15.75" customHeight="1">
      <c r="A169" s="66">
        <v>1165</v>
      </c>
      <c r="B169" s="38" t="s">
        <v>222</v>
      </c>
      <c r="C169" s="95">
        <v>36</v>
      </c>
      <c r="D169" s="95">
        <v>64</v>
      </c>
      <c r="E169" s="81">
        <f t="shared" si="40"/>
        <v>100</v>
      </c>
      <c r="F169" s="95">
        <v>21</v>
      </c>
      <c r="G169" s="81">
        <f t="shared" si="41"/>
        <v>121</v>
      </c>
      <c r="H169" s="81" t="str">
        <f>IF(G169="0","0",LOOKUP(G169,{0,66,80,100,120,140,160},{0,1,2,3,"3.5",4,5}))</f>
        <v>3.5</v>
      </c>
      <c r="I169" s="80">
        <v>47</v>
      </c>
      <c r="J169" s="80">
        <v>56</v>
      </c>
      <c r="K169" s="83">
        <f t="shared" si="42"/>
        <v>103</v>
      </c>
      <c r="L169" s="81">
        <f>IF(K169="0","0",LOOKUP(K169,{0,66,80,100,120,140,160},{0,1,2,3,"3.5",4,5}))</f>
        <v>3</v>
      </c>
      <c r="M169" s="80">
        <v>33</v>
      </c>
      <c r="N169" s="80">
        <v>14</v>
      </c>
      <c r="O169" s="80">
        <v>21</v>
      </c>
      <c r="P169" s="81">
        <f t="shared" si="43"/>
        <v>68</v>
      </c>
      <c r="Q169" s="81" t="str">
        <f>IF(P169="0","0",LOOKUP(P169,{0,33,40,50,60,70,80},{0,1,2,3,"3.5",4,5}))</f>
        <v>3.5</v>
      </c>
      <c r="R169" s="80">
        <v>24</v>
      </c>
      <c r="S169" s="80">
        <v>30</v>
      </c>
      <c r="T169" s="83">
        <f t="shared" si="44"/>
        <v>54</v>
      </c>
      <c r="U169" s="80">
        <v>11</v>
      </c>
      <c r="V169" s="80">
        <v>14</v>
      </c>
      <c r="W169" s="83">
        <f t="shared" si="45"/>
        <v>25</v>
      </c>
      <c r="X169" s="80">
        <v>32</v>
      </c>
      <c r="Y169" s="99">
        <f t="shared" si="46"/>
        <v>111</v>
      </c>
      <c r="Z169" s="99">
        <f>IF(Y169="0","0",LOOKUP(Y169,{0,66,80,100,120,140,160},{0,1,2,3,"3.5",4,5}))</f>
        <v>3</v>
      </c>
      <c r="AA169" s="105">
        <v>22</v>
      </c>
      <c r="AB169" s="105">
        <v>15</v>
      </c>
      <c r="AC169" s="99">
        <f t="shared" si="47"/>
        <v>37</v>
      </c>
      <c r="AD169" s="105">
        <v>16</v>
      </c>
      <c r="AE169" s="105">
        <v>9</v>
      </c>
      <c r="AF169" s="102">
        <f t="shared" si="48"/>
        <v>25</v>
      </c>
      <c r="AG169" s="105">
        <v>38</v>
      </c>
      <c r="AH169" s="101">
        <f t="shared" si="49"/>
        <v>100</v>
      </c>
      <c r="AI169" s="99">
        <f>IF(AH169="0","0",LOOKUP(AH169,{0,66,80,100,120,140,160},{0,1,2,3,"3.5",4,5}))</f>
        <v>3</v>
      </c>
      <c r="AJ169" s="105">
        <v>35</v>
      </c>
      <c r="AK169" s="105">
        <v>35</v>
      </c>
      <c r="AL169" s="99">
        <f t="shared" si="50"/>
        <v>70</v>
      </c>
      <c r="AM169" s="105">
        <v>16</v>
      </c>
      <c r="AN169" s="105">
        <v>11</v>
      </c>
      <c r="AO169" s="101">
        <f t="shared" si="51"/>
        <v>27</v>
      </c>
      <c r="AP169" s="105">
        <v>34</v>
      </c>
      <c r="AQ169" s="101">
        <f t="shared" si="52"/>
        <v>131</v>
      </c>
      <c r="AR169" s="99" t="str">
        <f>IF(AQ169="0","0",LOOKUP(AQ169,{0,66,80,100,120,140,160},{0,1,2,3,"3.5",4,5}))</f>
        <v>3.5</v>
      </c>
      <c r="AS169" s="105">
        <v>22</v>
      </c>
      <c r="AT169" s="105">
        <v>17</v>
      </c>
      <c r="AU169" s="101">
        <f t="shared" si="53"/>
        <v>39</v>
      </c>
      <c r="AV169" s="105">
        <v>11</v>
      </c>
      <c r="AW169" s="105">
        <v>14</v>
      </c>
      <c r="AX169" s="101">
        <f t="shared" si="54"/>
        <v>25</v>
      </c>
      <c r="AY169" s="105">
        <v>28</v>
      </c>
      <c r="AZ169" s="101">
        <f t="shared" si="55"/>
        <v>92</v>
      </c>
      <c r="BA169" s="99">
        <f>IF(AZ169="0","0",LOOKUP(AZ169,{0,66,80,100,120,140,160},{0,1,2,3,"3.5",4,5}))</f>
        <v>2</v>
      </c>
      <c r="BB169" s="105" t="s">
        <v>60</v>
      </c>
      <c r="BC169" s="107">
        <f>IF(ISBLANK(BA169)," ",IF(BA169="0","0",LOOKUP(BA169,{0,1,2,3,"3.5",4,5},{0,0,0,1,"1.5",2,3})))</f>
        <v>0</v>
      </c>
      <c r="BD169" s="133">
        <f t="shared" si="58"/>
        <v>3</v>
      </c>
      <c r="BE169" s="107" t="str">
        <f t="shared" si="56"/>
        <v>B</v>
      </c>
      <c r="BF169" s="107" t="str">
        <f t="shared" si="57"/>
        <v>Average Result</v>
      </c>
      <c r="BG169" s="75"/>
      <c r="BH169" s="48" t="str">
        <f>IF(H169="0","0",LOOKUP(H169,{0,1,2,3,"3.5",4,5},{"F","D","C","B","A-","A","A+"}))</f>
        <v>A-</v>
      </c>
      <c r="BI169" s="48" t="str">
        <f>IF(L169="0","0",LOOKUP(L169,{0,1,2,3,"3.5",4,5},{"F","D","C","B","A-","A","A+"}))</f>
        <v>B</v>
      </c>
      <c r="BJ169" s="48" t="str">
        <f>IF(Q169="0","0",LOOKUP(Q169,{0,1,2,3,"3.5",4,5},{"F","D","C","B","A-","A","A+"}))</f>
        <v>A-</v>
      </c>
      <c r="BK169" s="48" t="str">
        <f>IF(Z169="0","0",LOOKUP(Z169,{0,1,2,3,"3.5",4,5},{"F","D","C","B","A-","A","A+"}))</f>
        <v>B</v>
      </c>
      <c r="BL169" s="48" t="str">
        <f>IF(AI169="0","0",LOOKUP(AI169,{0,1,2,3,"3.5",4,5},{"F","D","C","B","A-","A","A+"}))</f>
        <v>B</v>
      </c>
      <c r="BM169" s="48" t="str">
        <f>IF(AR169="0","0",LOOKUP(AR169,{0,1,2,3,"3.5",4,5},{"F","D","C","B","A-","A","A+"}))</f>
        <v>A-</v>
      </c>
      <c r="BN169" s="48" t="str">
        <f>IF(BA169="0","0",LOOKUP(BA169,{0,1,2,3,"3.5",4,5},{"F","D","C","B","A-","A","A+"}))</f>
        <v>C</v>
      </c>
      <c r="BO169" s="50">
        <f t="shared" si="59"/>
        <v>726</v>
      </c>
    </row>
    <row r="170" spans="1:67" ht="15.75" customHeight="1">
      <c r="A170" s="37">
        <v>1166</v>
      </c>
      <c r="B170" s="38" t="s">
        <v>223</v>
      </c>
      <c r="C170" s="95">
        <v>50</v>
      </c>
      <c r="D170" s="95">
        <v>61</v>
      </c>
      <c r="E170" s="81">
        <f t="shared" si="40"/>
        <v>111</v>
      </c>
      <c r="F170" s="95">
        <v>24</v>
      </c>
      <c r="G170" s="81">
        <f t="shared" si="41"/>
        <v>135</v>
      </c>
      <c r="H170" s="81" t="str">
        <f>IF(G170="0","0",LOOKUP(G170,{0,66,80,100,120,140,160},{0,1,2,3,"3.5",4,5}))</f>
        <v>3.5</v>
      </c>
      <c r="I170" s="80">
        <v>54</v>
      </c>
      <c r="J170" s="80">
        <v>46</v>
      </c>
      <c r="K170" s="83">
        <f t="shared" si="42"/>
        <v>100</v>
      </c>
      <c r="L170" s="81">
        <f>IF(K170="0","0",LOOKUP(K170,{0,66,80,100,120,140,160},{0,1,2,3,"3.5",4,5}))</f>
        <v>3</v>
      </c>
      <c r="M170" s="80">
        <v>28</v>
      </c>
      <c r="N170" s="80">
        <v>14</v>
      </c>
      <c r="O170" s="80">
        <v>21</v>
      </c>
      <c r="P170" s="81">
        <f t="shared" si="43"/>
        <v>63</v>
      </c>
      <c r="Q170" s="81" t="str">
        <f>IF(P170="0","0",LOOKUP(P170,{0,33,40,50,60,70,80},{0,1,2,3,"3.5",4,5}))</f>
        <v>3.5</v>
      </c>
      <c r="R170" s="80">
        <v>3</v>
      </c>
      <c r="S170" s="96" t="s">
        <v>224</v>
      </c>
      <c r="T170" s="83">
        <f t="shared" si="44"/>
        <v>8</v>
      </c>
      <c r="U170" s="80">
        <v>7</v>
      </c>
      <c r="V170" s="80">
        <v>11</v>
      </c>
      <c r="W170" s="83">
        <f t="shared" si="45"/>
        <v>18</v>
      </c>
      <c r="X170" s="80">
        <v>24</v>
      </c>
      <c r="Y170" s="99">
        <f t="shared" si="46"/>
        <v>0</v>
      </c>
      <c r="Z170" s="99">
        <f>IF(Y170="0","0",LOOKUP(Y170,{0,66,80,100,120,140,160},{0,1,2,3,"3.5",4,5}))</f>
        <v>0</v>
      </c>
      <c r="AA170" s="105">
        <v>20</v>
      </c>
      <c r="AB170" s="105">
        <v>8</v>
      </c>
      <c r="AC170" s="99">
        <f t="shared" si="47"/>
        <v>28</v>
      </c>
      <c r="AD170" s="105">
        <v>20</v>
      </c>
      <c r="AE170" s="105">
        <v>10</v>
      </c>
      <c r="AF170" s="102">
        <f t="shared" si="48"/>
        <v>30</v>
      </c>
      <c r="AG170" s="105"/>
      <c r="AH170" s="101">
        <f t="shared" si="49"/>
        <v>0</v>
      </c>
      <c r="AI170" s="99">
        <f>IF(AH170="0","0",LOOKUP(AH170,{0,66,80,100,120,140,160},{0,1,2,3,"3.5",4,5}))</f>
        <v>0</v>
      </c>
      <c r="AJ170" s="105">
        <v>14</v>
      </c>
      <c r="AK170" s="105"/>
      <c r="AL170" s="99">
        <f t="shared" si="50"/>
        <v>14</v>
      </c>
      <c r="AM170" s="105">
        <v>16</v>
      </c>
      <c r="AN170" s="105"/>
      <c r="AO170" s="101">
        <f t="shared" si="51"/>
        <v>16</v>
      </c>
      <c r="AP170" s="105">
        <v>30</v>
      </c>
      <c r="AQ170" s="101">
        <f t="shared" si="52"/>
        <v>0</v>
      </c>
      <c r="AR170" s="99">
        <f>IF(AQ170="0","0",LOOKUP(AQ170,{0,66,80,100,120,140,160},{0,1,2,3,"3.5",4,5}))</f>
        <v>0</v>
      </c>
      <c r="AS170" s="105"/>
      <c r="AT170" s="105">
        <v>15</v>
      </c>
      <c r="AU170" s="101">
        <f t="shared" si="53"/>
        <v>15</v>
      </c>
      <c r="AV170" s="105"/>
      <c r="AW170" s="105">
        <v>14</v>
      </c>
      <c r="AX170" s="101">
        <f t="shared" si="54"/>
        <v>14</v>
      </c>
      <c r="AY170" s="105">
        <v>28</v>
      </c>
      <c r="AZ170" s="101">
        <f t="shared" si="55"/>
        <v>0</v>
      </c>
      <c r="BA170" s="99">
        <f>IF(AZ170="0","0",LOOKUP(AZ170,{0,66,80,100,120,140,160},{0,1,2,3,"3.5",4,5}))</f>
        <v>0</v>
      </c>
      <c r="BB170" s="105" t="s">
        <v>56</v>
      </c>
      <c r="BC170" s="107">
        <f>IF(ISBLANK(AR170)," ",IF(AR170="0","0",LOOKUP(AR170,{0,1,2,3,"3.5",4,5},{0,0,0,1,"1.5",2,3})))</f>
        <v>0</v>
      </c>
      <c r="BD170" s="133">
        <f t="shared" si="58"/>
        <v>0</v>
      </c>
      <c r="BE170" s="107" t="str">
        <f t="shared" si="56"/>
        <v>F</v>
      </c>
      <c r="BF170" s="107" t="str">
        <f t="shared" si="57"/>
        <v>Fail</v>
      </c>
      <c r="BG170" s="75"/>
      <c r="BH170" s="48" t="str">
        <f>IF(H170="0","0",LOOKUP(H170,{0,1,2,3,"3.5",4,5},{"F","D","C","B","A-","A","A+"}))</f>
        <v>A-</v>
      </c>
      <c r="BI170" s="48" t="str">
        <f>IF(L170="0","0",LOOKUP(L170,{0,1,2,3,"3.5",4,5},{"F","D","C","B","A-","A","A+"}))</f>
        <v>B</v>
      </c>
      <c r="BJ170" s="48" t="str">
        <f>IF(Q170="0","0",LOOKUP(Q170,{0,1,2,3,"3.5",4,5},{"F","D","C","B","A-","A","A+"}))</f>
        <v>A-</v>
      </c>
      <c r="BK170" s="48" t="str">
        <f>IF(Z170="0","0",LOOKUP(Z170,{0,1,2,3,"3.5",4,5},{"F","D","C","B","A-","A","A+"}))</f>
        <v>F</v>
      </c>
      <c r="BL170" s="48" t="str">
        <f>IF(AI170="0","0",LOOKUP(AI170,{0,1,2,3,"3.5",4,5},{"F","D","C","B","A-","A","A+"}))</f>
        <v>F</v>
      </c>
      <c r="BM170" s="48" t="str">
        <f>IF(AR170="0","0",LOOKUP(AR170,{0,1,2,3,"3.5",4,5},{"F","D","C","B","A-","A","A+"}))</f>
        <v>F</v>
      </c>
      <c r="BN170" s="48" t="str">
        <f>IF(BA170="0","0",LOOKUP(BA170,{0,1,2,3,"3.5",4,5},{"F","D","C","B","A-","A","A+"}))</f>
        <v>F</v>
      </c>
      <c r="BO170" s="50">
        <f t="shared" si="59"/>
        <v>298</v>
      </c>
    </row>
    <row r="171" spans="1:67" ht="15.75" customHeight="1">
      <c r="A171" s="66">
        <v>1167</v>
      </c>
      <c r="B171" s="38" t="s">
        <v>225</v>
      </c>
      <c r="C171" s="95">
        <v>34</v>
      </c>
      <c r="D171" s="95">
        <v>70</v>
      </c>
      <c r="E171" s="81">
        <f t="shared" si="40"/>
        <v>104</v>
      </c>
      <c r="F171" s="95">
        <v>20</v>
      </c>
      <c r="G171" s="81">
        <f t="shared" si="41"/>
        <v>124</v>
      </c>
      <c r="H171" s="81" t="str">
        <f>IF(G171="0","0",LOOKUP(G171,{0,66,80,100,120,140,160},{0,1,2,3,"3.5",4,5}))</f>
        <v>3.5</v>
      </c>
      <c r="I171" s="80">
        <v>55</v>
      </c>
      <c r="J171" s="80">
        <v>57</v>
      </c>
      <c r="K171" s="83">
        <f t="shared" si="42"/>
        <v>112</v>
      </c>
      <c r="L171" s="81">
        <f>IF(K171="0","0",LOOKUP(K171,{0,66,80,100,120,140,160},{0,1,2,3,"3.5",4,5}))</f>
        <v>3</v>
      </c>
      <c r="M171" s="80">
        <v>21</v>
      </c>
      <c r="N171" s="80">
        <v>13</v>
      </c>
      <c r="O171" s="80">
        <v>23</v>
      </c>
      <c r="P171" s="81">
        <f t="shared" si="43"/>
        <v>57</v>
      </c>
      <c r="Q171" s="81">
        <f>IF(P171="0","0",LOOKUP(P171,{0,33,40,50,60,70,80},{0,1,2,3,"3.5",4,5}))</f>
        <v>3</v>
      </c>
      <c r="R171" s="80">
        <v>31</v>
      </c>
      <c r="S171" s="80">
        <v>28</v>
      </c>
      <c r="T171" s="83">
        <f t="shared" si="44"/>
        <v>59</v>
      </c>
      <c r="U171" s="80">
        <v>14</v>
      </c>
      <c r="V171" s="96" t="s">
        <v>126</v>
      </c>
      <c r="W171" s="83">
        <f t="shared" si="45"/>
        <v>22</v>
      </c>
      <c r="X171" s="80">
        <v>26</v>
      </c>
      <c r="Y171" s="99">
        <f t="shared" si="46"/>
        <v>107</v>
      </c>
      <c r="Z171" s="99">
        <f>IF(Y171="0","0",LOOKUP(Y171,{0,66,80,100,120,140,160},{0,1,2,3,"3.5",4,5}))</f>
        <v>3</v>
      </c>
      <c r="AA171" s="105">
        <v>24</v>
      </c>
      <c r="AB171" s="105">
        <v>21</v>
      </c>
      <c r="AC171" s="99">
        <f t="shared" si="47"/>
        <v>45</v>
      </c>
      <c r="AD171" s="105">
        <v>20</v>
      </c>
      <c r="AE171" s="105">
        <v>14</v>
      </c>
      <c r="AF171" s="102">
        <f t="shared" si="48"/>
        <v>34</v>
      </c>
      <c r="AG171" s="105">
        <v>34</v>
      </c>
      <c r="AH171" s="101">
        <f t="shared" si="49"/>
        <v>113</v>
      </c>
      <c r="AI171" s="99">
        <f>IF(AH171="0","0",LOOKUP(AH171,{0,66,80,100,120,140,160},{0,1,2,3,"3.5",4,5}))</f>
        <v>3</v>
      </c>
      <c r="AJ171" s="105">
        <v>24</v>
      </c>
      <c r="AK171" s="105">
        <v>4</v>
      </c>
      <c r="AL171" s="99">
        <f t="shared" si="50"/>
        <v>28</v>
      </c>
      <c r="AM171" s="105">
        <v>14</v>
      </c>
      <c r="AN171" s="105">
        <v>11</v>
      </c>
      <c r="AO171" s="101">
        <f t="shared" si="51"/>
        <v>25</v>
      </c>
      <c r="AP171" s="105">
        <v>30</v>
      </c>
      <c r="AQ171" s="101">
        <f t="shared" si="52"/>
        <v>83</v>
      </c>
      <c r="AR171" s="99">
        <f>IF(AQ171="0","0",LOOKUP(AQ171,{0,66,80,100,120,140,160},{0,1,2,3,"3.5",4,5}))</f>
        <v>2</v>
      </c>
      <c r="AS171" s="105">
        <v>20</v>
      </c>
      <c r="AT171" s="105">
        <v>15</v>
      </c>
      <c r="AU171" s="101">
        <f t="shared" si="53"/>
        <v>35</v>
      </c>
      <c r="AV171" s="105">
        <v>10</v>
      </c>
      <c r="AW171" s="105">
        <v>14</v>
      </c>
      <c r="AX171" s="101">
        <f t="shared" si="54"/>
        <v>24</v>
      </c>
      <c r="AY171" s="105">
        <v>30</v>
      </c>
      <c r="AZ171" s="101">
        <f t="shared" si="55"/>
        <v>89</v>
      </c>
      <c r="BA171" s="99">
        <f>IF(AZ171="0","0",LOOKUP(AZ171,{0,66,80,100,120,140,160},{0,1,2,3,"3.5",4,5}))</f>
        <v>2</v>
      </c>
      <c r="BB171" s="105" t="s">
        <v>56</v>
      </c>
      <c r="BC171" s="107">
        <f>IF(ISBLANK(AR171)," ",IF(AR171="0","0",LOOKUP(AR171,{0,1,2,3,"3.5",4,5},{0,0,0,1,"1.5",2,3})))</f>
        <v>0</v>
      </c>
      <c r="BD171" s="133">
        <f t="shared" si="58"/>
        <v>2.9166666666666665</v>
      </c>
      <c r="BE171" s="107" t="str">
        <f t="shared" si="56"/>
        <v>C</v>
      </c>
      <c r="BF171" s="107" t="str">
        <f t="shared" si="57"/>
        <v>Bellow Average Result</v>
      </c>
      <c r="BG171" s="75"/>
      <c r="BH171" s="48" t="str">
        <f>IF(H171="0","0",LOOKUP(H171,{0,1,2,3,"3.5",4,5},{"F","D","C","B","A-","A","A+"}))</f>
        <v>A-</v>
      </c>
      <c r="BI171" s="48" t="str">
        <f>IF(L171="0","0",LOOKUP(L171,{0,1,2,3,"3.5",4,5},{"F","D","C","B","A-","A","A+"}))</f>
        <v>B</v>
      </c>
      <c r="BJ171" s="48" t="str">
        <f>IF(Q171="0","0",LOOKUP(Q171,{0,1,2,3,"3.5",4,5},{"F","D","C","B","A-","A","A+"}))</f>
        <v>B</v>
      </c>
      <c r="BK171" s="48" t="str">
        <f>IF(Z171="0","0",LOOKUP(Z171,{0,1,2,3,"3.5",4,5},{"F","D","C","B","A-","A","A+"}))</f>
        <v>B</v>
      </c>
      <c r="BL171" s="48" t="str">
        <f>IF(AI171="0","0",LOOKUP(AI171,{0,1,2,3,"3.5",4,5},{"F","D","C","B","A-","A","A+"}))</f>
        <v>B</v>
      </c>
      <c r="BM171" s="48" t="str">
        <f>IF(AR171="0","0",LOOKUP(AR171,{0,1,2,3,"3.5",4,5},{"F","D","C","B","A-","A","A+"}))</f>
        <v>C</v>
      </c>
      <c r="BN171" s="48" t="str">
        <f>IF(BA171="0","0",LOOKUP(BA171,{0,1,2,3,"3.5",4,5},{"F","D","C","B","A-","A","A+"}))</f>
        <v>C</v>
      </c>
      <c r="BO171" s="50">
        <f t="shared" si="59"/>
        <v>685</v>
      </c>
    </row>
    <row r="172" spans="1:67" ht="15.75" customHeight="1">
      <c r="A172" s="37">
        <v>1168</v>
      </c>
      <c r="B172" s="38" t="s">
        <v>226</v>
      </c>
      <c r="C172" s="95">
        <v>36</v>
      </c>
      <c r="D172" s="95">
        <v>71</v>
      </c>
      <c r="E172" s="81">
        <f t="shared" si="40"/>
        <v>107</v>
      </c>
      <c r="F172" s="95">
        <v>20</v>
      </c>
      <c r="G172" s="81">
        <f t="shared" si="41"/>
        <v>127</v>
      </c>
      <c r="H172" s="81" t="str">
        <f>IF(G172="0","0",LOOKUP(G172,{0,66,80,100,120,140,160},{0,1,2,3,"3.5",4,5}))</f>
        <v>3.5</v>
      </c>
      <c r="I172" s="80">
        <v>65</v>
      </c>
      <c r="J172" s="80">
        <v>67</v>
      </c>
      <c r="K172" s="83">
        <f t="shared" si="42"/>
        <v>132</v>
      </c>
      <c r="L172" s="81" t="str">
        <f>IF(K172="0","0",LOOKUP(K172,{0,66,80,100,120,140,160},{0,1,2,3,"3.5",4,5}))</f>
        <v>3.5</v>
      </c>
      <c r="M172" s="80">
        <v>23</v>
      </c>
      <c r="N172" s="80">
        <v>13</v>
      </c>
      <c r="O172" s="80">
        <v>18</v>
      </c>
      <c r="P172" s="81">
        <f t="shared" si="43"/>
        <v>54</v>
      </c>
      <c r="Q172" s="81">
        <f>IF(P172="0","0",LOOKUP(P172,{0,33,40,50,60,70,80},{0,1,2,3,"3.5",4,5}))</f>
        <v>3</v>
      </c>
      <c r="R172" s="80">
        <v>27</v>
      </c>
      <c r="S172" s="80">
        <v>26</v>
      </c>
      <c r="T172" s="83">
        <f t="shared" si="44"/>
        <v>53</v>
      </c>
      <c r="U172" s="80">
        <v>14</v>
      </c>
      <c r="V172" s="80">
        <v>11</v>
      </c>
      <c r="W172" s="83">
        <f t="shared" si="45"/>
        <v>25</v>
      </c>
      <c r="X172" s="80">
        <v>20</v>
      </c>
      <c r="Y172" s="99">
        <f t="shared" si="46"/>
        <v>98</v>
      </c>
      <c r="Z172" s="99">
        <f>IF(Y172="0","0",LOOKUP(Y172,{0,66,80,100,120,140,160},{0,1,2,3,"3.5",4,5}))</f>
        <v>2</v>
      </c>
      <c r="AA172" s="105">
        <v>25</v>
      </c>
      <c r="AB172" s="105">
        <v>17</v>
      </c>
      <c r="AC172" s="99">
        <f t="shared" si="47"/>
        <v>42</v>
      </c>
      <c r="AD172" s="105">
        <v>17</v>
      </c>
      <c r="AE172" s="105">
        <v>14</v>
      </c>
      <c r="AF172" s="102">
        <f t="shared" si="48"/>
        <v>31</v>
      </c>
      <c r="AG172" s="105">
        <v>40</v>
      </c>
      <c r="AH172" s="101">
        <f t="shared" si="49"/>
        <v>113</v>
      </c>
      <c r="AI172" s="99">
        <f>IF(AH172="0","0",LOOKUP(AH172,{0,66,80,100,120,140,160},{0,1,2,3,"3.5",4,5}))</f>
        <v>3</v>
      </c>
      <c r="AJ172" s="105">
        <v>25</v>
      </c>
      <c r="AK172" s="105">
        <v>10</v>
      </c>
      <c r="AL172" s="99">
        <f t="shared" si="50"/>
        <v>35</v>
      </c>
      <c r="AM172" s="105">
        <v>14</v>
      </c>
      <c r="AN172" s="105">
        <v>14</v>
      </c>
      <c r="AO172" s="101">
        <f t="shared" si="51"/>
        <v>28</v>
      </c>
      <c r="AP172" s="105">
        <v>28</v>
      </c>
      <c r="AQ172" s="101">
        <f t="shared" si="52"/>
        <v>91</v>
      </c>
      <c r="AR172" s="99">
        <f>IF(AQ172="0","0",LOOKUP(AQ172,{0,66,80,100,120,140,160},{0,1,2,3,"3.5",4,5}))</f>
        <v>2</v>
      </c>
      <c r="AS172" s="105">
        <v>22</v>
      </c>
      <c r="AT172" s="105">
        <v>12</v>
      </c>
      <c r="AU172" s="101">
        <f t="shared" si="53"/>
        <v>34</v>
      </c>
      <c r="AV172" s="105">
        <v>9</v>
      </c>
      <c r="AW172" s="105">
        <v>14</v>
      </c>
      <c r="AX172" s="101">
        <f t="shared" si="54"/>
        <v>23</v>
      </c>
      <c r="AY172" s="105">
        <v>32</v>
      </c>
      <c r="AZ172" s="101">
        <f t="shared" si="55"/>
        <v>89</v>
      </c>
      <c r="BA172" s="99">
        <f>IF(AZ172="0","0",LOOKUP(AZ172,{0,66,80,100,120,140,160},{0,1,2,3,"3.5",4,5}))</f>
        <v>2</v>
      </c>
      <c r="BB172" s="105" t="s">
        <v>56</v>
      </c>
      <c r="BC172" s="107">
        <f>IF(ISBLANK(AR172)," ",IF(AR172="0","0",LOOKUP(AR172,{0,1,2,3,"3.5",4,5},{0,0,0,1,"1.5",2,3})))</f>
        <v>0</v>
      </c>
      <c r="BD172" s="133">
        <f t="shared" si="58"/>
        <v>2.8333333333333335</v>
      </c>
      <c r="BE172" s="107" t="str">
        <f t="shared" si="56"/>
        <v>C</v>
      </c>
      <c r="BF172" s="107" t="str">
        <f t="shared" si="57"/>
        <v>Bellow Average Result</v>
      </c>
      <c r="BG172" s="75"/>
      <c r="BH172" s="48" t="str">
        <f>IF(H172="0","0",LOOKUP(H172,{0,1,2,3,"3.5",4,5},{"F","D","C","B","A-","A","A+"}))</f>
        <v>A-</v>
      </c>
      <c r="BI172" s="48" t="str">
        <f>IF(L172="0","0",LOOKUP(L172,{0,1,2,3,"3.5",4,5},{"F","D","C","B","A-","A","A+"}))</f>
        <v>A-</v>
      </c>
      <c r="BJ172" s="48" t="str">
        <f>IF(Q172="0","0",LOOKUP(Q172,{0,1,2,3,"3.5",4,5},{"F","D","C","B","A-","A","A+"}))</f>
        <v>B</v>
      </c>
      <c r="BK172" s="48" t="str">
        <f>IF(Z172="0","0",LOOKUP(Z172,{0,1,2,3,"3.5",4,5},{"F","D","C","B","A-","A","A+"}))</f>
        <v>C</v>
      </c>
      <c r="BL172" s="48" t="str">
        <f>IF(AI172="0","0",LOOKUP(AI172,{0,1,2,3,"3.5",4,5},{"F","D","C","B","A-","A","A+"}))</f>
        <v>B</v>
      </c>
      <c r="BM172" s="48" t="str">
        <f>IF(AR172="0","0",LOOKUP(AR172,{0,1,2,3,"3.5",4,5},{"F","D","C","B","A-","A","A+"}))</f>
        <v>C</v>
      </c>
      <c r="BN172" s="48" t="str">
        <f>IF(BA172="0","0",LOOKUP(BA172,{0,1,2,3,"3.5",4,5},{"F","D","C","B","A-","A","A+"}))</f>
        <v>C</v>
      </c>
      <c r="BO172" s="50">
        <f t="shared" si="59"/>
        <v>704</v>
      </c>
    </row>
    <row r="173" spans="1:67" ht="15.75" customHeight="1">
      <c r="A173" s="66">
        <v>1169</v>
      </c>
      <c r="B173" s="38" t="s">
        <v>227</v>
      </c>
      <c r="C173" s="95">
        <v>31</v>
      </c>
      <c r="D173" s="95">
        <v>61</v>
      </c>
      <c r="E173" s="81">
        <f t="shared" si="40"/>
        <v>92</v>
      </c>
      <c r="F173" s="95">
        <v>19</v>
      </c>
      <c r="G173" s="81">
        <f t="shared" si="41"/>
        <v>111</v>
      </c>
      <c r="H173" s="81">
        <f>IF(G173="0","0",LOOKUP(G173,{0,66,80,100,120,140,160},{0,1,2,3,"3.5",4,5}))</f>
        <v>3</v>
      </c>
      <c r="I173" s="80">
        <v>68</v>
      </c>
      <c r="J173" s="80">
        <v>74</v>
      </c>
      <c r="K173" s="83">
        <f t="shared" si="42"/>
        <v>142</v>
      </c>
      <c r="L173" s="81">
        <f>IF(K173="0","0",LOOKUP(K173,{0,66,80,100,120,140,160},{0,1,2,3,"3.5",4,5}))</f>
        <v>4</v>
      </c>
      <c r="M173" s="80">
        <v>23</v>
      </c>
      <c r="N173" s="80">
        <v>12</v>
      </c>
      <c r="O173" s="80">
        <v>21</v>
      </c>
      <c r="P173" s="81">
        <f t="shared" si="43"/>
        <v>56</v>
      </c>
      <c r="Q173" s="81">
        <f>IF(P173="0","0",LOOKUP(P173,{0,33,40,50,60,70,80},{0,1,2,3,"3.5",4,5}))</f>
        <v>3</v>
      </c>
      <c r="R173" s="80">
        <v>27</v>
      </c>
      <c r="S173" s="80">
        <v>30</v>
      </c>
      <c r="T173" s="83">
        <f t="shared" si="44"/>
        <v>57</v>
      </c>
      <c r="U173" s="80">
        <v>14</v>
      </c>
      <c r="V173" s="96" t="s">
        <v>126</v>
      </c>
      <c r="W173" s="83">
        <f t="shared" si="45"/>
        <v>22</v>
      </c>
      <c r="X173" s="80">
        <v>16</v>
      </c>
      <c r="Y173" s="99">
        <f t="shared" si="46"/>
        <v>95</v>
      </c>
      <c r="Z173" s="99">
        <f>IF(Y173="0","0",LOOKUP(Y173,{0,66,80,100,120,140,160},{0,1,2,3,"3.5",4,5}))</f>
        <v>2</v>
      </c>
      <c r="AA173" s="105">
        <v>25</v>
      </c>
      <c r="AB173" s="105">
        <v>17</v>
      </c>
      <c r="AC173" s="99">
        <f t="shared" si="47"/>
        <v>42</v>
      </c>
      <c r="AD173" s="105">
        <v>14</v>
      </c>
      <c r="AE173" s="105">
        <v>13</v>
      </c>
      <c r="AF173" s="102">
        <f t="shared" si="48"/>
        <v>27</v>
      </c>
      <c r="AG173" s="105">
        <v>40</v>
      </c>
      <c r="AH173" s="101">
        <f t="shared" si="49"/>
        <v>109</v>
      </c>
      <c r="AI173" s="99">
        <f>IF(AH173="0","0",LOOKUP(AH173,{0,66,80,100,120,140,160},{0,1,2,3,"3.5",4,5}))</f>
        <v>3</v>
      </c>
      <c r="AJ173" s="105">
        <v>33</v>
      </c>
      <c r="AK173" s="105">
        <v>12</v>
      </c>
      <c r="AL173" s="99">
        <f t="shared" si="50"/>
        <v>45</v>
      </c>
      <c r="AM173" s="105">
        <v>14</v>
      </c>
      <c r="AN173" s="105">
        <v>13</v>
      </c>
      <c r="AO173" s="101">
        <f t="shared" si="51"/>
        <v>27</v>
      </c>
      <c r="AP173" s="105">
        <v>34</v>
      </c>
      <c r="AQ173" s="101">
        <f t="shared" si="52"/>
        <v>106</v>
      </c>
      <c r="AR173" s="99">
        <f>IF(AQ173="0","0",LOOKUP(AQ173,{0,66,80,100,120,140,160},{0,1,2,3,"3.5",4,5}))</f>
        <v>3</v>
      </c>
      <c r="AS173" s="105"/>
      <c r="AT173" s="105"/>
      <c r="AU173" s="101">
        <f t="shared" si="53"/>
        <v>0</v>
      </c>
      <c r="AV173" s="105"/>
      <c r="AW173" s="105"/>
      <c r="AX173" s="101">
        <f t="shared" si="54"/>
        <v>0</v>
      </c>
      <c r="AY173" s="105"/>
      <c r="AZ173" s="101">
        <f t="shared" si="55"/>
        <v>0</v>
      </c>
      <c r="BA173" s="99">
        <f>IF(AZ173="0","0",LOOKUP(AZ173,{0,66,80,100,120,140,160},{0,1,2,3,"3.5",4,5}))</f>
        <v>0</v>
      </c>
      <c r="BB173" s="105" t="s">
        <v>60</v>
      </c>
      <c r="BC173" s="107">
        <f>IF(ISBLANK(BA173)," ",IF(BA173="0","0",LOOKUP(BA173,{0,1,2,3,"3.5",4,5},{0,0,0,1,"1.5",2,3})))</f>
        <v>0</v>
      </c>
      <c r="BD173" s="133">
        <f t="shared" si="58"/>
        <v>0</v>
      </c>
      <c r="BE173" s="107" t="str">
        <f t="shared" si="56"/>
        <v>F</v>
      </c>
      <c r="BF173" s="107" t="str">
        <f t="shared" si="57"/>
        <v>Fail</v>
      </c>
      <c r="BG173" s="75"/>
      <c r="BH173" s="48" t="str">
        <f>IF(H173="0","0",LOOKUP(H173,{0,1,2,3,"3.5",4,5},{"F","D","C","B","A-","A","A+"}))</f>
        <v>B</v>
      </c>
      <c r="BI173" s="48" t="str">
        <f>IF(L173="0","0",LOOKUP(L173,{0,1,2,3,"3.5",4,5},{"F","D","C","B","A-","A","A+"}))</f>
        <v>A</v>
      </c>
      <c r="BJ173" s="48" t="str">
        <f>IF(Q173="0","0",LOOKUP(Q173,{0,1,2,3,"3.5",4,5},{"F","D","C","B","A-","A","A+"}))</f>
        <v>B</v>
      </c>
      <c r="BK173" s="48" t="str">
        <f>IF(Z173="0","0",LOOKUP(Z173,{0,1,2,3,"3.5",4,5},{"F","D","C","B","A-","A","A+"}))</f>
        <v>C</v>
      </c>
      <c r="BL173" s="48" t="str">
        <f>IF(AI173="0","0",LOOKUP(AI173,{0,1,2,3,"3.5",4,5},{"F","D","C","B","A-","A","A+"}))</f>
        <v>B</v>
      </c>
      <c r="BM173" s="48" t="str">
        <f>IF(AR173="0","0",LOOKUP(AR173,{0,1,2,3,"3.5",4,5},{"F","D","C","B","A-","A","A+"}))</f>
        <v>B</v>
      </c>
      <c r="BN173" s="48" t="str">
        <f>IF(BA173="0","0",LOOKUP(BA173,{0,1,2,3,"3.5",4,5},{"F","D","C","B","A-","A","A+"}))</f>
        <v>F</v>
      </c>
      <c r="BO173" s="50">
        <f t="shared" si="59"/>
        <v>619</v>
      </c>
    </row>
    <row r="174" spans="1:67" ht="15.75" customHeight="1">
      <c r="A174" s="37">
        <v>1170</v>
      </c>
      <c r="B174" s="38" t="s">
        <v>228</v>
      </c>
      <c r="C174" s="95">
        <v>37</v>
      </c>
      <c r="D174" s="95">
        <v>71</v>
      </c>
      <c r="E174" s="81">
        <f t="shared" si="40"/>
        <v>108</v>
      </c>
      <c r="F174" s="95">
        <v>25</v>
      </c>
      <c r="G174" s="81">
        <f t="shared" si="41"/>
        <v>133</v>
      </c>
      <c r="H174" s="81" t="str">
        <f>IF(G174="0","0",LOOKUP(G174,{0,66,80,100,120,140,160},{0,1,2,3,"3.5",4,5}))</f>
        <v>3.5</v>
      </c>
      <c r="I174" s="80">
        <v>64</v>
      </c>
      <c r="J174" s="80">
        <v>70</v>
      </c>
      <c r="K174" s="83">
        <f t="shared" si="42"/>
        <v>134</v>
      </c>
      <c r="L174" s="81" t="str">
        <f>IF(K174="0","0",LOOKUP(K174,{0,66,80,100,120,140,160},{0,1,2,3,"3.5",4,5}))</f>
        <v>3.5</v>
      </c>
      <c r="M174" s="80">
        <v>21</v>
      </c>
      <c r="N174" s="80">
        <v>17</v>
      </c>
      <c r="O174" s="80">
        <v>21</v>
      </c>
      <c r="P174" s="81">
        <f t="shared" si="43"/>
        <v>59</v>
      </c>
      <c r="Q174" s="81">
        <f>IF(P174="0","0",LOOKUP(P174,{0,33,40,50,60,70,80},{0,1,2,3,"3.5",4,5}))</f>
        <v>3</v>
      </c>
      <c r="R174" s="80">
        <v>46</v>
      </c>
      <c r="S174" s="80">
        <v>30</v>
      </c>
      <c r="T174" s="83">
        <f t="shared" si="44"/>
        <v>76</v>
      </c>
      <c r="U174" s="80">
        <v>18</v>
      </c>
      <c r="V174" s="80">
        <v>13</v>
      </c>
      <c r="W174" s="83">
        <f t="shared" si="45"/>
        <v>31</v>
      </c>
      <c r="X174" s="80">
        <v>36</v>
      </c>
      <c r="Y174" s="99">
        <f t="shared" si="46"/>
        <v>143</v>
      </c>
      <c r="Z174" s="99">
        <f>IF(Y174="0","0",LOOKUP(Y174,{0,66,80,100,120,140,160},{0,1,2,3,"3.5",4,5}))</f>
        <v>4</v>
      </c>
      <c r="AA174" s="105">
        <v>27</v>
      </c>
      <c r="AB174" s="105">
        <v>16</v>
      </c>
      <c r="AC174" s="99">
        <f t="shared" si="47"/>
        <v>43</v>
      </c>
      <c r="AD174" s="105">
        <v>14</v>
      </c>
      <c r="AE174" s="105">
        <v>10</v>
      </c>
      <c r="AF174" s="102">
        <f t="shared" si="48"/>
        <v>24</v>
      </c>
      <c r="AG174" s="105">
        <v>42</v>
      </c>
      <c r="AH174" s="101">
        <f t="shared" si="49"/>
        <v>109</v>
      </c>
      <c r="AI174" s="99">
        <f>IF(AH174="0","0",LOOKUP(AH174,{0,66,80,100,120,140,160},{0,1,2,3,"3.5",4,5}))</f>
        <v>3</v>
      </c>
      <c r="AJ174" s="105">
        <v>31</v>
      </c>
      <c r="AK174" s="105">
        <v>28</v>
      </c>
      <c r="AL174" s="99">
        <f t="shared" si="50"/>
        <v>59</v>
      </c>
      <c r="AM174" s="105">
        <v>16</v>
      </c>
      <c r="AN174" s="105">
        <v>18</v>
      </c>
      <c r="AO174" s="101">
        <f t="shared" si="51"/>
        <v>34</v>
      </c>
      <c r="AP174" s="105">
        <v>32</v>
      </c>
      <c r="AQ174" s="101">
        <f t="shared" si="52"/>
        <v>125</v>
      </c>
      <c r="AR174" s="99" t="str">
        <f>IF(AQ174="0","0",LOOKUP(AQ174,{0,66,80,100,120,140,160},{0,1,2,3,"3.5",4,5}))</f>
        <v>3.5</v>
      </c>
      <c r="AS174" s="105">
        <v>34</v>
      </c>
      <c r="AT174" s="105">
        <v>27</v>
      </c>
      <c r="AU174" s="101">
        <f t="shared" si="53"/>
        <v>61</v>
      </c>
      <c r="AV174" s="105">
        <v>18</v>
      </c>
      <c r="AW174" s="105">
        <v>19</v>
      </c>
      <c r="AX174" s="101">
        <f t="shared" si="54"/>
        <v>37</v>
      </c>
      <c r="AY174" s="105">
        <v>36</v>
      </c>
      <c r="AZ174" s="101">
        <f t="shared" si="55"/>
        <v>134</v>
      </c>
      <c r="BA174" s="99" t="str">
        <f>IF(AZ174="0","0",LOOKUP(AZ174,{0,66,80,100,120,140,160},{0,1,2,3,"3.5",4,5}))</f>
        <v>3.5</v>
      </c>
      <c r="BB174" s="105" t="s">
        <v>56</v>
      </c>
      <c r="BC174" s="107" t="str">
        <f>IF(ISBLANK(AR174)," ",IF(AR174="0","0",LOOKUP(AR174,{0,1,2,3,"3.5",4,5},{0,0,0,1,"1.5",2,3})))</f>
        <v>1.5</v>
      </c>
      <c r="BD174" s="133">
        <f t="shared" si="58"/>
        <v>3.6666666666666665</v>
      </c>
      <c r="BE174" s="107" t="str">
        <f t="shared" si="56"/>
        <v>A-</v>
      </c>
      <c r="BF174" s="107" t="str">
        <f t="shared" si="57"/>
        <v>Good Result</v>
      </c>
      <c r="BG174" s="75"/>
      <c r="BH174" s="48" t="str">
        <f>IF(H174="0","0",LOOKUP(H174,{0,1,2,3,"3.5",4,5},{"F","D","C","B","A-","A","A+"}))</f>
        <v>A-</v>
      </c>
      <c r="BI174" s="48" t="str">
        <f>IF(L174="0","0",LOOKUP(L174,{0,1,2,3,"3.5",4,5},{"F","D","C","B","A-","A","A+"}))</f>
        <v>A-</v>
      </c>
      <c r="BJ174" s="48" t="str">
        <f>IF(Q174="0","0",LOOKUP(Q174,{0,1,2,3,"3.5",4,5},{"F","D","C","B","A-","A","A+"}))</f>
        <v>B</v>
      </c>
      <c r="BK174" s="48" t="str">
        <f>IF(Z174="0","0",LOOKUP(Z174,{0,1,2,3,"3.5",4,5},{"F","D","C","B","A-","A","A+"}))</f>
        <v>A</v>
      </c>
      <c r="BL174" s="48" t="str">
        <f>IF(AI174="0","0",LOOKUP(AI174,{0,1,2,3,"3.5",4,5},{"F","D","C","B","A-","A","A+"}))</f>
        <v>B</v>
      </c>
      <c r="BM174" s="48" t="str">
        <f>IF(AR174="0","0",LOOKUP(AR174,{0,1,2,3,"3.5",4,5},{"F","D","C","B","A-","A","A+"}))</f>
        <v>A-</v>
      </c>
      <c r="BN174" s="48" t="str">
        <f>IF(BA174="0","0",LOOKUP(BA174,{0,1,2,3,"3.5",4,5},{"F","D","C","B","A-","A","A+"}))</f>
        <v>A-</v>
      </c>
      <c r="BO174" s="50">
        <f t="shared" si="59"/>
        <v>837</v>
      </c>
    </row>
    <row r="175" spans="1:67" ht="15.75" customHeight="1">
      <c r="A175" s="66">
        <v>1171</v>
      </c>
      <c r="B175" s="38" t="s">
        <v>229</v>
      </c>
      <c r="C175" s="95">
        <v>34</v>
      </c>
      <c r="D175" s="95">
        <v>53</v>
      </c>
      <c r="E175" s="81">
        <f t="shared" si="40"/>
        <v>87</v>
      </c>
      <c r="F175" s="95">
        <v>20</v>
      </c>
      <c r="G175" s="81">
        <f t="shared" si="41"/>
        <v>107</v>
      </c>
      <c r="H175" s="81">
        <f>IF(G175="0","0",LOOKUP(G175,{0,66,80,100,120,140,160},{0,1,2,3,"3.5",4,5}))</f>
        <v>3</v>
      </c>
      <c r="I175" s="80">
        <v>68</v>
      </c>
      <c r="J175" s="80">
        <v>67</v>
      </c>
      <c r="K175" s="83">
        <f t="shared" si="42"/>
        <v>135</v>
      </c>
      <c r="L175" s="81" t="str">
        <f>IF(K175="0","0",LOOKUP(K175,{0,66,80,100,120,140,160},{0,1,2,3,"3.5",4,5}))</f>
        <v>3.5</v>
      </c>
      <c r="M175" s="80">
        <v>18</v>
      </c>
      <c r="N175" s="80">
        <v>16</v>
      </c>
      <c r="O175" s="80">
        <v>19</v>
      </c>
      <c r="P175" s="81">
        <f t="shared" si="43"/>
        <v>53</v>
      </c>
      <c r="Q175" s="81">
        <f>IF(P175="0","0",LOOKUP(P175,{0,33,40,50,60,70,80},{0,1,2,3,"3.5",4,5}))</f>
        <v>3</v>
      </c>
      <c r="R175" s="80">
        <v>17</v>
      </c>
      <c r="S175" s="80">
        <v>15</v>
      </c>
      <c r="T175" s="83">
        <f t="shared" si="44"/>
        <v>32</v>
      </c>
      <c r="U175" s="80">
        <v>17</v>
      </c>
      <c r="V175" s="96" t="s">
        <v>55</v>
      </c>
      <c r="W175" s="83">
        <f t="shared" si="45"/>
        <v>26</v>
      </c>
      <c r="X175" s="80">
        <v>32</v>
      </c>
      <c r="Y175" s="99">
        <f t="shared" si="46"/>
        <v>90</v>
      </c>
      <c r="Z175" s="99">
        <f>IF(Y175="0","0",LOOKUP(Y175,{0,66,80,100,120,140,160},{0,1,2,3,"3.5",4,5}))</f>
        <v>2</v>
      </c>
      <c r="AA175" s="105"/>
      <c r="AB175" s="105">
        <v>3</v>
      </c>
      <c r="AC175" s="99">
        <f t="shared" si="47"/>
        <v>3</v>
      </c>
      <c r="AD175" s="105"/>
      <c r="AE175" s="105">
        <v>5</v>
      </c>
      <c r="AF175" s="102">
        <f t="shared" si="48"/>
        <v>5</v>
      </c>
      <c r="AG175" s="105"/>
      <c r="AH175" s="101">
        <f t="shared" si="49"/>
        <v>0</v>
      </c>
      <c r="AI175" s="99">
        <f>IF(AH175="0","0",LOOKUP(AH175,{0,66,80,100,120,140,160},{0,1,2,3,"3.5",4,5}))</f>
        <v>0</v>
      </c>
      <c r="AJ175" s="105">
        <v>19</v>
      </c>
      <c r="AK175" s="105"/>
      <c r="AL175" s="99">
        <f t="shared" si="50"/>
        <v>19</v>
      </c>
      <c r="AM175" s="105">
        <v>15</v>
      </c>
      <c r="AN175" s="105"/>
      <c r="AO175" s="101">
        <f t="shared" si="51"/>
        <v>15</v>
      </c>
      <c r="AP175" s="105">
        <v>26</v>
      </c>
      <c r="AQ175" s="101">
        <f t="shared" si="52"/>
        <v>0</v>
      </c>
      <c r="AR175" s="99">
        <f>IF(AQ175="0","0",LOOKUP(AQ175,{0,66,80,100,120,140,160},{0,1,2,3,"3.5",4,5}))</f>
        <v>0</v>
      </c>
      <c r="AS175" s="105">
        <v>10</v>
      </c>
      <c r="AT175" s="105">
        <v>8</v>
      </c>
      <c r="AU175" s="101">
        <f t="shared" si="53"/>
        <v>18</v>
      </c>
      <c r="AV175" s="105">
        <v>12</v>
      </c>
      <c r="AW175" s="105">
        <v>18</v>
      </c>
      <c r="AX175" s="101">
        <f t="shared" si="54"/>
        <v>30</v>
      </c>
      <c r="AY175" s="105">
        <v>30</v>
      </c>
      <c r="AZ175" s="101">
        <f t="shared" si="55"/>
        <v>0</v>
      </c>
      <c r="BA175" s="99">
        <f>IF(AZ175="0","0",LOOKUP(AZ175,{0,66,80,100,120,140,160},{0,1,2,3,"3.5",4,5}))</f>
        <v>0</v>
      </c>
      <c r="BB175" s="105" t="s">
        <v>56</v>
      </c>
      <c r="BC175" s="107">
        <f>IF(ISBLANK(AR175)," ",IF(AR175="0","0",LOOKUP(AR175,{0,1,2,3,"3.5",4,5},{0,0,0,1,"1.5",2,3})))</f>
        <v>0</v>
      </c>
      <c r="BD175" s="133">
        <f t="shared" si="58"/>
        <v>0</v>
      </c>
      <c r="BE175" s="107" t="str">
        <f t="shared" si="56"/>
        <v>F</v>
      </c>
      <c r="BF175" s="107" t="str">
        <f t="shared" si="57"/>
        <v>Fail</v>
      </c>
      <c r="BG175" s="75"/>
      <c r="BH175" s="48" t="str">
        <f>IF(H175="0","0",LOOKUP(H175,{0,1,2,3,"3.5",4,5},{"F","D","C","B","A-","A","A+"}))</f>
        <v>B</v>
      </c>
      <c r="BI175" s="48" t="str">
        <f>IF(L175="0","0",LOOKUP(L175,{0,1,2,3,"3.5",4,5},{"F","D","C","B","A-","A","A+"}))</f>
        <v>A-</v>
      </c>
      <c r="BJ175" s="48" t="str">
        <f>IF(Q175="0","0",LOOKUP(Q175,{0,1,2,3,"3.5",4,5},{"F","D","C","B","A-","A","A+"}))</f>
        <v>B</v>
      </c>
      <c r="BK175" s="48" t="str">
        <f>IF(Z175="0","0",LOOKUP(Z175,{0,1,2,3,"3.5",4,5},{"F","D","C","B","A-","A","A+"}))</f>
        <v>C</v>
      </c>
      <c r="BL175" s="48" t="str">
        <f>IF(AI175="0","0",LOOKUP(AI175,{0,1,2,3,"3.5",4,5},{"F","D","C","B","A-","A","A+"}))</f>
        <v>F</v>
      </c>
      <c r="BM175" s="48" t="str">
        <f>IF(AR175="0","0",LOOKUP(AR175,{0,1,2,3,"3.5",4,5},{"F","D","C","B","A-","A","A+"}))</f>
        <v>F</v>
      </c>
      <c r="BN175" s="48" t="str">
        <f>IF(BA175="0","0",LOOKUP(BA175,{0,1,2,3,"3.5",4,5},{"F","D","C","B","A-","A","A+"}))</f>
        <v>F</v>
      </c>
      <c r="BO175" s="50">
        <f t="shared" si="59"/>
        <v>385</v>
      </c>
    </row>
    <row r="176" spans="1:67" ht="15.75" customHeight="1">
      <c r="A176" s="37">
        <v>1172</v>
      </c>
      <c r="B176" s="38" t="s">
        <v>230</v>
      </c>
      <c r="C176" s="95">
        <v>42</v>
      </c>
      <c r="D176" s="95">
        <v>70</v>
      </c>
      <c r="E176" s="81">
        <f t="shared" si="40"/>
        <v>112</v>
      </c>
      <c r="F176" s="95">
        <v>21</v>
      </c>
      <c r="G176" s="81">
        <f t="shared" si="41"/>
        <v>133</v>
      </c>
      <c r="H176" s="81" t="str">
        <f>IF(G176="0","0",LOOKUP(G176,{0,66,80,100,120,140,160},{0,1,2,3,"3.5",4,5}))</f>
        <v>3.5</v>
      </c>
      <c r="I176" s="80">
        <v>70</v>
      </c>
      <c r="J176" s="80">
        <v>64</v>
      </c>
      <c r="K176" s="83">
        <f t="shared" si="42"/>
        <v>134</v>
      </c>
      <c r="L176" s="81" t="str">
        <f>IF(K176="0","0",LOOKUP(K176,{0,66,80,100,120,140,160},{0,1,2,3,"3.5",4,5}))</f>
        <v>3.5</v>
      </c>
      <c r="M176" s="80">
        <v>27</v>
      </c>
      <c r="N176" s="80">
        <v>16</v>
      </c>
      <c r="O176" s="80">
        <v>19</v>
      </c>
      <c r="P176" s="81">
        <f t="shared" si="43"/>
        <v>62</v>
      </c>
      <c r="Q176" s="81" t="str">
        <f>IF(P176="0","0",LOOKUP(P176,{0,33,40,50,60,70,80},{0,1,2,3,"3.5",4,5}))</f>
        <v>3.5</v>
      </c>
      <c r="R176" s="80">
        <v>27</v>
      </c>
      <c r="S176" s="80">
        <v>27</v>
      </c>
      <c r="T176" s="83">
        <f t="shared" si="44"/>
        <v>54</v>
      </c>
      <c r="U176" s="80">
        <v>19</v>
      </c>
      <c r="V176" s="80">
        <v>12</v>
      </c>
      <c r="W176" s="83">
        <f t="shared" si="45"/>
        <v>31</v>
      </c>
      <c r="X176" s="80">
        <v>18</v>
      </c>
      <c r="Y176" s="99">
        <f t="shared" si="46"/>
        <v>103</v>
      </c>
      <c r="Z176" s="99">
        <f>IF(Y176="0","0",LOOKUP(Y176,{0,66,80,100,120,140,160},{0,1,2,3,"3.5",4,5}))</f>
        <v>3</v>
      </c>
      <c r="AA176" s="105">
        <v>25</v>
      </c>
      <c r="AB176" s="105">
        <v>12</v>
      </c>
      <c r="AC176" s="99">
        <f t="shared" si="47"/>
        <v>37</v>
      </c>
      <c r="AD176" s="105">
        <v>16</v>
      </c>
      <c r="AE176" s="105">
        <v>12</v>
      </c>
      <c r="AF176" s="102">
        <f t="shared" si="48"/>
        <v>28</v>
      </c>
      <c r="AG176" s="105">
        <v>44</v>
      </c>
      <c r="AH176" s="101">
        <f t="shared" si="49"/>
        <v>109</v>
      </c>
      <c r="AI176" s="99">
        <f>IF(AH176="0","0",LOOKUP(AH176,{0,66,80,100,120,140,160},{0,1,2,3,"3.5",4,5}))</f>
        <v>3</v>
      </c>
      <c r="AJ176" s="105">
        <v>38</v>
      </c>
      <c r="AK176" s="105">
        <v>23</v>
      </c>
      <c r="AL176" s="99">
        <f t="shared" si="50"/>
        <v>61</v>
      </c>
      <c r="AM176" s="105">
        <v>18</v>
      </c>
      <c r="AN176" s="105">
        <v>14</v>
      </c>
      <c r="AO176" s="101">
        <f t="shared" si="51"/>
        <v>32</v>
      </c>
      <c r="AP176" s="105">
        <v>38</v>
      </c>
      <c r="AQ176" s="101">
        <f t="shared" si="52"/>
        <v>131</v>
      </c>
      <c r="AR176" s="99" t="str">
        <f>IF(AQ176="0","0",LOOKUP(AQ176,{0,66,80,100,120,140,160},{0,1,2,3,"3.5",4,5}))</f>
        <v>3.5</v>
      </c>
      <c r="AS176" s="105">
        <v>16</v>
      </c>
      <c r="AT176" s="105">
        <v>12</v>
      </c>
      <c r="AU176" s="101">
        <f t="shared" si="53"/>
        <v>28</v>
      </c>
      <c r="AV176" s="105">
        <v>13</v>
      </c>
      <c r="AW176" s="105">
        <v>17</v>
      </c>
      <c r="AX176" s="101">
        <f t="shared" si="54"/>
        <v>30</v>
      </c>
      <c r="AY176" s="105">
        <v>30</v>
      </c>
      <c r="AZ176" s="101">
        <f t="shared" si="55"/>
        <v>88</v>
      </c>
      <c r="BA176" s="99">
        <f>IF(AZ176="0","0",LOOKUP(AZ176,{0,66,80,100,120,140,160},{0,1,2,3,"3.5",4,5}))</f>
        <v>2</v>
      </c>
      <c r="BB176" s="105" t="s">
        <v>60</v>
      </c>
      <c r="BC176" s="107">
        <f>IF(ISBLANK(BA176)," ",IF(BA176="0","0",LOOKUP(BA176,{0,1,2,3,"3.5",4,5},{0,0,0,1,"1.5",2,3})))</f>
        <v>0</v>
      </c>
      <c r="BD176" s="133">
        <f t="shared" si="58"/>
        <v>3.0833333333333335</v>
      </c>
      <c r="BE176" s="107" t="str">
        <f t="shared" si="56"/>
        <v>B</v>
      </c>
      <c r="BF176" s="107" t="str">
        <f t="shared" si="57"/>
        <v>Average Result</v>
      </c>
      <c r="BG176" s="75"/>
      <c r="BH176" s="48" t="str">
        <f>IF(H176="0","0",LOOKUP(H176,{0,1,2,3,"3.5",4,5},{"F","D","C","B","A-","A","A+"}))</f>
        <v>A-</v>
      </c>
      <c r="BI176" s="48" t="str">
        <f>IF(L176="0","0",LOOKUP(L176,{0,1,2,3,"3.5",4,5},{"F","D","C","B","A-","A","A+"}))</f>
        <v>A-</v>
      </c>
      <c r="BJ176" s="48" t="str">
        <f>IF(Q176="0","0",LOOKUP(Q176,{0,1,2,3,"3.5",4,5},{"F","D","C","B","A-","A","A+"}))</f>
        <v>A-</v>
      </c>
      <c r="BK176" s="48" t="str">
        <f>IF(Z176="0","0",LOOKUP(Z176,{0,1,2,3,"3.5",4,5},{"F","D","C","B","A-","A","A+"}))</f>
        <v>B</v>
      </c>
      <c r="BL176" s="48" t="str">
        <f>IF(AI176="0","0",LOOKUP(AI176,{0,1,2,3,"3.5",4,5},{"F","D","C","B","A-","A","A+"}))</f>
        <v>B</v>
      </c>
      <c r="BM176" s="48" t="str">
        <f>IF(AR176="0","0",LOOKUP(AR176,{0,1,2,3,"3.5",4,5},{"F","D","C","B","A-","A","A+"}))</f>
        <v>A-</v>
      </c>
      <c r="BN176" s="48" t="str">
        <f>IF(BA176="0","0",LOOKUP(BA176,{0,1,2,3,"3.5",4,5},{"F","D","C","B","A-","A","A+"}))</f>
        <v>C</v>
      </c>
      <c r="BO176" s="50">
        <f t="shared" si="59"/>
        <v>760</v>
      </c>
    </row>
    <row r="177" spans="1:67" ht="15.75" customHeight="1">
      <c r="A177" s="66">
        <v>1173</v>
      </c>
      <c r="B177" s="38" t="s">
        <v>231</v>
      </c>
      <c r="C177" s="95">
        <v>36</v>
      </c>
      <c r="D177" s="95">
        <v>64</v>
      </c>
      <c r="E177" s="81">
        <f t="shared" si="40"/>
        <v>100</v>
      </c>
      <c r="F177" s="95">
        <v>24</v>
      </c>
      <c r="G177" s="81">
        <f t="shared" si="41"/>
        <v>124</v>
      </c>
      <c r="H177" s="81" t="str">
        <f>IF(G177="0","0",LOOKUP(G177,{0,66,80,100,120,140,160},{0,1,2,3,"3.5",4,5}))</f>
        <v>3.5</v>
      </c>
      <c r="I177" s="80">
        <v>64</v>
      </c>
      <c r="J177" s="80">
        <v>60</v>
      </c>
      <c r="K177" s="83">
        <f t="shared" si="42"/>
        <v>124</v>
      </c>
      <c r="L177" s="81" t="str">
        <f>IF(K177="0","0",LOOKUP(K177,{0,66,80,100,120,140,160},{0,1,2,3,"3.5",4,5}))</f>
        <v>3.5</v>
      </c>
      <c r="M177" s="80">
        <v>28</v>
      </c>
      <c r="N177" s="80">
        <v>14</v>
      </c>
      <c r="O177" s="80">
        <v>23</v>
      </c>
      <c r="P177" s="81">
        <f t="shared" si="43"/>
        <v>65</v>
      </c>
      <c r="Q177" s="81" t="str">
        <f>IF(P177="0","0",LOOKUP(P177,{0,33,40,50,60,70,80},{0,1,2,3,"3.5",4,5}))</f>
        <v>3.5</v>
      </c>
      <c r="R177" s="80">
        <v>12</v>
      </c>
      <c r="S177" s="80">
        <v>28</v>
      </c>
      <c r="T177" s="83">
        <f t="shared" si="44"/>
        <v>40</v>
      </c>
      <c r="U177" s="80">
        <v>14</v>
      </c>
      <c r="V177" s="80">
        <v>12</v>
      </c>
      <c r="W177" s="83">
        <f t="shared" si="45"/>
        <v>26</v>
      </c>
      <c r="X177" s="80">
        <v>18</v>
      </c>
      <c r="Y177" s="99">
        <f t="shared" si="46"/>
        <v>84</v>
      </c>
      <c r="Z177" s="99">
        <f>IF(Y177="0","0",LOOKUP(Y177,{0,66,80,100,120,140,160},{0,1,2,3,"3.5",4,5}))</f>
        <v>2</v>
      </c>
      <c r="AA177" s="105">
        <v>18</v>
      </c>
      <c r="AB177" s="105">
        <v>23</v>
      </c>
      <c r="AC177" s="99">
        <f t="shared" si="47"/>
        <v>41</v>
      </c>
      <c r="AD177" s="105">
        <v>15</v>
      </c>
      <c r="AE177" s="105">
        <v>14</v>
      </c>
      <c r="AF177" s="102">
        <f t="shared" si="48"/>
        <v>29</v>
      </c>
      <c r="AG177" s="105">
        <v>38</v>
      </c>
      <c r="AH177" s="101">
        <f t="shared" si="49"/>
        <v>108</v>
      </c>
      <c r="AI177" s="99">
        <f>IF(AH177="0","0",LOOKUP(AH177,{0,66,80,100,120,140,160},{0,1,2,3,"3.5",4,5}))</f>
        <v>3</v>
      </c>
      <c r="AJ177" s="105">
        <v>31</v>
      </c>
      <c r="AK177" s="105">
        <v>34</v>
      </c>
      <c r="AL177" s="99">
        <f t="shared" si="50"/>
        <v>65</v>
      </c>
      <c r="AM177" s="105">
        <v>16</v>
      </c>
      <c r="AN177" s="105">
        <v>15</v>
      </c>
      <c r="AO177" s="101">
        <f t="shared" si="51"/>
        <v>31</v>
      </c>
      <c r="AP177" s="105">
        <v>36</v>
      </c>
      <c r="AQ177" s="101">
        <f t="shared" si="52"/>
        <v>132</v>
      </c>
      <c r="AR177" s="99" t="str">
        <f>IF(AQ177="0","0",LOOKUP(AQ177,{0,66,80,100,120,140,160},{0,1,2,3,"3.5",4,5}))</f>
        <v>3.5</v>
      </c>
      <c r="AS177" s="105">
        <v>23</v>
      </c>
      <c r="AT177" s="105">
        <v>16</v>
      </c>
      <c r="AU177" s="101">
        <f t="shared" si="53"/>
        <v>39</v>
      </c>
      <c r="AV177" s="105">
        <v>17</v>
      </c>
      <c r="AW177" s="105">
        <v>16</v>
      </c>
      <c r="AX177" s="101">
        <f t="shared" si="54"/>
        <v>33</v>
      </c>
      <c r="AY177" s="105">
        <v>34</v>
      </c>
      <c r="AZ177" s="101">
        <f t="shared" si="55"/>
        <v>106</v>
      </c>
      <c r="BA177" s="99">
        <f>IF(AZ177="0","0",LOOKUP(AZ177,{0,66,80,100,120,140,160},{0,1,2,3,"3.5",4,5}))</f>
        <v>3</v>
      </c>
      <c r="BB177" s="105" t="s">
        <v>56</v>
      </c>
      <c r="BC177" s="107" t="str">
        <f>IF(ISBLANK(AR177)," ",IF(AR177="0","0",LOOKUP(AR177,{0,1,2,3,"3.5",4,5},{0,0,0,1,"1.5",2,3})))</f>
        <v>1.5</v>
      </c>
      <c r="BD177" s="133">
        <f t="shared" si="58"/>
        <v>3.3333333333333335</v>
      </c>
      <c r="BE177" s="107" t="str">
        <f t="shared" si="56"/>
        <v>B</v>
      </c>
      <c r="BF177" s="107" t="str">
        <f t="shared" si="57"/>
        <v>Average Result</v>
      </c>
      <c r="BG177" s="75"/>
      <c r="BH177" s="48" t="str">
        <f>IF(H177="0","0",LOOKUP(H177,{0,1,2,3,"3.5",4,5},{"F","D","C","B","A-","A","A+"}))</f>
        <v>A-</v>
      </c>
      <c r="BI177" s="48" t="str">
        <f>IF(L177="0","0",LOOKUP(L177,{0,1,2,3,"3.5",4,5},{"F","D","C","B","A-","A","A+"}))</f>
        <v>A-</v>
      </c>
      <c r="BJ177" s="48" t="str">
        <f>IF(Q177="0","0",LOOKUP(Q177,{0,1,2,3,"3.5",4,5},{"F","D","C","B","A-","A","A+"}))</f>
        <v>A-</v>
      </c>
      <c r="BK177" s="48" t="str">
        <f>IF(Z177="0","0",LOOKUP(Z177,{0,1,2,3,"3.5",4,5},{"F","D","C","B","A-","A","A+"}))</f>
        <v>C</v>
      </c>
      <c r="BL177" s="48" t="str">
        <f>IF(AI177="0","0",LOOKUP(AI177,{0,1,2,3,"3.5",4,5},{"F","D","C","B","A-","A","A+"}))</f>
        <v>B</v>
      </c>
      <c r="BM177" s="48" t="str">
        <f>IF(AR177="0","0",LOOKUP(AR177,{0,1,2,3,"3.5",4,5},{"F","D","C","B","A-","A","A+"}))</f>
        <v>A-</v>
      </c>
      <c r="BN177" s="48" t="str">
        <f>IF(BA177="0","0",LOOKUP(BA177,{0,1,2,3,"3.5",4,5},{"F","D","C","B","A-","A","A+"}))</f>
        <v>B</v>
      </c>
      <c r="BO177" s="50">
        <f t="shared" si="59"/>
        <v>743</v>
      </c>
    </row>
    <row r="178" spans="1:67" ht="15.75" customHeight="1">
      <c r="A178" s="37">
        <v>1174</v>
      </c>
      <c r="B178" s="38" t="s">
        <v>232</v>
      </c>
      <c r="C178" s="95">
        <v>45</v>
      </c>
      <c r="D178" s="95">
        <v>75</v>
      </c>
      <c r="E178" s="81">
        <f t="shared" si="40"/>
        <v>120</v>
      </c>
      <c r="F178" s="95">
        <v>25</v>
      </c>
      <c r="G178" s="81">
        <f t="shared" si="41"/>
        <v>145</v>
      </c>
      <c r="H178" s="81">
        <f>IF(G178="0","0",LOOKUP(G178,{0,66,80,100,120,140,160},{0,1,2,3,"3.5",4,5}))</f>
        <v>4</v>
      </c>
      <c r="I178" s="80">
        <v>58</v>
      </c>
      <c r="J178" s="80">
        <v>70</v>
      </c>
      <c r="K178" s="83">
        <f t="shared" si="42"/>
        <v>128</v>
      </c>
      <c r="L178" s="81" t="str">
        <f>IF(K178="0","0",LOOKUP(K178,{0,66,80,100,120,140,160},{0,1,2,3,"3.5",4,5}))</f>
        <v>3.5</v>
      </c>
      <c r="M178" s="80">
        <v>21</v>
      </c>
      <c r="N178" s="80">
        <v>10</v>
      </c>
      <c r="O178" s="80">
        <v>21</v>
      </c>
      <c r="P178" s="81">
        <f t="shared" si="43"/>
        <v>52</v>
      </c>
      <c r="Q178" s="81">
        <f>IF(P178="0","0",LOOKUP(P178,{0,33,40,50,60,70,80},{0,1,2,3,"3.5",4,5}))</f>
        <v>3</v>
      </c>
      <c r="R178" s="80">
        <v>19</v>
      </c>
      <c r="S178" s="80">
        <v>28</v>
      </c>
      <c r="T178" s="83">
        <f t="shared" si="44"/>
        <v>47</v>
      </c>
      <c r="U178" s="80">
        <v>15</v>
      </c>
      <c r="V178" s="80">
        <v>14</v>
      </c>
      <c r="W178" s="83">
        <f t="shared" si="45"/>
        <v>29</v>
      </c>
      <c r="X178" s="80"/>
      <c r="Y178" s="99">
        <f t="shared" si="46"/>
        <v>0</v>
      </c>
      <c r="Z178" s="99">
        <f>IF(Y178="0","0",LOOKUP(Y178,{0,66,80,100,120,140,160},{0,1,2,3,"3.5",4,5}))</f>
        <v>0</v>
      </c>
      <c r="AA178" s="105">
        <v>29</v>
      </c>
      <c r="AB178" s="105">
        <v>23</v>
      </c>
      <c r="AC178" s="99">
        <f t="shared" si="47"/>
        <v>52</v>
      </c>
      <c r="AD178" s="105">
        <v>15</v>
      </c>
      <c r="AE178" s="105">
        <v>13</v>
      </c>
      <c r="AF178" s="102">
        <f t="shared" si="48"/>
        <v>28</v>
      </c>
      <c r="AG178" s="105"/>
      <c r="AH178" s="101">
        <f t="shared" si="49"/>
        <v>0</v>
      </c>
      <c r="AI178" s="99">
        <f>IF(AH178="0","0",LOOKUP(AH178,{0,66,80,100,120,140,160},{0,1,2,3,"3.5",4,5}))</f>
        <v>0</v>
      </c>
      <c r="AJ178" s="105">
        <v>37</v>
      </c>
      <c r="AK178" s="105">
        <v>22</v>
      </c>
      <c r="AL178" s="99">
        <f t="shared" si="50"/>
        <v>59</v>
      </c>
      <c r="AM178" s="105">
        <v>21</v>
      </c>
      <c r="AN178" s="105">
        <v>14</v>
      </c>
      <c r="AO178" s="101">
        <f t="shared" si="51"/>
        <v>35</v>
      </c>
      <c r="AP178" s="105">
        <v>38</v>
      </c>
      <c r="AQ178" s="101">
        <f t="shared" si="52"/>
        <v>132</v>
      </c>
      <c r="AR178" s="99" t="str">
        <f>IF(AQ178="0","0",LOOKUP(AQ178,{0,66,80,100,120,140,160},{0,1,2,3,"3.5",4,5}))</f>
        <v>3.5</v>
      </c>
      <c r="AS178" s="105">
        <v>18</v>
      </c>
      <c r="AT178" s="105">
        <v>19</v>
      </c>
      <c r="AU178" s="101">
        <f t="shared" si="53"/>
        <v>37</v>
      </c>
      <c r="AV178" s="105">
        <v>12</v>
      </c>
      <c r="AW178" s="105">
        <v>16</v>
      </c>
      <c r="AX178" s="101">
        <f t="shared" si="54"/>
        <v>28</v>
      </c>
      <c r="AY178" s="105"/>
      <c r="AZ178" s="101">
        <f t="shared" si="55"/>
        <v>0</v>
      </c>
      <c r="BA178" s="99">
        <f>IF(AZ178="0","0",LOOKUP(AZ178,{0,66,80,100,120,140,160},{0,1,2,3,"3.5",4,5}))</f>
        <v>0</v>
      </c>
      <c r="BB178" s="105" t="s">
        <v>56</v>
      </c>
      <c r="BC178" s="107" t="str">
        <f>IF(ISBLANK(AR178)," ",IF(AR178="0","0",LOOKUP(AR178,{0,1,2,3,"3.5",4,5},{0,0,0,1,"1.5",2,3})))</f>
        <v>1.5</v>
      </c>
      <c r="BD178" s="133">
        <f t="shared" si="58"/>
        <v>0</v>
      </c>
      <c r="BE178" s="107" t="str">
        <f t="shared" si="56"/>
        <v>F</v>
      </c>
      <c r="BF178" s="107" t="str">
        <f t="shared" si="57"/>
        <v>Fail</v>
      </c>
      <c r="BG178" s="75"/>
      <c r="BH178" s="48" t="str">
        <f>IF(H178="0","0",LOOKUP(H178,{0,1,2,3,"3.5",4,5},{"F","D","C","B","A-","A","A+"}))</f>
        <v>A</v>
      </c>
      <c r="BI178" s="48" t="str">
        <f>IF(L178="0","0",LOOKUP(L178,{0,1,2,3,"3.5",4,5},{"F","D","C","B","A-","A","A+"}))</f>
        <v>A-</v>
      </c>
      <c r="BJ178" s="48" t="str">
        <f>IF(Q178="0","0",LOOKUP(Q178,{0,1,2,3,"3.5",4,5},{"F","D","C","B","A-","A","A+"}))</f>
        <v>B</v>
      </c>
      <c r="BK178" s="48" t="str">
        <f>IF(Z178="0","0",LOOKUP(Z178,{0,1,2,3,"3.5",4,5},{"F","D","C","B","A-","A","A+"}))</f>
        <v>F</v>
      </c>
      <c r="BL178" s="48" t="str">
        <f>IF(AI178="0","0",LOOKUP(AI178,{0,1,2,3,"3.5",4,5},{"F","D","C","B","A-","A","A+"}))</f>
        <v>F</v>
      </c>
      <c r="BM178" s="48" t="str">
        <f>IF(AR178="0","0",LOOKUP(AR178,{0,1,2,3,"3.5",4,5},{"F","D","C","B","A-","A","A+"}))</f>
        <v>A-</v>
      </c>
      <c r="BN178" s="48" t="str">
        <f>IF(BA178="0","0",LOOKUP(BA178,{0,1,2,3,"3.5",4,5},{"F","D","C","B","A-","A","A+"}))</f>
        <v>F</v>
      </c>
      <c r="BO178" s="50">
        <f t="shared" si="59"/>
        <v>457</v>
      </c>
    </row>
    <row r="179" spans="1:67" ht="15.75" customHeight="1">
      <c r="A179" s="66">
        <v>1175</v>
      </c>
      <c r="B179" s="38" t="s">
        <v>233</v>
      </c>
      <c r="C179" s="95">
        <v>44</v>
      </c>
      <c r="D179" s="95">
        <v>73</v>
      </c>
      <c r="E179" s="81">
        <f t="shared" si="40"/>
        <v>117</v>
      </c>
      <c r="F179" s="95">
        <v>25</v>
      </c>
      <c r="G179" s="81">
        <f t="shared" si="41"/>
        <v>142</v>
      </c>
      <c r="H179" s="81">
        <f>IF(G179="0","0",LOOKUP(G179,{0,66,80,100,120,140,160},{0,1,2,3,"3.5",4,5}))</f>
        <v>4</v>
      </c>
      <c r="I179" s="80">
        <v>56</v>
      </c>
      <c r="J179" s="80">
        <v>61</v>
      </c>
      <c r="K179" s="83">
        <f t="shared" si="42"/>
        <v>117</v>
      </c>
      <c r="L179" s="81">
        <f>IF(K179="0","0",LOOKUP(K179,{0,66,80,100,120,140,160},{0,1,2,3,"3.5",4,5}))</f>
        <v>3</v>
      </c>
      <c r="M179" s="80">
        <v>37</v>
      </c>
      <c r="N179" s="80">
        <v>10</v>
      </c>
      <c r="O179" s="80">
        <v>21</v>
      </c>
      <c r="P179" s="81">
        <f t="shared" si="43"/>
        <v>68</v>
      </c>
      <c r="Q179" s="81" t="str">
        <f>IF(P179="0","0",LOOKUP(P179,{0,33,40,50,60,70,80},{0,1,2,3,"3.5",4,5}))</f>
        <v>3.5</v>
      </c>
      <c r="R179" s="80">
        <v>36</v>
      </c>
      <c r="S179" s="80">
        <v>29</v>
      </c>
      <c r="T179" s="83">
        <f t="shared" si="44"/>
        <v>65</v>
      </c>
      <c r="U179" s="80">
        <v>15</v>
      </c>
      <c r="V179" s="80">
        <v>18</v>
      </c>
      <c r="W179" s="83">
        <f t="shared" si="45"/>
        <v>33</v>
      </c>
      <c r="X179" s="80">
        <v>18</v>
      </c>
      <c r="Y179" s="99">
        <f t="shared" si="46"/>
        <v>116</v>
      </c>
      <c r="Z179" s="99">
        <f>IF(Y179="0","0",LOOKUP(Y179,{0,66,80,100,120,140,160},{0,1,2,3,"3.5",4,5}))</f>
        <v>3</v>
      </c>
      <c r="AA179" s="105">
        <v>35</v>
      </c>
      <c r="AB179" s="105">
        <v>30</v>
      </c>
      <c r="AC179" s="99">
        <f t="shared" si="47"/>
        <v>65</v>
      </c>
      <c r="AD179" s="105">
        <v>17</v>
      </c>
      <c r="AE179" s="105">
        <v>14</v>
      </c>
      <c r="AF179" s="102">
        <f t="shared" si="48"/>
        <v>31</v>
      </c>
      <c r="AG179" s="105">
        <v>36</v>
      </c>
      <c r="AH179" s="101">
        <f t="shared" si="49"/>
        <v>132</v>
      </c>
      <c r="AI179" s="99" t="str">
        <f>IF(AH179="0","0",LOOKUP(AH179,{0,66,80,100,120,140,160},{0,1,2,3,"3.5",4,5}))</f>
        <v>3.5</v>
      </c>
      <c r="AJ179" s="105">
        <v>38</v>
      </c>
      <c r="AK179" s="105">
        <v>24</v>
      </c>
      <c r="AL179" s="99">
        <f t="shared" si="50"/>
        <v>62</v>
      </c>
      <c r="AM179" s="105">
        <v>21</v>
      </c>
      <c r="AN179" s="105">
        <v>16</v>
      </c>
      <c r="AO179" s="101">
        <f t="shared" si="51"/>
        <v>37</v>
      </c>
      <c r="AP179" s="105">
        <v>40</v>
      </c>
      <c r="AQ179" s="101">
        <f t="shared" si="52"/>
        <v>139</v>
      </c>
      <c r="AR179" s="99" t="str">
        <f>IF(AQ179="0","0",LOOKUP(AQ179,{0,66,80,100,120,140,160},{0,1,2,3,"3.5",4,5}))</f>
        <v>3.5</v>
      </c>
      <c r="AS179" s="105">
        <v>20</v>
      </c>
      <c r="AT179" s="105">
        <v>23</v>
      </c>
      <c r="AU179" s="101">
        <f t="shared" si="53"/>
        <v>43</v>
      </c>
      <c r="AV179" s="105">
        <v>15</v>
      </c>
      <c r="AW179" s="105">
        <v>17</v>
      </c>
      <c r="AX179" s="101">
        <f t="shared" si="54"/>
        <v>32</v>
      </c>
      <c r="AY179" s="105">
        <v>38</v>
      </c>
      <c r="AZ179" s="101">
        <f t="shared" si="55"/>
        <v>113</v>
      </c>
      <c r="BA179" s="99">
        <f>IF(AZ179="0","0",LOOKUP(AZ179,{0,66,80,100,120,140,160},{0,1,2,3,"3.5",4,5}))</f>
        <v>3</v>
      </c>
      <c r="BB179" s="105" t="s">
        <v>56</v>
      </c>
      <c r="BC179" s="107" t="str">
        <f>IF(ISBLANK(AR179)," ",IF(AR179="0","0",LOOKUP(AR179,{0,1,2,3,"3.5",4,5},{0,0,0,1,"1.5",2,3})))</f>
        <v>1.5</v>
      </c>
      <c r="BD179" s="133">
        <f t="shared" si="58"/>
        <v>3.5833333333333335</v>
      </c>
      <c r="BE179" s="107" t="str">
        <f t="shared" si="56"/>
        <v>A-</v>
      </c>
      <c r="BF179" s="107" t="str">
        <f t="shared" si="57"/>
        <v>Good Result</v>
      </c>
      <c r="BG179" s="75"/>
      <c r="BH179" s="48" t="str">
        <f>IF(H179="0","0",LOOKUP(H179,{0,1,2,3,"3.5",4,5},{"F","D","C","B","A-","A","A+"}))</f>
        <v>A</v>
      </c>
      <c r="BI179" s="48" t="str">
        <f>IF(L179="0","0",LOOKUP(L179,{0,1,2,3,"3.5",4,5},{"F","D","C","B","A-","A","A+"}))</f>
        <v>B</v>
      </c>
      <c r="BJ179" s="48" t="str">
        <f>IF(Q179="0","0",LOOKUP(Q179,{0,1,2,3,"3.5",4,5},{"F","D","C","B","A-","A","A+"}))</f>
        <v>A-</v>
      </c>
      <c r="BK179" s="48" t="str">
        <f>IF(Z179="0","0",LOOKUP(Z179,{0,1,2,3,"3.5",4,5},{"F","D","C","B","A-","A","A+"}))</f>
        <v>B</v>
      </c>
      <c r="BL179" s="48" t="str">
        <f>IF(AI179="0","0",LOOKUP(AI179,{0,1,2,3,"3.5",4,5},{"F","D","C","B","A-","A","A+"}))</f>
        <v>A-</v>
      </c>
      <c r="BM179" s="48" t="str">
        <f>IF(AR179="0","0",LOOKUP(AR179,{0,1,2,3,"3.5",4,5},{"F","D","C","B","A-","A","A+"}))</f>
        <v>A-</v>
      </c>
      <c r="BN179" s="48" t="str">
        <f>IF(BA179="0","0",LOOKUP(BA179,{0,1,2,3,"3.5",4,5},{"F","D","C","B","A-","A","A+"}))</f>
        <v>B</v>
      </c>
      <c r="BO179" s="50">
        <f t="shared" si="59"/>
        <v>827</v>
      </c>
    </row>
    <row r="180" spans="1:67" ht="15.75" customHeight="1">
      <c r="A180" s="37">
        <v>1176</v>
      </c>
      <c r="B180" s="38" t="s">
        <v>234</v>
      </c>
      <c r="C180" s="95">
        <v>48</v>
      </c>
      <c r="D180" s="95">
        <v>67</v>
      </c>
      <c r="E180" s="81">
        <f t="shared" si="40"/>
        <v>115</v>
      </c>
      <c r="F180" s="95">
        <v>24</v>
      </c>
      <c r="G180" s="81">
        <f t="shared" si="41"/>
        <v>139</v>
      </c>
      <c r="H180" s="81" t="str">
        <f>IF(G180="0","0",LOOKUP(G180,{0,66,80,100,120,140,160},{0,1,2,3,"3.5",4,5}))</f>
        <v>3.5</v>
      </c>
      <c r="I180" s="80">
        <v>62</v>
      </c>
      <c r="J180" s="80">
        <v>53</v>
      </c>
      <c r="K180" s="83">
        <f t="shared" si="42"/>
        <v>115</v>
      </c>
      <c r="L180" s="81">
        <f>IF(K180="0","0",LOOKUP(K180,{0,66,80,100,120,140,160},{0,1,2,3,"3.5",4,5}))</f>
        <v>3</v>
      </c>
      <c r="M180" s="80">
        <v>31</v>
      </c>
      <c r="N180" s="80">
        <v>11</v>
      </c>
      <c r="O180" s="80"/>
      <c r="P180" s="81">
        <f t="shared" si="43"/>
        <v>0</v>
      </c>
      <c r="Q180" s="81">
        <f>IF(P180="0","0",LOOKUP(P180,{0,33,40,50,60,70,80},{0,1,2,3,"3.5",4,5}))</f>
        <v>0</v>
      </c>
      <c r="R180" s="80">
        <v>41</v>
      </c>
      <c r="S180" s="80">
        <v>25</v>
      </c>
      <c r="T180" s="83">
        <f t="shared" si="44"/>
        <v>66</v>
      </c>
      <c r="U180" s="80">
        <v>16</v>
      </c>
      <c r="V180" s="80">
        <v>12</v>
      </c>
      <c r="W180" s="83">
        <f t="shared" si="45"/>
        <v>28</v>
      </c>
      <c r="X180" s="80">
        <v>32</v>
      </c>
      <c r="Y180" s="99">
        <f t="shared" si="46"/>
        <v>126</v>
      </c>
      <c r="Z180" s="99" t="str">
        <f>IF(Y180="0","0",LOOKUP(Y180,{0,66,80,100,120,140,160},{0,1,2,3,"3.5",4,5}))</f>
        <v>3.5</v>
      </c>
      <c r="AA180" s="105">
        <v>30</v>
      </c>
      <c r="AB180" s="105">
        <v>7</v>
      </c>
      <c r="AC180" s="99">
        <f t="shared" si="47"/>
        <v>37</v>
      </c>
      <c r="AD180" s="105">
        <v>16</v>
      </c>
      <c r="AE180" s="105">
        <v>14</v>
      </c>
      <c r="AF180" s="102">
        <f t="shared" si="48"/>
        <v>30</v>
      </c>
      <c r="AG180" s="105">
        <v>38</v>
      </c>
      <c r="AH180" s="101">
        <f t="shared" si="49"/>
        <v>105</v>
      </c>
      <c r="AI180" s="99">
        <f>IF(AH180="0","0",LOOKUP(AH180,{0,66,80,100,120,140,160},{0,1,2,3,"3.5",4,5}))</f>
        <v>3</v>
      </c>
      <c r="AJ180" s="105">
        <v>39</v>
      </c>
      <c r="AK180" s="105">
        <v>35</v>
      </c>
      <c r="AL180" s="99">
        <f t="shared" si="50"/>
        <v>74</v>
      </c>
      <c r="AM180" s="105">
        <v>19</v>
      </c>
      <c r="AN180" s="105">
        <v>16</v>
      </c>
      <c r="AO180" s="101">
        <f t="shared" si="51"/>
        <v>35</v>
      </c>
      <c r="AP180" s="105">
        <v>40</v>
      </c>
      <c r="AQ180" s="101">
        <f t="shared" si="52"/>
        <v>149</v>
      </c>
      <c r="AR180" s="99">
        <f>IF(AQ180="0","0",LOOKUP(AQ180,{0,66,80,100,120,140,160},{0,1,2,3,"3.5",4,5}))</f>
        <v>4</v>
      </c>
      <c r="AS180" s="105">
        <v>18</v>
      </c>
      <c r="AT180" s="105">
        <v>19</v>
      </c>
      <c r="AU180" s="101">
        <f t="shared" si="53"/>
        <v>37</v>
      </c>
      <c r="AV180" s="105">
        <v>13</v>
      </c>
      <c r="AW180" s="105">
        <v>20</v>
      </c>
      <c r="AX180" s="101">
        <f t="shared" si="54"/>
        <v>33</v>
      </c>
      <c r="AY180" s="105">
        <v>36</v>
      </c>
      <c r="AZ180" s="101">
        <f t="shared" si="55"/>
        <v>106</v>
      </c>
      <c r="BA180" s="99">
        <f>IF(AZ180="0","0",LOOKUP(AZ180,{0,66,80,100,120,140,160},{0,1,2,3,"3.5",4,5}))</f>
        <v>3</v>
      </c>
      <c r="BB180" s="105" t="s">
        <v>60</v>
      </c>
      <c r="BC180" s="107">
        <f>IF(ISBLANK(BA180)," ",IF(BA180="0","0",LOOKUP(BA180,{0,1,2,3,"3.5",4,5},{0,0,0,1,"1.5",2,3})))</f>
        <v>1</v>
      </c>
      <c r="BD180" s="133">
        <f t="shared" si="58"/>
        <v>0</v>
      </c>
      <c r="BE180" s="107" t="str">
        <f t="shared" si="56"/>
        <v>F</v>
      </c>
      <c r="BF180" s="107" t="str">
        <f t="shared" si="57"/>
        <v>Fail</v>
      </c>
      <c r="BG180" s="75"/>
      <c r="BH180" s="48" t="str">
        <f>IF(H180="0","0",LOOKUP(H180,{0,1,2,3,"3.5",4,5},{"F","D","C","B","A-","A","A+"}))</f>
        <v>A-</v>
      </c>
      <c r="BI180" s="48" t="str">
        <f>IF(L180="0","0",LOOKUP(L180,{0,1,2,3,"3.5",4,5},{"F","D","C","B","A-","A","A+"}))</f>
        <v>B</v>
      </c>
      <c r="BJ180" s="48" t="str">
        <f>IF(Q180="0","0",LOOKUP(Q180,{0,1,2,3,"3.5",4,5},{"F","D","C","B","A-","A","A+"}))</f>
        <v>F</v>
      </c>
      <c r="BK180" s="48" t="str">
        <f>IF(Z180="0","0",LOOKUP(Z180,{0,1,2,3,"3.5",4,5},{"F","D","C","B","A-","A","A+"}))</f>
        <v>A-</v>
      </c>
      <c r="BL180" s="48" t="str">
        <f>IF(AI180="0","0",LOOKUP(AI180,{0,1,2,3,"3.5",4,5},{"F","D","C","B","A-","A","A+"}))</f>
        <v>B</v>
      </c>
      <c r="BM180" s="48" t="str">
        <f>IF(AR180="0","0",LOOKUP(AR180,{0,1,2,3,"3.5",4,5},{"F","D","C","B","A-","A","A+"}))</f>
        <v>A</v>
      </c>
      <c r="BN180" s="48" t="str">
        <f>IF(BA180="0","0",LOOKUP(BA180,{0,1,2,3,"3.5",4,5},{"F","D","C","B","A-","A","A+"}))</f>
        <v>B</v>
      </c>
      <c r="BO180" s="50">
        <f t="shared" si="59"/>
        <v>740</v>
      </c>
    </row>
    <row r="181" spans="1:67" ht="15.75" customHeight="1">
      <c r="A181" s="66">
        <v>1177</v>
      </c>
      <c r="B181" s="38" t="s">
        <v>235</v>
      </c>
      <c r="C181" s="95">
        <v>43</v>
      </c>
      <c r="D181" s="95">
        <v>67</v>
      </c>
      <c r="E181" s="81">
        <f t="shared" si="40"/>
        <v>110</v>
      </c>
      <c r="F181" s="95">
        <v>23</v>
      </c>
      <c r="G181" s="81">
        <f t="shared" si="41"/>
        <v>133</v>
      </c>
      <c r="H181" s="81" t="str">
        <f>IF(G181="0","0",LOOKUP(G181,{0,66,80,100,120,140,160},{0,1,2,3,"3.5",4,5}))</f>
        <v>3.5</v>
      </c>
      <c r="I181" s="80">
        <v>66</v>
      </c>
      <c r="J181" s="80">
        <v>65</v>
      </c>
      <c r="K181" s="83">
        <f t="shared" si="42"/>
        <v>131</v>
      </c>
      <c r="L181" s="81" t="str">
        <f>IF(K181="0","0",LOOKUP(K181,{0,66,80,100,120,140,160},{0,1,2,3,"3.5",4,5}))</f>
        <v>3.5</v>
      </c>
      <c r="M181" s="80">
        <v>22</v>
      </c>
      <c r="N181" s="80">
        <v>17</v>
      </c>
      <c r="O181" s="80">
        <v>16</v>
      </c>
      <c r="P181" s="81">
        <f t="shared" si="43"/>
        <v>55</v>
      </c>
      <c r="Q181" s="81">
        <f>IF(P181="0","0",LOOKUP(P181,{0,33,40,50,60,70,80},{0,1,2,3,"3.5",4,5}))</f>
        <v>3</v>
      </c>
      <c r="R181" s="80">
        <v>33</v>
      </c>
      <c r="S181" s="80">
        <v>22</v>
      </c>
      <c r="T181" s="83">
        <f t="shared" si="44"/>
        <v>55</v>
      </c>
      <c r="U181" s="80">
        <v>14</v>
      </c>
      <c r="V181" s="80">
        <v>13</v>
      </c>
      <c r="W181" s="83">
        <f t="shared" si="45"/>
        <v>27</v>
      </c>
      <c r="X181" s="80">
        <v>26</v>
      </c>
      <c r="Y181" s="99">
        <f t="shared" si="46"/>
        <v>108</v>
      </c>
      <c r="Z181" s="99">
        <f>IF(Y181="0","0",LOOKUP(Y181,{0,66,80,100,120,140,160},{0,1,2,3,"3.5",4,5}))</f>
        <v>3</v>
      </c>
      <c r="AA181" s="105">
        <v>32</v>
      </c>
      <c r="AB181" s="105">
        <v>21</v>
      </c>
      <c r="AC181" s="99">
        <f t="shared" si="47"/>
        <v>53</v>
      </c>
      <c r="AD181" s="105">
        <v>10</v>
      </c>
      <c r="AE181" s="105">
        <v>11</v>
      </c>
      <c r="AF181" s="102">
        <f t="shared" si="48"/>
        <v>21</v>
      </c>
      <c r="AG181" s="105">
        <v>40</v>
      </c>
      <c r="AH181" s="101">
        <f t="shared" si="49"/>
        <v>114</v>
      </c>
      <c r="AI181" s="99">
        <f>IF(AH181="0","0",LOOKUP(AH181,{0,66,80,100,120,140,160},{0,1,2,3,"3.5",4,5}))</f>
        <v>3</v>
      </c>
      <c r="AJ181" s="105">
        <v>35</v>
      </c>
      <c r="AK181" s="105">
        <v>47</v>
      </c>
      <c r="AL181" s="99">
        <f t="shared" si="50"/>
        <v>82</v>
      </c>
      <c r="AM181" s="105">
        <v>12</v>
      </c>
      <c r="AN181" s="105">
        <v>11</v>
      </c>
      <c r="AO181" s="101">
        <f t="shared" si="51"/>
        <v>23</v>
      </c>
      <c r="AP181" s="105">
        <v>34</v>
      </c>
      <c r="AQ181" s="101">
        <f t="shared" si="52"/>
        <v>139</v>
      </c>
      <c r="AR181" s="99" t="str">
        <f>IF(AQ181="0","0",LOOKUP(AQ181,{0,66,80,100,120,140,160},{0,1,2,3,"3.5",4,5}))</f>
        <v>3.5</v>
      </c>
      <c r="AS181" s="105">
        <v>27</v>
      </c>
      <c r="AT181" s="105">
        <v>23</v>
      </c>
      <c r="AU181" s="101">
        <f t="shared" si="53"/>
        <v>50</v>
      </c>
      <c r="AV181" s="105">
        <v>13</v>
      </c>
      <c r="AW181" s="105">
        <v>18</v>
      </c>
      <c r="AX181" s="101">
        <f t="shared" si="54"/>
        <v>31</v>
      </c>
      <c r="AY181" s="105">
        <v>38</v>
      </c>
      <c r="AZ181" s="101">
        <f t="shared" si="55"/>
        <v>119</v>
      </c>
      <c r="BA181" s="99">
        <f>IF(AZ181="0","0",LOOKUP(AZ181,{0,66,80,100,120,140,160},{0,1,2,3,"3.5",4,5}))</f>
        <v>3</v>
      </c>
      <c r="BB181" s="105" t="s">
        <v>60</v>
      </c>
      <c r="BC181" s="107">
        <f>IF(ISBLANK(BA181)," ",IF(BA181="0","0",LOOKUP(BA181,{0,1,2,3,"3.5",4,5},{0,0,0,1,"1.5",2,3})))</f>
        <v>1</v>
      </c>
      <c r="BD181" s="133">
        <f t="shared" si="58"/>
        <v>3.3333333333333335</v>
      </c>
      <c r="BE181" s="107" t="str">
        <f t="shared" si="56"/>
        <v>B</v>
      </c>
      <c r="BF181" s="107" t="str">
        <f t="shared" si="57"/>
        <v>Average Result</v>
      </c>
      <c r="BG181" s="75"/>
      <c r="BH181" s="48" t="str">
        <f>IF(H181="0","0",LOOKUP(H181,{0,1,2,3,"3.5",4,5},{"F","D","C","B","A-","A","A+"}))</f>
        <v>A-</v>
      </c>
      <c r="BI181" s="48" t="str">
        <f>IF(L181="0","0",LOOKUP(L181,{0,1,2,3,"3.5",4,5},{"F","D","C","B","A-","A","A+"}))</f>
        <v>A-</v>
      </c>
      <c r="BJ181" s="48" t="str">
        <f>IF(Q181="0","0",LOOKUP(Q181,{0,1,2,3,"3.5",4,5},{"F","D","C","B","A-","A","A+"}))</f>
        <v>B</v>
      </c>
      <c r="BK181" s="48" t="str">
        <f>IF(Z181="0","0",LOOKUP(Z181,{0,1,2,3,"3.5",4,5},{"F","D","C","B","A-","A","A+"}))</f>
        <v>B</v>
      </c>
      <c r="BL181" s="48" t="str">
        <f>IF(AI181="0","0",LOOKUP(AI181,{0,1,2,3,"3.5",4,5},{"F","D","C","B","A-","A","A+"}))</f>
        <v>B</v>
      </c>
      <c r="BM181" s="48" t="str">
        <f>IF(AR181="0","0",LOOKUP(AR181,{0,1,2,3,"3.5",4,5},{"F","D","C","B","A-","A","A+"}))</f>
        <v>A-</v>
      </c>
      <c r="BN181" s="48" t="str">
        <f>IF(BA181="0","0",LOOKUP(BA181,{0,1,2,3,"3.5",4,5},{"F","D","C","B","A-","A","A+"}))</f>
        <v>B</v>
      </c>
      <c r="BO181" s="50">
        <f t="shared" si="59"/>
        <v>799</v>
      </c>
    </row>
    <row r="182" spans="1:67" ht="15.75" customHeight="1">
      <c r="A182" s="37">
        <v>1178</v>
      </c>
      <c r="B182" s="38" t="s">
        <v>236</v>
      </c>
      <c r="C182" s="95">
        <v>35</v>
      </c>
      <c r="D182" s="95">
        <v>52</v>
      </c>
      <c r="E182" s="81">
        <f t="shared" si="40"/>
        <v>87</v>
      </c>
      <c r="F182" s="95">
        <v>23</v>
      </c>
      <c r="G182" s="81">
        <f t="shared" si="41"/>
        <v>110</v>
      </c>
      <c r="H182" s="81">
        <f>IF(G182="0","0",LOOKUP(G182,{0,66,80,100,120,140,160},{0,1,2,3,"3.5",4,5}))</f>
        <v>3</v>
      </c>
      <c r="I182" s="80">
        <v>55</v>
      </c>
      <c r="J182" s="80">
        <v>72</v>
      </c>
      <c r="K182" s="83">
        <f t="shared" si="42"/>
        <v>127</v>
      </c>
      <c r="L182" s="81" t="str">
        <f>IF(K182="0","0",LOOKUP(K182,{0,66,80,100,120,140,160},{0,1,2,3,"3.5",4,5}))</f>
        <v>3.5</v>
      </c>
      <c r="M182" s="80">
        <v>24</v>
      </c>
      <c r="N182" s="80">
        <v>18</v>
      </c>
      <c r="O182" s="80">
        <v>15</v>
      </c>
      <c r="P182" s="81">
        <f t="shared" si="43"/>
        <v>57</v>
      </c>
      <c r="Q182" s="81">
        <f>IF(P182="0","0",LOOKUP(P182,{0,33,40,50,60,70,80},{0,1,2,3,"3.5",4,5}))</f>
        <v>3</v>
      </c>
      <c r="R182" s="80">
        <v>35</v>
      </c>
      <c r="S182" s="80">
        <v>18</v>
      </c>
      <c r="T182" s="83">
        <f t="shared" si="44"/>
        <v>53</v>
      </c>
      <c r="U182" s="80">
        <v>16</v>
      </c>
      <c r="V182" s="80">
        <v>10</v>
      </c>
      <c r="W182" s="83">
        <f t="shared" si="45"/>
        <v>26</v>
      </c>
      <c r="X182" s="80">
        <v>28</v>
      </c>
      <c r="Y182" s="99">
        <f t="shared" si="46"/>
        <v>107</v>
      </c>
      <c r="Z182" s="99">
        <f>IF(Y182="0","0",LOOKUP(Y182,{0,66,80,100,120,140,160},{0,1,2,3,"3.5",4,5}))</f>
        <v>3</v>
      </c>
      <c r="AA182" s="105">
        <v>28</v>
      </c>
      <c r="AB182" s="105">
        <v>16</v>
      </c>
      <c r="AC182" s="99">
        <f t="shared" si="47"/>
        <v>44</v>
      </c>
      <c r="AD182" s="105">
        <v>13</v>
      </c>
      <c r="AE182" s="105">
        <v>9</v>
      </c>
      <c r="AF182" s="102">
        <f t="shared" si="48"/>
        <v>22</v>
      </c>
      <c r="AG182" s="105">
        <v>38</v>
      </c>
      <c r="AH182" s="101">
        <f t="shared" si="49"/>
        <v>104</v>
      </c>
      <c r="AI182" s="99">
        <f>IF(AH182="0","0",LOOKUP(AH182,{0,66,80,100,120,140,160},{0,1,2,3,"3.5",4,5}))</f>
        <v>3</v>
      </c>
      <c r="AJ182" s="105"/>
      <c r="AK182" s="105">
        <v>23</v>
      </c>
      <c r="AL182" s="99">
        <f t="shared" si="50"/>
        <v>23</v>
      </c>
      <c r="AM182" s="105"/>
      <c r="AN182" s="105">
        <v>9</v>
      </c>
      <c r="AO182" s="101">
        <f t="shared" si="51"/>
        <v>9</v>
      </c>
      <c r="AP182" s="105"/>
      <c r="AQ182" s="101">
        <f t="shared" si="52"/>
        <v>0</v>
      </c>
      <c r="AR182" s="99">
        <f>IF(AQ182="0","0",LOOKUP(AQ182,{0,66,80,100,120,140,160},{0,1,2,3,"3.5",4,5}))</f>
        <v>0</v>
      </c>
      <c r="AS182" s="105">
        <v>16</v>
      </c>
      <c r="AT182" s="105">
        <v>16</v>
      </c>
      <c r="AU182" s="101">
        <f t="shared" si="53"/>
        <v>32</v>
      </c>
      <c r="AV182" s="105">
        <v>12</v>
      </c>
      <c r="AW182" s="105">
        <v>17</v>
      </c>
      <c r="AX182" s="101">
        <f t="shared" si="54"/>
        <v>29</v>
      </c>
      <c r="AY182" s="105">
        <v>34</v>
      </c>
      <c r="AZ182" s="101">
        <f t="shared" si="55"/>
        <v>95</v>
      </c>
      <c r="BA182" s="99">
        <f>IF(AZ182="0","0",LOOKUP(AZ182,{0,66,80,100,120,140,160},{0,1,2,3,"3.5",4,5}))</f>
        <v>2</v>
      </c>
      <c r="BB182" s="105" t="s">
        <v>60</v>
      </c>
      <c r="BC182" s="107">
        <f>IF(ISBLANK(BA182)," ",IF(BA182="0","0",LOOKUP(BA182,{0,1,2,3,"3.5",4,5},{0,0,0,1,"1.5",2,3})))</f>
        <v>0</v>
      </c>
      <c r="BD182" s="133">
        <f t="shared" si="58"/>
        <v>2.9166666666666665</v>
      </c>
      <c r="BE182" s="107" t="str">
        <f t="shared" si="56"/>
        <v>C</v>
      </c>
      <c r="BF182" s="107" t="str">
        <f t="shared" si="57"/>
        <v>Bellow Average Result</v>
      </c>
      <c r="BG182" s="75"/>
      <c r="BH182" s="48" t="str">
        <f>IF(H182="0","0",LOOKUP(H182,{0,1,2,3,"3.5",4,5},{"F","D","C","B","A-","A","A+"}))</f>
        <v>B</v>
      </c>
      <c r="BI182" s="48" t="str">
        <f>IF(L182="0","0",LOOKUP(L182,{0,1,2,3,"3.5",4,5},{"F","D","C","B","A-","A","A+"}))</f>
        <v>A-</v>
      </c>
      <c r="BJ182" s="48" t="str">
        <f>IF(Q182="0","0",LOOKUP(Q182,{0,1,2,3,"3.5",4,5},{"F","D","C","B","A-","A","A+"}))</f>
        <v>B</v>
      </c>
      <c r="BK182" s="48" t="str">
        <f>IF(Z182="0","0",LOOKUP(Z182,{0,1,2,3,"3.5",4,5},{"F","D","C","B","A-","A","A+"}))</f>
        <v>B</v>
      </c>
      <c r="BL182" s="48" t="str">
        <f>IF(AI182="0","0",LOOKUP(AI182,{0,1,2,3,"3.5",4,5},{"F","D","C","B","A-","A","A+"}))</f>
        <v>B</v>
      </c>
      <c r="BM182" s="48" t="str">
        <f>IF(AR182="0","0",LOOKUP(AR182,{0,1,2,3,"3.5",4,5},{"F","D","C","B","A-","A","A+"}))</f>
        <v>F</v>
      </c>
      <c r="BN182" s="48" t="str">
        <f>IF(BA182="0","0",LOOKUP(BA182,{0,1,2,3,"3.5",4,5},{"F","D","C","B","A-","A","A+"}))</f>
        <v>C</v>
      </c>
      <c r="BO182" s="50">
        <f t="shared" si="59"/>
        <v>600</v>
      </c>
    </row>
    <row r="183" spans="1:67" ht="15.75" customHeight="1">
      <c r="A183" s="66">
        <v>1179</v>
      </c>
      <c r="B183" s="71" t="s">
        <v>237</v>
      </c>
      <c r="C183" s="95">
        <v>41</v>
      </c>
      <c r="D183" s="95">
        <v>73</v>
      </c>
      <c r="E183" s="81">
        <f t="shared" si="40"/>
        <v>114</v>
      </c>
      <c r="F183" s="95">
        <v>27</v>
      </c>
      <c r="G183" s="81">
        <f t="shared" si="41"/>
        <v>141</v>
      </c>
      <c r="H183" s="81">
        <f>IF(G183="0","0",LOOKUP(G183,{0,66,80,100,120,140,160},{0,1,2,3,"3.5",4,5}))</f>
        <v>4</v>
      </c>
      <c r="I183" s="80">
        <v>62</v>
      </c>
      <c r="J183" s="80">
        <v>74</v>
      </c>
      <c r="K183" s="83">
        <f t="shared" si="42"/>
        <v>136</v>
      </c>
      <c r="L183" s="81" t="str">
        <f>IF(K183="0","0",LOOKUP(K183,{0,66,80,100,120,140,160},{0,1,2,3,"3.5",4,5}))</f>
        <v>3.5</v>
      </c>
      <c r="M183" s="80">
        <v>31</v>
      </c>
      <c r="N183" s="80">
        <v>18</v>
      </c>
      <c r="O183" s="80">
        <v>21</v>
      </c>
      <c r="P183" s="81">
        <f t="shared" si="43"/>
        <v>70</v>
      </c>
      <c r="Q183" s="81">
        <f>IF(P183="0","0",LOOKUP(P183,{0,33,40,50,60,70,80},{0,1,2,3,"3.5",4,5}))</f>
        <v>4</v>
      </c>
      <c r="R183" s="80">
        <v>39</v>
      </c>
      <c r="S183" s="80">
        <v>30</v>
      </c>
      <c r="T183" s="83">
        <f t="shared" si="44"/>
        <v>69</v>
      </c>
      <c r="U183" s="80">
        <v>15</v>
      </c>
      <c r="V183" s="80">
        <v>12</v>
      </c>
      <c r="W183" s="83">
        <f t="shared" si="45"/>
        <v>27</v>
      </c>
      <c r="X183" s="80">
        <v>36</v>
      </c>
      <c r="Y183" s="99">
        <f t="shared" si="46"/>
        <v>132</v>
      </c>
      <c r="Z183" s="99" t="str">
        <f>IF(Y183="0","0",LOOKUP(Y183,{0,66,80,100,120,140,160},{0,1,2,3,"3.5",4,5}))</f>
        <v>3.5</v>
      </c>
      <c r="AA183" s="105">
        <v>20</v>
      </c>
      <c r="AB183" s="105">
        <v>15</v>
      </c>
      <c r="AC183" s="99">
        <f t="shared" si="47"/>
        <v>35</v>
      </c>
      <c r="AD183" s="105">
        <v>15</v>
      </c>
      <c r="AE183" s="105">
        <v>9</v>
      </c>
      <c r="AF183" s="102">
        <f t="shared" si="48"/>
        <v>24</v>
      </c>
      <c r="AG183" s="105">
        <v>44</v>
      </c>
      <c r="AH183" s="101">
        <f t="shared" si="49"/>
        <v>103</v>
      </c>
      <c r="AI183" s="99">
        <f>IF(AH183="0","0",LOOKUP(AH183,{0,66,80,100,120,140,160},{0,1,2,3,"3.5",4,5}))</f>
        <v>3</v>
      </c>
      <c r="AJ183" s="105">
        <v>32</v>
      </c>
      <c r="AK183" s="105">
        <v>36</v>
      </c>
      <c r="AL183" s="99">
        <f t="shared" si="50"/>
        <v>68</v>
      </c>
      <c r="AM183" s="105">
        <v>13</v>
      </c>
      <c r="AN183" s="105">
        <v>14</v>
      </c>
      <c r="AO183" s="101">
        <f t="shared" si="51"/>
        <v>27</v>
      </c>
      <c r="AP183" s="105">
        <v>32</v>
      </c>
      <c r="AQ183" s="101">
        <f t="shared" si="52"/>
        <v>127</v>
      </c>
      <c r="AR183" s="99" t="str">
        <f>IF(AQ183="0","0",LOOKUP(AQ183,{0,66,80,100,120,140,160},{0,1,2,3,"3.5",4,5}))</f>
        <v>3.5</v>
      </c>
      <c r="AS183" s="105">
        <v>29</v>
      </c>
      <c r="AT183" s="105">
        <v>28</v>
      </c>
      <c r="AU183" s="101">
        <f t="shared" si="53"/>
        <v>57</v>
      </c>
      <c r="AV183" s="105">
        <v>14</v>
      </c>
      <c r="AW183" s="105">
        <v>11</v>
      </c>
      <c r="AX183" s="101">
        <f t="shared" si="54"/>
        <v>25</v>
      </c>
      <c r="AY183" s="105">
        <v>38</v>
      </c>
      <c r="AZ183" s="101">
        <f t="shared" si="55"/>
        <v>120</v>
      </c>
      <c r="BA183" s="99" t="str">
        <f>IF(AZ183="0","0",LOOKUP(AZ183,{0,66,80,100,120,140,160},{0,1,2,3,"3.5",4,5}))</f>
        <v>3.5</v>
      </c>
      <c r="BB183" s="105" t="s">
        <v>60</v>
      </c>
      <c r="BC183" s="107" t="str">
        <f>IF(ISBLANK(BA183)," ",IF(BA183="0","0",LOOKUP(BA183,{0,1,2,3,"3.5",4,5},{0,0,0,1,"1.5",2,3})))</f>
        <v>1.5</v>
      </c>
      <c r="BD183" s="133">
        <f t="shared" si="58"/>
        <v>3.8333333333333335</v>
      </c>
      <c r="BE183" s="107" t="str">
        <f t="shared" si="56"/>
        <v>A-</v>
      </c>
      <c r="BF183" s="107" t="str">
        <f t="shared" si="57"/>
        <v>Good Result</v>
      </c>
      <c r="BG183" s="75"/>
      <c r="BH183" s="48" t="str">
        <f>IF(H183="0","0",LOOKUP(H183,{0,1,2,3,"3.5",4,5},{"F","D","C","B","A-","A","A+"}))</f>
        <v>A</v>
      </c>
      <c r="BI183" s="48" t="str">
        <f>IF(L183="0","0",LOOKUP(L183,{0,1,2,3,"3.5",4,5},{"F","D","C","B","A-","A","A+"}))</f>
        <v>A-</v>
      </c>
      <c r="BJ183" s="48" t="str">
        <f>IF(Q183="0","0",LOOKUP(Q183,{0,1,2,3,"3.5",4,5},{"F","D","C","B","A-","A","A+"}))</f>
        <v>A</v>
      </c>
      <c r="BK183" s="48" t="str">
        <f>IF(Z183="0","0",LOOKUP(Z183,{0,1,2,3,"3.5",4,5},{"F","D","C","B","A-","A","A+"}))</f>
        <v>A-</v>
      </c>
      <c r="BL183" s="48" t="str">
        <f>IF(AI183="0","0",LOOKUP(AI183,{0,1,2,3,"3.5",4,5},{"F","D","C","B","A-","A","A+"}))</f>
        <v>B</v>
      </c>
      <c r="BM183" s="48" t="str">
        <f>IF(AR183="0","0",LOOKUP(AR183,{0,1,2,3,"3.5",4,5},{"F","D","C","B","A-","A","A+"}))</f>
        <v>A-</v>
      </c>
      <c r="BN183" s="48" t="str">
        <f>IF(BA183="0","0",LOOKUP(BA183,{0,1,2,3,"3.5",4,5},{"F","D","C","B","A-","A","A+"}))</f>
        <v>A-</v>
      </c>
      <c r="BO183" s="50">
        <f t="shared" si="59"/>
        <v>829</v>
      </c>
    </row>
    <row r="184" spans="1:67" ht="15.75" customHeight="1">
      <c r="A184" s="37">
        <v>1180</v>
      </c>
      <c r="B184" s="38" t="s">
        <v>238</v>
      </c>
      <c r="C184" s="95">
        <v>47</v>
      </c>
      <c r="D184" s="95">
        <v>65</v>
      </c>
      <c r="E184" s="81">
        <f t="shared" si="40"/>
        <v>112</v>
      </c>
      <c r="F184" s="95">
        <v>19</v>
      </c>
      <c r="G184" s="81">
        <f t="shared" si="41"/>
        <v>131</v>
      </c>
      <c r="H184" s="81" t="str">
        <f>IF(G184="0","0",LOOKUP(G184,{0,66,80,100,120,140,160},{0,1,2,3,"3.5",4,5}))</f>
        <v>3.5</v>
      </c>
      <c r="I184" s="80">
        <v>55</v>
      </c>
      <c r="J184" s="80">
        <v>54</v>
      </c>
      <c r="K184" s="83">
        <f t="shared" si="42"/>
        <v>109</v>
      </c>
      <c r="L184" s="81">
        <f>IF(K184="0","0",LOOKUP(K184,{0,66,80,100,120,140,160},{0,1,2,3,"3.5",4,5}))</f>
        <v>3</v>
      </c>
      <c r="M184" s="80">
        <v>26</v>
      </c>
      <c r="N184" s="80">
        <v>17</v>
      </c>
      <c r="O184" s="80">
        <v>21</v>
      </c>
      <c r="P184" s="81">
        <f t="shared" si="43"/>
        <v>64</v>
      </c>
      <c r="Q184" s="81" t="str">
        <f>IF(P184="0","0",LOOKUP(P184,{0,33,40,50,60,70,80},{0,1,2,3,"3.5",4,5}))</f>
        <v>3.5</v>
      </c>
      <c r="R184" s="80">
        <v>39</v>
      </c>
      <c r="S184" s="80">
        <v>20</v>
      </c>
      <c r="T184" s="83">
        <f t="shared" si="44"/>
        <v>59</v>
      </c>
      <c r="U184" s="80">
        <v>15</v>
      </c>
      <c r="V184" s="80">
        <v>13</v>
      </c>
      <c r="W184" s="83">
        <f t="shared" si="45"/>
        <v>28</v>
      </c>
      <c r="X184" s="80">
        <v>30</v>
      </c>
      <c r="Y184" s="99">
        <f t="shared" si="46"/>
        <v>117</v>
      </c>
      <c r="Z184" s="99">
        <f>IF(Y184="0","0",LOOKUP(Y184,{0,66,80,100,120,140,160},{0,1,2,3,"3.5",4,5}))</f>
        <v>3</v>
      </c>
      <c r="AA184" s="105">
        <v>29</v>
      </c>
      <c r="AB184" s="105">
        <v>9</v>
      </c>
      <c r="AC184" s="99">
        <f t="shared" si="47"/>
        <v>38</v>
      </c>
      <c r="AD184" s="105">
        <v>12</v>
      </c>
      <c r="AE184" s="105">
        <v>6</v>
      </c>
      <c r="AF184" s="102">
        <f t="shared" si="48"/>
        <v>18</v>
      </c>
      <c r="AG184" s="105">
        <v>24</v>
      </c>
      <c r="AH184" s="101">
        <f t="shared" si="49"/>
        <v>80</v>
      </c>
      <c r="AI184" s="99">
        <f>IF(AH184="0","0",LOOKUP(AH184,{0,66,80,100,120,140,160},{0,1,2,3,"3.5",4,5}))</f>
        <v>2</v>
      </c>
      <c r="AJ184" s="105">
        <v>30</v>
      </c>
      <c r="AK184" s="105">
        <v>38</v>
      </c>
      <c r="AL184" s="99">
        <f t="shared" si="50"/>
        <v>68</v>
      </c>
      <c r="AM184" s="105">
        <v>13</v>
      </c>
      <c r="AN184" s="105">
        <v>15</v>
      </c>
      <c r="AO184" s="101">
        <f t="shared" si="51"/>
        <v>28</v>
      </c>
      <c r="AP184" s="105">
        <v>30</v>
      </c>
      <c r="AQ184" s="101">
        <f t="shared" si="52"/>
        <v>126</v>
      </c>
      <c r="AR184" s="99" t="str">
        <f>IF(AQ184="0","0",LOOKUP(AQ184,{0,66,80,100,120,140,160},{0,1,2,3,"3.5",4,5}))</f>
        <v>3.5</v>
      </c>
      <c r="AS184" s="105">
        <v>16</v>
      </c>
      <c r="AT184" s="105">
        <v>8</v>
      </c>
      <c r="AU184" s="101">
        <f t="shared" si="53"/>
        <v>24</v>
      </c>
      <c r="AV184" s="105">
        <v>7</v>
      </c>
      <c r="AW184" s="105">
        <v>15</v>
      </c>
      <c r="AX184" s="101">
        <f t="shared" si="54"/>
        <v>22</v>
      </c>
      <c r="AY184" s="105">
        <v>30</v>
      </c>
      <c r="AZ184" s="101">
        <f t="shared" si="55"/>
        <v>0</v>
      </c>
      <c r="BA184" s="99">
        <f>IF(AZ184="0","0",LOOKUP(AZ184,{0,66,80,100,120,140,160},{0,1,2,3,"3.5",4,5}))</f>
        <v>0</v>
      </c>
      <c r="BB184" s="105" t="s">
        <v>60</v>
      </c>
      <c r="BC184" s="107">
        <f>IF(ISBLANK(BA184)," ",IF(BA184="0","0",LOOKUP(BA184,{0,1,2,3,"3.5",4,5},{0,0,0,1,"1.5",2,3})))</f>
        <v>0</v>
      </c>
      <c r="BD184" s="133">
        <f t="shared" si="58"/>
        <v>0</v>
      </c>
      <c r="BE184" s="107" t="str">
        <f t="shared" si="56"/>
        <v>F</v>
      </c>
      <c r="BF184" s="107" t="str">
        <f t="shared" si="57"/>
        <v>Fail</v>
      </c>
      <c r="BG184" s="75"/>
      <c r="BH184" s="48" t="str">
        <f>IF(H184="0","0",LOOKUP(H184,{0,1,2,3,"3.5",4,5},{"F","D","C","B","A-","A","A+"}))</f>
        <v>A-</v>
      </c>
      <c r="BI184" s="48" t="str">
        <f>IF(L184="0","0",LOOKUP(L184,{0,1,2,3,"3.5",4,5},{"F","D","C","B","A-","A","A+"}))</f>
        <v>B</v>
      </c>
      <c r="BJ184" s="48" t="str">
        <f>IF(Q184="0","0",LOOKUP(Q184,{0,1,2,3,"3.5",4,5},{"F","D","C","B","A-","A","A+"}))</f>
        <v>A-</v>
      </c>
      <c r="BK184" s="48" t="str">
        <f>IF(Z184="0","0",LOOKUP(Z184,{0,1,2,3,"3.5",4,5},{"F","D","C","B","A-","A","A+"}))</f>
        <v>B</v>
      </c>
      <c r="BL184" s="48" t="str">
        <f>IF(AI184="0","0",LOOKUP(AI184,{0,1,2,3,"3.5",4,5},{"F","D","C","B","A-","A","A+"}))</f>
        <v>C</v>
      </c>
      <c r="BM184" s="48" t="str">
        <f>IF(AR184="0","0",LOOKUP(AR184,{0,1,2,3,"3.5",4,5},{"F","D","C","B","A-","A","A+"}))</f>
        <v>A-</v>
      </c>
      <c r="BN184" s="48" t="str">
        <f>IF(BA184="0","0",LOOKUP(BA184,{0,1,2,3,"3.5",4,5},{"F","D","C","B","A-","A","A+"}))</f>
        <v>F</v>
      </c>
      <c r="BO184" s="50">
        <f t="shared" si="59"/>
        <v>627</v>
      </c>
    </row>
    <row r="185" spans="1:67" ht="15.75" customHeight="1">
      <c r="A185" s="66">
        <v>1181</v>
      </c>
      <c r="B185" s="38" t="s">
        <v>239</v>
      </c>
      <c r="C185" s="95">
        <v>30</v>
      </c>
      <c r="D185" s="95">
        <v>64</v>
      </c>
      <c r="E185" s="81">
        <f t="shared" si="40"/>
        <v>94</v>
      </c>
      <c r="F185" s="95">
        <v>19</v>
      </c>
      <c r="G185" s="81">
        <f t="shared" si="41"/>
        <v>113</v>
      </c>
      <c r="H185" s="81">
        <f>IF(G185="0","0",LOOKUP(G185,{0,66,80,100,120,140,160},{0,1,2,3,"3.5",4,5}))</f>
        <v>3</v>
      </c>
      <c r="I185" s="80">
        <v>48</v>
      </c>
      <c r="J185" s="80">
        <v>54</v>
      </c>
      <c r="K185" s="83">
        <f t="shared" si="42"/>
        <v>102</v>
      </c>
      <c r="L185" s="81">
        <f>IF(K185="0","0",LOOKUP(K185,{0,66,80,100,120,140,160},{0,1,2,3,"3.5",4,5}))</f>
        <v>3</v>
      </c>
      <c r="M185" s="80">
        <v>11</v>
      </c>
      <c r="N185" s="80">
        <v>13</v>
      </c>
      <c r="O185" s="80">
        <v>16</v>
      </c>
      <c r="P185" s="81">
        <f t="shared" si="43"/>
        <v>0</v>
      </c>
      <c r="Q185" s="81">
        <f>IF(P185="0","0",LOOKUP(P185,{0,33,40,50,60,70,80},{0,1,2,3,"3.5",4,5}))</f>
        <v>0</v>
      </c>
      <c r="R185" s="80">
        <v>39</v>
      </c>
      <c r="S185" s="80">
        <v>25</v>
      </c>
      <c r="T185" s="83">
        <f t="shared" si="44"/>
        <v>64</v>
      </c>
      <c r="U185" s="80">
        <v>16</v>
      </c>
      <c r="V185" s="80">
        <v>13</v>
      </c>
      <c r="W185" s="83">
        <f t="shared" si="45"/>
        <v>29</v>
      </c>
      <c r="X185" s="80">
        <v>32</v>
      </c>
      <c r="Y185" s="99">
        <f t="shared" si="46"/>
        <v>125</v>
      </c>
      <c r="Z185" s="99" t="str">
        <f>IF(Y185="0","0",LOOKUP(Y185,{0,66,80,100,120,140,160},{0,1,2,3,"3.5",4,5}))</f>
        <v>3.5</v>
      </c>
      <c r="AA185" s="105">
        <v>26</v>
      </c>
      <c r="AB185" s="105">
        <v>3</v>
      </c>
      <c r="AC185" s="99">
        <f t="shared" si="47"/>
        <v>29</v>
      </c>
      <c r="AD185" s="105">
        <v>13</v>
      </c>
      <c r="AE185" s="105">
        <v>2</v>
      </c>
      <c r="AF185" s="102">
        <f t="shared" si="48"/>
        <v>15</v>
      </c>
      <c r="AG185" s="105">
        <v>38</v>
      </c>
      <c r="AH185" s="101">
        <f t="shared" si="49"/>
        <v>0</v>
      </c>
      <c r="AI185" s="99">
        <f>IF(AH185="0","0",LOOKUP(AH185,{0,66,80,100,120,140,160},{0,1,2,3,"3.5",4,5}))</f>
        <v>0</v>
      </c>
      <c r="AJ185" s="105">
        <v>30</v>
      </c>
      <c r="AK185" s="105">
        <v>43</v>
      </c>
      <c r="AL185" s="99">
        <f t="shared" si="50"/>
        <v>73</v>
      </c>
      <c r="AM185" s="105">
        <v>13</v>
      </c>
      <c r="AN185" s="105">
        <v>11</v>
      </c>
      <c r="AO185" s="101">
        <f t="shared" si="51"/>
        <v>24</v>
      </c>
      <c r="AP185" s="105">
        <v>28</v>
      </c>
      <c r="AQ185" s="101">
        <f t="shared" si="52"/>
        <v>125</v>
      </c>
      <c r="AR185" s="99" t="str">
        <f>IF(AQ185="0","0",LOOKUP(AQ185,{0,66,80,100,120,140,160},{0,1,2,3,"3.5",4,5}))</f>
        <v>3.5</v>
      </c>
      <c r="AS185" s="105">
        <v>10</v>
      </c>
      <c r="AT185" s="105">
        <v>6</v>
      </c>
      <c r="AU185" s="101">
        <f t="shared" si="53"/>
        <v>16</v>
      </c>
      <c r="AV185" s="105">
        <v>6</v>
      </c>
      <c r="AW185" s="105">
        <v>14</v>
      </c>
      <c r="AX185" s="101">
        <f t="shared" si="54"/>
        <v>20</v>
      </c>
      <c r="AY185" s="105">
        <v>32</v>
      </c>
      <c r="AZ185" s="101">
        <f t="shared" si="55"/>
        <v>0</v>
      </c>
      <c r="BA185" s="99">
        <f>IF(AZ185="0","0",LOOKUP(AZ185,{0,66,80,100,120,140,160},{0,1,2,3,"3.5",4,5}))</f>
        <v>0</v>
      </c>
      <c r="BB185" s="105" t="s">
        <v>60</v>
      </c>
      <c r="BC185" s="107">
        <f>IF(ISBLANK(BA185)," ",IF(BA185="0","0",LOOKUP(BA185,{0,1,2,3,"3.5",4,5},{0,0,0,1,"1.5",2,3})))</f>
        <v>0</v>
      </c>
      <c r="BD185" s="133">
        <f t="shared" si="58"/>
        <v>0</v>
      </c>
      <c r="BE185" s="107" t="str">
        <f t="shared" si="56"/>
        <v>F</v>
      </c>
      <c r="BF185" s="107" t="str">
        <f t="shared" si="57"/>
        <v>Fail</v>
      </c>
      <c r="BG185" s="75"/>
      <c r="BH185" s="48" t="str">
        <f>IF(H185="0","0",LOOKUP(H185,{0,1,2,3,"3.5",4,5},{"F","D","C","B","A-","A","A+"}))</f>
        <v>B</v>
      </c>
      <c r="BI185" s="48" t="str">
        <f>IF(L185="0","0",LOOKUP(L185,{0,1,2,3,"3.5",4,5},{"F","D","C","B","A-","A","A+"}))</f>
        <v>B</v>
      </c>
      <c r="BJ185" s="48" t="str">
        <f>IF(Q185="0","0",LOOKUP(Q185,{0,1,2,3,"3.5",4,5},{"F","D","C","B","A-","A","A+"}))</f>
        <v>F</v>
      </c>
      <c r="BK185" s="48" t="str">
        <f>IF(Z185="0","0",LOOKUP(Z185,{0,1,2,3,"3.5",4,5},{"F","D","C","B","A-","A","A+"}))</f>
        <v>A-</v>
      </c>
      <c r="BL185" s="48" t="str">
        <f>IF(AI185="0","0",LOOKUP(AI185,{0,1,2,3,"3.5",4,5},{"F","D","C","B","A-","A","A+"}))</f>
        <v>F</v>
      </c>
      <c r="BM185" s="48" t="str">
        <f>IF(AR185="0","0",LOOKUP(AR185,{0,1,2,3,"3.5",4,5},{"F","D","C","B","A-","A","A+"}))</f>
        <v>A-</v>
      </c>
      <c r="BN185" s="48" t="str">
        <f>IF(BA185="0","0",LOOKUP(BA185,{0,1,2,3,"3.5",4,5},{"F","D","C","B","A-","A","A+"}))</f>
        <v>F</v>
      </c>
      <c r="BO185" s="50">
        <f t="shared" si="59"/>
        <v>465</v>
      </c>
    </row>
    <row r="186" spans="1:67" ht="15.75" customHeight="1">
      <c r="A186" s="37">
        <v>1182</v>
      </c>
      <c r="B186" s="38" t="s">
        <v>240</v>
      </c>
      <c r="C186" s="95">
        <v>19</v>
      </c>
      <c r="D186" s="95">
        <v>62</v>
      </c>
      <c r="E186" s="81">
        <f t="shared" si="40"/>
        <v>81</v>
      </c>
      <c r="F186" s="95">
        <v>23</v>
      </c>
      <c r="G186" s="81">
        <f t="shared" si="41"/>
        <v>104</v>
      </c>
      <c r="H186" s="81">
        <f>IF(G186="0","0",LOOKUP(G186,{0,66,80,100,120,140,160},{0,1,2,3,"3.5",4,5}))</f>
        <v>3</v>
      </c>
      <c r="I186" s="80">
        <v>61</v>
      </c>
      <c r="J186" s="80">
        <v>68</v>
      </c>
      <c r="K186" s="83">
        <f t="shared" si="42"/>
        <v>129</v>
      </c>
      <c r="L186" s="81" t="str">
        <f>IF(K186="0","0",LOOKUP(K186,{0,66,80,100,120,140,160},{0,1,2,3,"3.5",4,5}))</f>
        <v>3.5</v>
      </c>
      <c r="M186" s="80">
        <v>16</v>
      </c>
      <c r="N186" s="80">
        <v>16</v>
      </c>
      <c r="O186" s="80">
        <v>21</v>
      </c>
      <c r="P186" s="81">
        <f t="shared" si="43"/>
        <v>53</v>
      </c>
      <c r="Q186" s="81">
        <f>IF(P186="0","0",LOOKUP(P186,{0,33,40,50,60,70,80},{0,1,2,3,"3.5",4,5}))</f>
        <v>3</v>
      </c>
      <c r="R186" s="80">
        <v>44</v>
      </c>
      <c r="S186" s="80">
        <v>27</v>
      </c>
      <c r="T186" s="83">
        <f t="shared" si="44"/>
        <v>71</v>
      </c>
      <c r="U186" s="80">
        <v>17</v>
      </c>
      <c r="V186" s="80">
        <v>10</v>
      </c>
      <c r="W186" s="83">
        <f t="shared" si="45"/>
        <v>27</v>
      </c>
      <c r="X186" s="80">
        <v>28</v>
      </c>
      <c r="Y186" s="99">
        <f t="shared" si="46"/>
        <v>126</v>
      </c>
      <c r="Z186" s="99" t="str">
        <f>IF(Y186="0","0",LOOKUP(Y186,{0,66,80,100,120,140,160},{0,1,2,3,"3.5",4,5}))</f>
        <v>3.5</v>
      </c>
      <c r="AA186" s="105">
        <v>18</v>
      </c>
      <c r="AB186" s="105">
        <v>20</v>
      </c>
      <c r="AC186" s="99">
        <f t="shared" si="47"/>
        <v>38</v>
      </c>
      <c r="AD186" s="105">
        <v>15</v>
      </c>
      <c r="AE186" s="105">
        <v>15</v>
      </c>
      <c r="AF186" s="102">
        <f t="shared" si="48"/>
        <v>30</v>
      </c>
      <c r="AG186" s="105">
        <v>30</v>
      </c>
      <c r="AH186" s="101">
        <f t="shared" si="49"/>
        <v>98</v>
      </c>
      <c r="AI186" s="99">
        <f>IF(AH186="0","0",LOOKUP(AH186,{0,66,80,100,120,140,160},{0,1,2,3,"3.5",4,5}))</f>
        <v>2</v>
      </c>
      <c r="AJ186" s="105">
        <v>38</v>
      </c>
      <c r="AK186" s="105">
        <v>24</v>
      </c>
      <c r="AL186" s="99">
        <f t="shared" si="50"/>
        <v>62</v>
      </c>
      <c r="AM186" s="105">
        <v>17</v>
      </c>
      <c r="AN186" s="105">
        <v>18</v>
      </c>
      <c r="AO186" s="101">
        <f t="shared" si="51"/>
        <v>35</v>
      </c>
      <c r="AP186" s="105">
        <v>30</v>
      </c>
      <c r="AQ186" s="101">
        <f t="shared" si="52"/>
        <v>127</v>
      </c>
      <c r="AR186" s="99" t="str">
        <f>IF(AQ186="0","0",LOOKUP(AQ186,{0,66,80,100,120,140,160},{0,1,2,3,"3.5",4,5}))</f>
        <v>3.5</v>
      </c>
      <c r="AS186" s="105">
        <v>19</v>
      </c>
      <c r="AT186" s="105">
        <v>10</v>
      </c>
      <c r="AU186" s="101">
        <f t="shared" si="53"/>
        <v>29</v>
      </c>
      <c r="AV186" s="105">
        <v>10</v>
      </c>
      <c r="AW186" s="105">
        <v>17</v>
      </c>
      <c r="AX186" s="101">
        <f t="shared" si="54"/>
        <v>27</v>
      </c>
      <c r="AY186" s="105">
        <v>36</v>
      </c>
      <c r="AZ186" s="101">
        <f t="shared" si="55"/>
        <v>92</v>
      </c>
      <c r="BA186" s="99">
        <f>IF(AZ186="0","0",LOOKUP(AZ186,{0,66,80,100,120,140,160},{0,1,2,3,"3.5",4,5}))</f>
        <v>2</v>
      </c>
      <c r="BB186" s="105" t="s">
        <v>60</v>
      </c>
      <c r="BC186" s="107">
        <f>IF(ISBLANK(BA186)," ",IF(BA186="0","0",LOOKUP(BA186,{0,1,2,3,"3.5",4,5},{0,0,0,1,"1.5",2,3})))</f>
        <v>0</v>
      </c>
      <c r="BD186" s="133">
        <f t="shared" si="58"/>
        <v>2.8333333333333335</v>
      </c>
      <c r="BE186" s="107" t="str">
        <f t="shared" si="56"/>
        <v>C</v>
      </c>
      <c r="BF186" s="107" t="str">
        <f t="shared" si="57"/>
        <v>Bellow Average Result</v>
      </c>
      <c r="BG186" s="75"/>
      <c r="BH186" s="48" t="str">
        <f>IF(H186="0","0",LOOKUP(H186,{0,1,2,3,"3.5",4,5},{"F","D","C","B","A-","A","A+"}))</f>
        <v>B</v>
      </c>
      <c r="BI186" s="48" t="str">
        <f>IF(L186="0","0",LOOKUP(L186,{0,1,2,3,"3.5",4,5},{"F","D","C","B","A-","A","A+"}))</f>
        <v>A-</v>
      </c>
      <c r="BJ186" s="48" t="str">
        <f>IF(Q186="0","0",LOOKUP(Q186,{0,1,2,3,"3.5",4,5},{"F","D","C","B","A-","A","A+"}))</f>
        <v>B</v>
      </c>
      <c r="BK186" s="48" t="str">
        <f>IF(Z186="0","0",LOOKUP(Z186,{0,1,2,3,"3.5",4,5},{"F","D","C","B","A-","A","A+"}))</f>
        <v>A-</v>
      </c>
      <c r="BL186" s="48" t="str">
        <f>IF(AI186="0","0",LOOKUP(AI186,{0,1,2,3,"3.5",4,5},{"F","D","C","B","A-","A","A+"}))</f>
        <v>C</v>
      </c>
      <c r="BM186" s="48" t="str">
        <f>IF(AR186="0","0",LOOKUP(AR186,{0,1,2,3,"3.5",4,5},{"F","D","C","B","A-","A","A+"}))</f>
        <v>A-</v>
      </c>
      <c r="BN186" s="48" t="str">
        <f>IF(BA186="0","0",LOOKUP(BA186,{0,1,2,3,"3.5",4,5},{"F","D","C","B","A-","A","A+"}))</f>
        <v>C</v>
      </c>
      <c r="BO186" s="50">
        <f t="shared" si="59"/>
        <v>729</v>
      </c>
    </row>
    <row r="187" spans="1:67" ht="15.75" customHeight="1">
      <c r="A187" s="66">
        <v>1183</v>
      </c>
      <c r="B187" s="38" t="s">
        <v>241</v>
      </c>
      <c r="C187" s="95">
        <v>38</v>
      </c>
      <c r="D187" s="95">
        <v>66</v>
      </c>
      <c r="E187" s="81">
        <f t="shared" si="40"/>
        <v>104</v>
      </c>
      <c r="F187" s="95">
        <v>23</v>
      </c>
      <c r="G187" s="81">
        <f t="shared" si="41"/>
        <v>127</v>
      </c>
      <c r="H187" s="81" t="str">
        <f>IF(G187="0","0",LOOKUP(G187,{0,66,80,100,120,140,160},{0,1,2,3,"3.5",4,5}))</f>
        <v>3.5</v>
      </c>
      <c r="I187" s="80">
        <v>60</v>
      </c>
      <c r="J187" s="80">
        <v>62</v>
      </c>
      <c r="K187" s="83">
        <f t="shared" si="42"/>
        <v>122</v>
      </c>
      <c r="L187" s="81" t="str">
        <f>IF(K187="0","0",LOOKUP(K187,{0,66,80,100,120,140,160},{0,1,2,3,"3.5",4,5}))</f>
        <v>3.5</v>
      </c>
      <c r="M187" s="80">
        <v>23</v>
      </c>
      <c r="N187" s="80">
        <v>17</v>
      </c>
      <c r="O187" s="80">
        <v>19</v>
      </c>
      <c r="P187" s="81">
        <f t="shared" si="43"/>
        <v>59</v>
      </c>
      <c r="Q187" s="81">
        <f>IF(P187="0","0",LOOKUP(P187,{0,33,40,50,60,70,80},{0,1,2,3,"3.5",4,5}))</f>
        <v>3</v>
      </c>
      <c r="R187" s="80">
        <v>40</v>
      </c>
      <c r="S187" s="80">
        <v>30</v>
      </c>
      <c r="T187" s="83">
        <f t="shared" si="44"/>
        <v>70</v>
      </c>
      <c r="U187" s="80">
        <v>15</v>
      </c>
      <c r="V187" s="80">
        <v>10</v>
      </c>
      <c r="W187" s="83">
        <f t="shared" si="45"/>
        <v>25</v>
      </c>
      <c r="X187" s="80">
        <v>36</v>
      </c>
      <c r="Y187" s="99">
        <f t="shared" si="46"/>
        <v>131</v>
      </c>
      <c r="Z187" s="99" t="str">
        <f>IF(Y187="0","0",LOOKUP(Y187,{0,66,80,100,120,140,160},{0,1,2,3,"3.5",4,5}))</f>
        <v>3.5</v>
      </c>
      <c r="AA187" s="105">
        <v>18</v>
      </c>
      <c r="AB187" s="105">
        <v>22</v>
      </c>
      <c r="AC187" s="99">
        <f t="shared" si="47"/>
        <v>40</v>
      </c>
      <c r="AD187" s="105">
        <v>13</v>
      </c>
      <c r="AE187" s="105">
        <v>15</v>
      </c>
      <c r="AF187" s="102">
        <f t="shared" si="48"/>
        <v>28</v>
      </c>
      <c r="AG187" s="105">
        <v>30</v>
      </c>
      <c r="AH187" s="101">
        <f t="shared" si="49"/>
        <v>98</v>
      </c>
      <c r="AI187" s="99">
        <f>IF(AH187="0","0",LOOKUP(AH187,{0,66,80,100,120,140,160},{0,1,2,3,"3.5",4,5}))</f>
        <v>2</v>
      </c>
      <c r="AJ187" s="105">
        <v>38</v>
      </c>
      <c r="AK187" s="105">
        <v>27</v>
      </c>
      <c r="AL187" s="99">
        <f t="shared" si="50"/>
        <v>65</v>
      </c>
      <c r="AM187" s="105">
        <v>17</v>
      </c>
      <c r="AN187" s="105">
        <v>13</v>
      </c>
      <c r="AO187" s="101">
        <f t="shared" si="51"/>
        <v>30</v>
      </c>
      <c r="AP187" s="105">
        <v>34</v>
      </c>
      <c r="AQ187" s="101">
        <f t="shared" si="52"/>
        <v>129</v>
      </c>
      <c r="AR187" s="99" t="str">
        <f>IF(AQ187="0","0",LOOKUP(AQ187,{0,66,80,100,120,140,160},{0,1,2,3,"3.5",4,5}))</f>
        <v>3.5</v>
      </c>
      <c r="AS187" s="105">
        <v>31</v>
      </c>
      <c r="AT187" s="105">
        <v>15</v>
      </c>
      <c r="AU187" s="101">
        <f t="shared" si="53"/>
        <v>46</v>
      </c>
      <c r="AV187" s="105">
        <v>10</v>
      </c>
      <c r="AW187" s="105">
        <v>17</v>
      </c>
      <c r="AX187" s="101">
        <f t="shared" si="54"/>
        <v>27</v>
      </c>
      <c r="AY187" s="105">
        <v>36</v>
      </c>
      <c r="AZ187" s="101">
        <f t="shared" si="55"/>
        <v>109</v>
      </c>
      <c r="BA187" s="99">
        <f>IF(AZ187="0","0",LOOKUP(AZ187,{0,66,80,100,120,140,160},{0,1,2,3,"3.5",4,5}))</f>
        <v>3</v>
      </c>
      <c r="BB187" s="105" t="s">
        <v>56</v>
      </c>
      <c r="BC187" s="107" t="str">
        <f>IF(ISBLANK(AR187)," ",IF(AR187="0","0",LOOKUP(AR187,{0,1,2,3,"3.5",4,5},{0,0,0,1,"1.5",2,3})))</f>
        <v>1.5</v>
      </c>
      <c r="BD187" s="133">
        <f t="shared" si="58"/>
        <v>3.3333333333333335</v>
      </c>
      <c r="BE187" s="107" t="str">
        <f t="shared" si="56"/>
        <v>B</v>
      </c>
      <c r="BF187" s="107" t="str">
        <f t="shared" si="57"/>
        <v>Average Result</v>
      </c>
      <c r="BG187" s="75"/>
      <c r="BH187" s="48" t="str">
        <f>IF(H187="0","0",LOOKUP(H187,{0,1,2,3,"3.5",4,5},{"F","D","C","B","A-","A","A+"}))</f>
        <v>A-</v>
      </c>
      <c r="BI187" s="48" t="str">
        <f>IF(L187="0","0",LOOKUP(L187,{0,1,2,3,"3.5",4,5},{"F","D","C","B","A-","A","A+"}))</f>
        <v>A-</v>
      </c>
      <c r="BJ187" s="48" t="str">
        <f>IF(Q187="0","0",LOOKUP(Q187,{0,1,2,3,"3.5",4,5},{"F","D","C","B","A-","A","A+"}))</f>
        <v>B</v>
      </c>
      <c r="BK187" s="48" t="str">
        <f>IF(Z187="0","0",LOOKUP(Z187,{0,1,2,3,"3.5",4,5},{"F","D","C","B","A-","A","A+"}))</f>
        <v>A-</v>
      </c>
      <c r="BL187" s="48" t="str">
        <f>IF(AI187="0","0",LOOKUP(AI187,{0,1,2,3,"3.5",4,5},{"F","D","C","B","A-","A","A+"}))</f>
        <v>C</v>
      </c>
      <c r="BM187" s="48" t="str">
        <f>IF(AR187="0","0",LOOKUP(AR187,{0,1,2,3,"3.5",4,5},{"F","D","C","B","A-","A","A+"}))</f>
        <v>A-</v>
      </c>
      <c r="BN187" s="48" t="str">
        <f>IF(BA187="0","0",LOOKUP(BA187,{0,1,2,3,"3.5",4,5},{"F","D","C","B","A-","A","A+"}))</f>
        <v>B</v>
      </c>
      <c r="BO187" s="50">
        <f t="shared" si="59"/>
        <v>775</v>
      </c>
    </row>
    <row r="188" spans="1:67" ht="15.75" customHeight="1">
      <c r="A188" s="37">
        <v>1184</v>
      </c>
      <c r="B188" s="38" t="s">
        <v>242</v>
      </c>
      <c r="C188" s="95"/>
      <c r="D188" s="95"/>
      <c r="E188" s="81">
        <f t="shared" si="40"/>
        <v>0</v>
      </c>
      <c r="F188" s="95"/>
      <c r="G188" s="81">
        <f t="shared" si="41"/>
        <v>0</v>
      </c>
      <c r="H188" s="81">
        <f>IF(G188="0","0",LOOKUP(G188,{0,66,80,100,120,140,160},{0,1,2,3,"3.5",4,5}))</f>
        <v>0</v>
      </c>
      <c r="I188" s="80"/>
      <c r="J188" s="80"/>
      <c r="K188" s="83">
        <f t="shared" si="42"/>
        <v>0</v>
      </c>
      <c r="L188" s="81">
        <f>IF(K188="0","0",LOOKUP(K188,{0,66,80,100,120,140,160},{0,1,2,3,"3.5",4,5}))</f>
        <v>0</v>
      </c>
      <c r="M188" s="80"/>
      <c r="N188" s="80"/>
      <c r="O188" s="80"/>
      <c r="P188" s="81">
        <f t="shared" si="43"/>
        <v>0</v>
      </c>
      <c r="Q188" s="81">
        <f>IF(P188="0","0",LOOKUP(P188,{0,33,40,50,60,70,80},{0,1,2,3,"3.5",4,5}))</f>
        <v>0</v>
      </c>
      <c r="R188" s="92"/>
      <c r="S188" s="80"/>
      <c r="T188" s="83">
        <f t="shared" si="44"/>
        <v>0</v>
      </c>
      <c r="U188" s="80"/>
      <c r="V188" s="80"/>
      <c r="W188" s="83">
        <f t="shared" si="45"/>
        <v>0</v>
      </c>
      <c r="X188" s="80"/>
      <c r="Y188" s="99">
        <f t="shared" si="46"/>
        <v>0</v>
      </c>
      <c r="Z188" s="99">
        <f>IF(Y188="0","0",LOOKUP(Y188,{0,66,80,100,120,140,160},{0,1,2,3,"3.5",4,5}))</f>
        <v>0</v>
      </c>
      <c r="AA188" s="105"/>
      <c r="AB188" s="105"/>
      <c r="AC188" s="99">
        <f t="shared" si="47"/>
        <v>0</v>
      </c>
      <c r="AD188" s="105"/>
      <c r="AE188" s="105"/>
      <c r="AF188" s="102">
        <f t="shared" si="48"/>
        <v>0</v>
      </c>
      <c r="AG188" s="105"/>
      <c r="AH188" s="101">
        <f t="shared" si="49"/>
        <v>0</v>
      </c>
      <c r="AI188" s="99">
        <f>IF(AH188="0","0",LOOKUP(AH188,{0,66,80,100,120,140,160},{0,1,2,3,"3.5",4,5}))</f>
        <v>0</v>
      </c>
      <c r="AJ188" s="105"/>
      <c r="AK188" s="105"/>
      <c r="AL188" s="99">
        <f t="shared" si="50"/>
        <v>0</v>
      </c>
      <c r="AM188" s="105"/>
      <c r="AN188" s="105"/>
      <c r="AO188" s="101">
        <f t="shared" si="51"/>
        <v>0</v>
      </c>
      <c r="AP188" s="105"/>
      <c r="AQ188" s="101">
        <f t="shared" si="52"/>
        <v>0</v>
      </c>
      <c r="AR188" s="99">
        <f>IF(AQ188="0","0",LOOKUP(AQ188,{0,66,80,100,120,140,160},{0,1,2,3,"3.5",4,5}))</f>
        <v>0</v>
      </c>
      <c r="AS188" s="105"/>
      <c r="AT188" s="105"/>
      <c r="AU188" s="101">
        <f t="shared" si="53"/>
        <v>0</v>
      </c>
      <c r="AV188" s="105"/>
      <c r="AW188" s="105"/>
      <c r="AX188" s="101">
        <f t="shared" si="54"/>
        <v>0</v>
      </c>
      <c r="AY188" s="105"/>
      <c r="AZ188" s="101">
        <f t="shared" si="55"/>
        <v>0</v>
      </c>
      <c r="BA188" s="99">
        <f>IF(AZ188="0","0",LOOKUP(AZ188,{0,66,80,100,120,140,160},{0,1,2,3,"3.5",4,5}))</f>
        <v>0</v>
      </c>
      <c r="BB188" s="105" t="s">
        <v>56</v>
      </c>
      <c r="BC188" s="107">
        <f>IF(ISBLANK(AR188)," ",IF(AR188="0","0",LOOKUP(AR188,{0,1,2,3,"3.5",4,5},{0,0,0,1,"1.5",2,3})))</f>
        <v>0</v>
      </c>
      <c r="BD188" s="133">
        <f t="shared" si="58"/>
        <v>0</v>
      </c>
      <c r="BE188" s="107" t="str">
        <f t="shared" si="56"/>
        <v>F</v>
      </c>
      <c r="BF188" s="107" t="str">
        <f t="shared" si="57"/>
        <v>Fail</v>
      </c>
      <c r="BG188" s="75"/>
      <c r="BH188" s="48" t="str">
        <f>IF(H188="0","0",LOOKUP(H188,{0,1,2,3,"3.5",4,5},{"F","D","C","B","A-","A","A+"}))</f>
        <v>F</v>
      </c>
      <c r="BI188" s="48" t="str">
        <f>IF(L188="0","0",LOOKUP(L188,{0,1,2,3,"3.5",4,5},{"F","D","C","B","A-","A","A+"}))</f>
        <v>F</v>
      </c>
      <c r="BJ188" s="48" t="str">
        <f>IF(Q188="0","0",LOOKUP(Q188,{0,1,2,3,"3.5",4,5},{"F","D","C","B","A-","A","A+"}))</f>
        <v>F</v>
      </c>
      <c r="BK188" s="48" t="str">
        <f>IF(Z188="0","0",LOOKUP(Z188,{0,1,2,3,"3.5",4,5},{"F","D","C","B","A-","A","A+"}))</f>
        <v>F</v>
      </c>
      <c r="BL188" s="48" t="str">
        <f>IF(AI188="0","0",LOOKUP(AI188,{0,1,2,3,"3.5",4,5},{"F","D","C","B","A-","A","A+"}))</f>
        <v>F</v>
      </c>
      <c r="BM188" s="48" t="str">
        <f>IF(AR188="0","0",LOOKUP(AR188,{0,1,2,3,"3.5",4,5},{"F","D","C","B","A-","A","A+"}))</f>
        <v>F</v>
      </c>
      <c r="BN188" s="48" t="str">
        <f>IF(BA188="0","0",LOOKUP(BA188,{0,1,2,3,"3.5",4,5},{"F","D","C","B","A-","A","A+"}))</f>
        <v>F</v>
      </c>
      <c r="BO188" s="50">
        <f t="shared" si="59"/>
        <v>0</v>
      </c>
    </row>
    <row r="189" spans="1:67" ht="15.75" customHeight="1">
      <c r="A189" s="66">
        <v>1185</v>
      </c>
      <c r="B189" s="38" t="s">
        <v>243</v>
      </c>
      <c r="C189" s="95">
        <v>38</v>
      </c>
      <c r="D189" s="95">
        <v>70</v>
      </c>
      <c r="E189" s="81">
        <f t="shared" si="40"/>
        <v>108</v>
      </c>
      <c r="F189" s="95">
        <v>23</v>
      </c>
      <c r="G189" s="81">
        <f t="shared" si="41"/>
        <v>131</v>
      </c>
      <c r="H189" s="81" t="str">
        <f>IF(G189="0","0",LOOKUP(G189,{0,66,80,100,120,140,160},{0,1,2,3,"3.5",4,5}))</f>
        <v>3.5</v>
      </c>
      <c r="I189" s="80">
        <v>46</v>
      </c>
      <c r="J189" s="80">
        <v>34</v>
      </c>
      <c r="K189" s="83">
        <f t="shared" si="42"/>
        <v>80</v>
      </c>
      <c r="L189" s="81">
        <f>IF(K189="0","0",LOOKUP(K189,{0,66,80,100,120,140,160},{0,1,2,3,"3.5",4,5}))</f>
        <v>2</v>
      </c>
      <c r="M189" s="80">
        <v>27</v>
      </c>
      <c r="N189" s="80">
        <v>14</v>
      </c>
      <c r="O189" s="80">
        <v>16</v>
      </c>
      <c r="P189" s="81">
        <f t="shared" si="43"/>
        <v>57</v>
      </c>
      <c r="Q189" s="81">
        <f>IF(P189="0","0",LOOKUP(P189,{0,33,40,50,60,70,80},{0,1,2,3,"3.5",4,5}))</f>
        <v>3</v>
      </c>
      <c r="R189" s="80">
        <v>37</v>
      </c>
      <c r="S189" s="80">
        <v>25</v>
      </c>
      <c r="T189" s="83">
        <f t="shared" si="44"/>
        <v>62</v>
      </c>
      <c r="U189" s="80">
        <v>19</v>
      </c>
      <c r="V189" s="80">
        <v>13</v>
      </c>
      <c r="W189" s="83">
        <f t="shared" si="45"/>
        <v>32</v>
      </c>
      <c r="X189" s="80">
        <v>40</v>
      </c>
      <c r="Y189" s="99">
        <f t="shared" si="46"/>
        <v>134</v>
      </c>
      <c r="Z189" s="99" t="str">
        <f>IF(Y189="0","0",LOOKUP(Y189,{0,66,80,100,120,140,160},{0,1,2,3,"3.5",4,5}))</f>
        <v>3.5</v>
      </c>
      <c r="AA189" s="105">
        <v>22</v>
      </c>
      <c r="AB189" s="105">
        <v>15</v>
      </c>
      <c r="AC189" s="99">
        <f t="shared" si="47"/>
        <v>37</v>
      </c>
      <c r="AD189" s="105">
        <v>18</v>
      </c>
      <c r="AE189" s="105">
        <v>11</v>
      </c>
      <c r="AF189" s="102">
        <f t="shared" si="48"/>
        <v>29</v>
      </c>
      <c r="AG189" s="105">
        <v>38</v>
      </c>
      <c r="AH189" s="101">
        <f t="shared" si="49"/>
        <v>104</v>
      </c>
      <c r="AI189" s="99">
        <f>IF(AH189="0","0",LOOKUP(AH189,{0,66,80,100,120,140,160},{0,1,2,3,"3.5",4,5}))</f>
        <v>3</v>
      </c>
      <c r="AJ189" s="105">
        <v>29</v>
      </c>
      <c r="AK189" s="105">
        <v>20</v>
      </c>
      <c r="AL189" s="99">
        <f t="shared" si="50"/>
        <v>49</v>
      </c>
      <c r="AM189" s="105">
        <v>16</v>
      </c>
      <c r="AN189" s="105">
        <v>9</v>
      </c>
      <c r="AO189" s="101">
        <f t="shared" si="51"/>
        <v>25</v>
      </c>
      <c r="AP189" s="105">
        <v>36</v>
      </c>
      <c r="AQ189" s="101">
        <f t="shared" si="52"/>
        <v>110</v>
      </c>
      <c r="AR189" s="99">
        <f>IF(AQ189="0","0",LOOKUP(AQ189,{0,66,80,100,120,140,160},{0,1,2,3,"3.5",4,5}))</f>
        <v>3</v>
      </c>
      <c r="AS189" s="105">
        <v>21</v>
      </c>
      <c r="AT189" s="105">
        <v>14</v>
      </c>
      <c r="AU189" s="101">
        <f t="shared" si="53"/>
        <v>35</v>
      </c>
      <c r="AV189" s="105">
        <v>14</v>
      </c>
      <c r="AW189" s="105">
        <v>11</v>
      </c>
      <c r="AX189" s="101">
        <f t="shared" si="54"/>
        <v>25</v>
      </c>
      <c r="AY189" s="105">
        <v>30</v>
      </c>
      <c r="AZ189" s="101">
        <f t="shared" si="55"/>
        <v>90</v>
      </c>
      <c r="BA189" s="99">
        <f>IF(AZ189="0","0",LOOKUP(AZ189,{0,66,80,100,120,140,160},{0,1,2,3,"3.5",4,5}))</f>
        <v>2</v>
      </c>
      <c r="BB189" s="105" t="s">
        <v>56</v>
      </c>
      <c r="BC189" s="107">
        <f>IF(ISBLANK(AR189)," ",IF(AR189="0","0",LOOKUP(AR189,{0,1,2,3,"3.5",4,5},{0,0,0,1,"1.5",2,3})))</f>
        <v>1</v>
      </c>
      <c r="BD189" s="133">
        <f t="shared" si="58"/>
        <v>3</v>
      </c>
      <c r="BE189" s="107" t="str">
        <f t="shared" si="56"/>
        <v>B</v>
      </c>
      <c r="BF189" s="107" t="str">
        <f t="shared" si="57"/>
        <v>Average Result</v>
      </c>
      <c r="BG189" s="75"/>
      <c r="BH189" s="48" t="str">
        <f>IF(H189="0","0",LOOKUP(H189,{0,1,2,3,"3.5",4,5},{"F","D","C","B","A-","A","A+"}))</f>
        <v>A-</v>
      </c>
      <c r="BI189" s="48" t="str">
        <f>IF(L189="0","0",LOOKUP(L189,{0,1,2,3,"3.5",4,5},{"F","D","C","B","A-","A","A+"}))</f>
        <v>C</v>
      </c>
      <c r="BJ189" s="48" t="str">
        <f>IF(Q189="0","0",LOOKUP(Q189,{0,1,2,3,"3.5",4,5},{"F","D","C","B","A-","A","A+"}))</f>
        <v>B</v>
      </c>
      <c r="BK189" s="48" t="str">
        <f>IF(Z189="0","0",LOOKUP(Z189,{0,1,2,3,"3.5",4,5},{"F","D","C","B","A-","A","A+"}))</f>
        <v>A-</v>
      </c>
      <c r="BL189" s="48" t="str">
        <f>IF(AI189="0","0",LOOKUP(AI189,{0,1,2,3,"3.5",4,5},{"F","D","C","B","A-","A","A+"}))</f>
        <v>B</v>
      </c>
      <c r="BM189" s="48" t="str">
        <f>IF(AR189="0","0",LOOKUP(AR189,{0,1,2,3,"3.5",4,5},{"F","D","C","B","A-","A","A+"}))</f>
        <v>B</v>
      </c>
      <c r="BN189" s="48" t="str">
        <f>IF(BA189="0","0",LOOKUP(BA189,{0,1,2,3,"3.5",4,5},{"F","D","C","B","A-","A","A+"}))</f>
        <v>C</v>
      </c>
      <c r="BO189" s="50">
        <f t="shared" si="59"/>
        <v>706</v>
      </c>
    </row>
    <row r="190" spans="1:67" ht="15.75" customHeight="1">
      <c r="A190" s="37">
        <v>1186</v>
      </c>
      <c r="B190" s="38" t="s">
        <v>244</v>
      </c>
      <c r="C190" s="95">
        <v>34</v>
      </c>
      <c r="D190" s="95">
        <v>70</v>
      </c>
      <c r="E190" s="81">
        <f t="shared" si="40"/>
        <v>104</v>
      </c>
      <c r="F190" s="95">
        <v>23</v>
      </c>
      <c r="G190" s="81">
        <f t="shared" si="41"/>
        <v>127</v>
      </c>
      <c r="H190" s="81" t="str">
        <f>IF(G190="0","0",LOOKUP(G190,{0,66,80,100,120,140,160},{0,1,2,3,"3.5",4,5}))</f>
        <v>3.5</v>
      </c>
      <c r="I190" s="80">
        <v>62</v>
      </c>
      <c r="J190" s="80">
        <v>40</v>
      </c>
      <c r="K190" s="83">
        <f t="shared" si="42"/>
        <v>102</v>
      </c>
      <c r="L190" s="81">
        <f>IF(K190="0","0",LOOKUP(K190,{0,66,80,100,120,140,160},{0,1,2,3,"3.5",4,5}))</f>
        <v>3</v>
      </c>
      <c r="M190" s="80">
        <v>24</v>
      </c>
      <c r="N190" s="80">
        <v>11</v>
      </c>
      <c r="O190" s="80">
        <v>7</v>
      </c>
      <c r="P190" s="81">
        <f t="shared" si="43"/>
        <v>0</v>
      </c>
      <c r="Q190" s="81">
        <f>IF(P190="0","0",LOOKUP(P190,{0,33,40,50,60,70,80},{0,1,2,3,"3.5",4,5}))</f>
        <v>0</v>
      </c>
      <c r="R190" s="80">
        <v>25</v>
      </c>
      <c r="S190" s="80">
        <v>25</v>
      </c>
      <c r="T190" s="83">
        <f t="shared" si="44"/>
        <v>50</v>
      </c>
      <c r="U190" s="80">
        <v>17</v>
      </c>
      <c r="V190" s="80">
        <v>14</v>
      </c>
      <c r="W190" s="83">
        <f t="shared" si="45"/>
        <v>31</v>
      </c>
      <c r="X190" s="80">
        <v>32</v>
      </c>
      <c r="Y190" s="99">
        <f t="shared" si="46"/>
        <v>113</v>
      </c>
      <c r="Z190" s="99">
        <f>IF(Y190="0","0",LOOKUP(Y190,{0,66,80,100,120,140,160},{0,1,2,3,"3.5",4,5}))</f>
        <v>3</v>
      </c>
      <c r="AA190" s="105">
        <v>25</v>
      </c>
      <c r="AB190" s="105">
        <v>17</v>
      </c>
      <c r="AC190" s="99">
        <f t="shared" si="47"/>
        <v>42</v>
      </c>
      <c r="AD190" s="105">
        <v>14</v>
      </c>
      <c r="AE190" s="105">
        <v>11</v>
      </c>
      <c r="AF190" s="102">
        <f t="shared" si="48"/>
        <v>25</v>
      </c>
      <c r="AG190" s="105">
        <v>38</v>
      </c>
      <c r="AH190" s="101">
        <f t="shared" si="49"/>
        <v>105</v>
      </c>
      <c r="AI190" s="99">
        <f>IF(AH190="0","0",LOOKUP(AH190,{0,66,80,100,120,140,160},{0,1,2,3,"3.5",4,5}))</f>
        <v>3</v>
      </c>
      <c r="AJ190" s="105">
        <v>30</v>
      </c>
      <c r="AK190" s="105">
        <v>22</v>
      </c>
      <c r="AL190" s="99">
        <f t="shared" si="50"/>
        <v>52</v>
      </c>
      <c r="AM190" s="105">
        <v>16</v>
      </c>
      <c r="AN190" s="105">
        <v>12</v>
      </c>
      <c r="AO190" s="101">
        <f t="shared" si="51"/>
        <v>28</v>
      </c>
      <c r="AP190" s="105">
        <v>36</v>
      </c>
      <c r="AQ190" s="101">
        <f t="shared" si="52"/>
        <v>116</v>
      </c>
      <c r="AR190" s="99">
        <f>IF(AQ190="0","0",LOOKUP(AQ190,{0,66,80,100,120,140,160},{0,1,2,3,"3.5",4,5}))</f>
        <v>3</v>
      </c>
      <c r="AS190" s="105">
        <v>19</v>
      </c>
      <c r="AT190" s="105">
        <v>17</v>
      </c>
      <c r="AU190" s="101">
        <f t="shared" si="53"/>
        <v>36</v>
      </c>
      <c r="AV190" s="105">
        <v>14</v>
      </c>
      <c r="AW190" s="105">
        <v>7</v>
      </c>
      <c r="AX190" s="101">
        <f t="shared" si="54"/>
        <v>21</v>
      </c>
      <c r="AY190" s="105">
        <v>36</v>
      </c>
      <c r="AZ190" s="101">
        <f t="shared" si="55"/>
        <v>93</v>
      </c>
      <c r="BA190" s="99">
        <f>IF(AZ190="0","0",LOOKUP(AZ190,{0,66,80,100,120,140,160},{0,1,2,3,"3.5",4,5}))</f>
        <v>2</v>
      </c>
      <c r="BB190" s="105" t="s">
        <v>56</v>
      </c>
      <c r="BC190" s="107">
        <f>IF(ISBLANK(AR190)," ",IF(AR190="0","0",LOOKUP(AR190,{0,1,2,3,"3.5",4,5},{0,0,0,1,"1.5",2,3})))</f>
        <v>1</v>
      </c>
      <c r="BD190" s="133">
        <f t="shared" si="58"/>
        <v>0</v>
      </c>
      <c r="BE190" s="107" t="str">
        <f t="shared" si="56"/>
        <v>F</v>
      </c>
      <c r="BF190" s="107" t="str">
        <f t="shared" si="57"/>
        <v>Fail</v>
      </c>
      <c r="BG190" s="75"/>
      <c r="BH190" s="48" t="str">
        <f>IF(H190="0","0",LOOKUP(H190,{0,1,2,3,"3.5",4,5},{"F","D","C","B","A-","A","A+"}))</f>
        <v>A-</v>
      </c>
      <c r="BI190" s="48" t="str">
        <f>IF(L190="0","0",LOOKUP(L190,{0,1,2,3,"3.5",4,5},{"F","D","C","B","A-","A","A+"}))</f>
        <v>B</v>
      </c>
      <c r="BJ190" s="48" t="str">
        <f>IF(Q190="0","0",LOOKUP(Q190,{0,1,2,3,"3.5",4,5},{"F","D","C","B","A-","A","A+"}))</f>
        <v>F</v>
      </c>
      <c r="BK190" s="48" t="str">
        <f>IF(Z190="0","0",LOOKUP(Z190,{0,1,2,3,"3.5",4,5},{"F","D","C","B","A-","A","A+"}))</f>
        <v>B</v>
      </c>
      <c r="BL190" s="48" t="str">
        <f>IF(AI190="0","0",LOOKUP(AI190,{0,1,2,3,"3.5",4,5},{"F","D","C","B","A-","A","A+"}))</f>
        <v>B</v>
      </c>
      <c r="BM190" s="48" t="str">
        <f>IF(AR190="0","0",LOOKUP(AR190,{0,1,2,3,"3.5",4,5},{"F","D","C","B","A-","A","A+"}))</f>
        <v>B</v>
      </c>
      <c r="BN190" s="48" t="str">
        <f>IF(BA190="0","0",LOOKUP(BA190,{0,1,2,3,"3.5",4,5},{"F","D","C","B","A-","A","A+"}))</f>
        <v>C</v>
      </c>
      <c r="BO190" s="50">
        <f t="shared" si="59"/>
        <v>656</v>
      </c>
    </row>
    <row r="191" spans="1:67" ht="15.75" customHeight="1">
      <c r="A191" s="66">
        <v>1187</v>
      </c>
      <c r="B191" s="38" t="s">
        <v>245</v>
      </c>
      <c r="C191" s="95">
        <v>49</v>
      </c>
      <c r="D191" s="95">
        <v>71</v>
      </c>
      <c r="E191" s="81">
        <f t="shared" si="40"/>
        <v>120</v>
      </c>
      <c r="F191" s="95">
        <v>26</v>
      </c>
      <c r="G191" s="81">
        <f t="shared" si="41"/>
        <v>146</v>
      </c>
      <c r="H191" s="81">
        <f>IF(G191="0","0",LOOKUP(G191,{0,66,80,100,120,140,160},{0,1,2,3,"3.5",4,5}))</f>
        <v>4</v>
      </c>
      <c r="I191" s="80">
        <v>66</v>
      </c>
      <c r="J191" s="80">
        <v>76</v>
      </c>
      <c r="K191" s="83">
        <f t="shared" si="42"/>
        <v>142</v>
      </c>
      <c r="L191" s="81">
        <f>IF(K191="0","0",LOOKUP(K191,{0,66,80,100,120,140,160},{0,1,2,3,"3.5",4,5}))</f>
        <v>4</v>
      </c>
      <c r="M191" s="80">
        <v>33</v>
      </c>
      <c r="N191" s="80">
        <v>15</v>
      </c>
      <c r="O191" s="80">
        <v>21</v>
      </c>
      <c r="P191" s="81">
        <f t="shared" si="43"/>
        <v>69</v>
      </c>
      <c r="Q191" s="81" t="str">
        <f>IF(P191="0","0",LOOKUP(P191,{0,33,40,50,60,70,80},{0,1,2,3,"3.5",4,5}))</f>
        <v>3.5</v>
      </c>
      <c r="R191" s="80">
        <v>33</v>
      </c>
      <c r="S191" s="80">
        <v>28</v>
      </c>
      <c r="T191" s="83">
        <f t="shared" si="44"/>
        <v>61</v>
      </c>
      <c r="U191" s="80">
        <v>16</v>
      </c>
      <c r="V191" s="80">
        <v>12</v>
      </c>
      <c r="W191" s="83">
        <f t="shared" si="45"/>
        <v>28</v>
      </c>
      <c r="X191" s="80">
        <v>18</v>
      </c>
      <c r="Y191" s="99">
        <f t="shared" si="46"/>
        <v>107</v>
      </c>
      <c r="Z191" s="99">
        <f>IF(Y191="0","0",LOOKUP(Y191,{0,66,80,100,120,140,160},{0,1,2,3,"3.5",4,5}))</f>
        <v>3</v>
      </c>
      <c r="AA191" s="105">
        <v>23</v>
      </c>
      <c r="AB191" s="105">
        <v>18</v>
      </c>
      <c r="AC191" s="99">
        <f t="shared" si="47"/>
        <v>41</v>
      </c>
      <c r="AD191" s="105">
        <v>15</v>
      </c>
      <c r="AE191" s="105">
        <v>12</v>
      </c>
      <c r="AF191" s="102">
        <f t="shared" si="48"/>
        <v>27</v>
      </c>
      <c r="AG191" s="105">
        <v>44</v>
      </c>
      <c r="AH191" s="101">
        <f t="shared" si="49"/>
        <v>112</v>
      </c>
      <c r="AI191" s="99">
        <f>IF(AH191="0","0",LOOKUP(AH191,{0,66,80,100,120,140,160},{0,1,2,3,"3.5",4,5}))</f>
        <v>3</v>
      </c>
      <c r="AJ191" s="105">
        <v>32</v>
      </c>
      <c r="AK191" s="105">
        <v>34</v>
      </c>
      <c r="AL191" s="99">
        <f t="shared" si="50"/>
        <v>66</v>
      </c>
      <c r="AM191" s="105">
        <v>19</v>
      </c>
      <c r="AN191" s="105">
        <v>10</v>
      </c>
      <c r="AO191" s="101">
        <f t="shared" si="51"/>
        <v>29</v>
      </c>
      <c r="AP191" s="105">
        <v>38</v>
      </c>
      <c r="AQ191" s="101">
        <f t="shared" si="52"/>
        <v>133</v>
      </c>
      <c r="AR191" s="99" t="str">
        <f>IF(AQ191="0","0",LOOKUP(AQ191,{0,66,80,100,120,140,160},{0,1,2,3,"3.5",4,5}))</f>
        <v>3.5</v>
      </c>
      <c r="AS191" s="105">
        <v>26</v>
      </c>
      <c r="AT191" s="105">
        <v>24</v>
      </c>
      <c r="AU191" s="101">
        <f t="shared" si="53"/>
        <v>50</v>
      </c>
      <c r="AV191" s="105">
        <v>13</v>
      </c>
      <c r="AW191" s="105">
        <v>19</v>
      </c>
      <c r="AX191" s="101">
        <f t="shared" si="54"/>
        <v>32</v>
      </c>
      <c r="AY191" s="105">
        <v>34</v>
      </c>
      <c r="AZ191" s="101">
        <f t="shared" si="55"/>
        <v>116</v>
      </c>
      <c r="BA191" s="99">
        <f>IF(AZ191="0","0",LOOKUP(AZ191,{0,66,80,100,120,140,160},{0,1,2,3,"3.5",4,5}))</f>
        <v>3</v>
      </c>
      <c r="BB191" s="105" t="s">
        <v>56</v>
      </c>
      <c r="BC191" s="107" t="str">
        <f>IF(ISBLANK(AR191)," ",IF(AR191="0","0",LOOKUP(AR191,{0,1,2,3,"3.5",4,5},{0,0,0,1,"1.5",2,3})))</f>
        <v>1.5</v>
      </c>
      <c r="BD191" s="133">
        <f t="shared" si="58"/>
        <v>3.6666666666666665</v>
      </c>
      <c r="BE191" s="107" t="str">
        <f t="shared" si="56"/>
        <v>A-</v>
      </c>
      <c r="BF191" s="107" t="str">
        <f t="shared" si="57"/>
        <v>Good Result</v>
      </c>
      <c r="BG191" s="75"/>
      <c r="BH191" s="48" t="str">
        <f>IF(H191="0","0",LOOKUP(H191,{0,1,2,3,"3.5",4,5},{"F","D","C","B","A-","A","A+"}))</f>
        <v>A</v>
      </c>
      <c r="BI191" s="48" t="str">
        <f>IF(L191="0","0",LOOKUP(L191,{0,1,2,3,"3.5",4,5},{"F","D","C","B","A-","A","A+"}))</f>
        <v>A</v>
      </c>
      <c r="BJ191" s="48" t="str">
        <f>IF(Q191="0","0",LOOKUP(Q191,{0,1,2,3,"3.5",4,5},{"F","D","C","B","A-","A","A+"}))</f>
        <v>A-</v>
      </c>
      <c r="BK191" s="48" t="str">
        <f>IF(Z191="0","0",LOOKUP(Z191,{0,1,2,3,"3.5",4,5},{"F","D","C","B","A-","A","A+"}))</f>
        <v>B</v>
      </c>
      <c r="BL191" s="48" t="str">
        <f>IF(AI191="0","0",LOOKUP(AI191,{0,1,2,3,"3.5",4,5},{"F","D","C","B","A-","A","A+"}))</f>
        <v>B</v>
      </c>
      <c r="BM191" s="48" t="str">
        <f>IF(AR191="0","0",LOOKUP(AR191,{0,1,2,3,"3.5",4,5},{"F","D","C","B","A-","A","A+"}))</f>
        <v>A-</v>
      </c>
      <c r="BN191" s="48" t="str">
        <f>IF(BA191="0","0",LOOKUP(BA191,{0,1,2,3,"3.5",4,5},{"F","D","C","B","A-","A","A+"}))</f>
        <v>B</v>
      </c>
      <c r="BO191" s="50">
        <f t="shared" si="59"/>
        <v>825</v>
      </c>
    </row>
    <row r="192" spans="1:67" ht="15.75" customHeight="1">
      <c r="A192" s="37">
        <v>1188</v>
      </c>
      <c r="B192" s="38" t="s">
        <v>246</v>
      </c>
      <c r="C192" s="95">
        <v>38</v>
      </c>
      <c r="D192" s="95">
        <v>61</v>
      </c>
      <c r="E192" s="81">
        <f t="shared" si="40"/>
        <v>99</v>
      </c>
      <c r="F192" s="95">
        <v>24</v>
      </c>
      <c r="G192" s="81">
        <f t="shared" si="41"/>
        <v>123</v>
      </c>
      <c r="H192" s="81" t="str">
        <f>IF(G192="0","0",LOOKUP(G192,{0,66,80,100,120,140,160},{0,1,2,3,"3.5",4,5}))</f>
        <v>3.5</v>
      </c>
      <c r="I192" s="80">
        <v>54</v>
      </c>
      <c r="J192" s="80">
        <v>47</v>
      </c>
      <c r="K192" s="83">
        <f t="shared" si="42"/>
        <v>101</v>
      </c>
      <c r="L192" s="81">
        <f>IF(K192="0","0",LOOKUP(K192,{0,66,80,100,120,140,160},{0,1,2,3,"3.5",4,5}))</f>
        <v>3</v>
      </c>
      <c r="M192" s="80">
        <v>9</v>
      </c>
      <c r="N192" s="80">
        <v>17</v>
      </c>
      <c r="O192" s="80">
        <v>13</v>
      </c>
      <c r="P192" s="81">
        <f t="shared" si="43"/>
        <v>0</v>
      </c>
      <c r="Q192" s="81">
        <f>IF(P192="0","0",LOOKUP(P192,{0,33,40,50,60,70,80},{0,1,2,3,"3.5",4,5}))</f>
        <v>0</v>
      </c>
      <c r="R192" s="80">
        <v>29</v>
      </c>
      <c r="S192" s="80">
        <v>20</v>
      </c>
      <c r="T192" s="83">
        <f t="shared" si="44"/>
        <v>49</v>
      </c>
      <c r="U192" s="80">
        <v>8</v>
      </c>
      <c r="V192" s="80">
        <v>14</v>
      </c>
      <c r="W192" s="83">
        <f t="shared" si="45"/>
        <v>22</v>
      </c>
      <c r="X192" s="80">
        <v>20</v>
      </c>
      <c r="Y192" s="99">
        <f t="shared" si="46"/>
        <v>91</v>
      </c>
      <c r="Z192" s="99">
        <f>IF(Y192="0","0",LOOKUP(Y192,{0,66,80,100,120,140,160},{0,1,2,3,"3.5",4,5}))</f>
        <v>2</v>
      </c>
      <c r="AA192" s="105">
        <v>23</v>
      </c>
      <c r="AB192" s="105">
        <v>11</v>
      </c>
      <c r="AC192" s="99">
        <f t="shared" si="47"/>
        <v>34</v>
      </c>
      <c r="AD192" s="105">
        <v>12</v>
      </c>
      <c r="AE192" s="105">
        <v>6</v>
      </c>
      <c r="AF192" s="102">
        <f t="shared" si="48"/>
        <v>18</v>
      </c>
      <c r="AG192" s="105">
        <v>38</v>
      </c>
      <c r="AH192" s="101">
        <f t="shared" si="49"/>
        <v>90</v>
      </c>
      <c r="AI192" s="99">
        <f>IF(AH192="0","0",LOOKUP(AH192,{0,66,80,100,120,140,160},{0,1,2,3,"3.5",4,5}))</f>
        <v>2</v>
      </c>
      <c r="AJ192" s="105">
        <v>27</v>
      </c>
      <c r="AK192" s="105">
        <v>19</v>
      </c>
      <c r="AL192" s="99">
        <f t="shared" si="50"/>
        <v>46</v>
      </c>
      <c r="AM192" s="105">
        <v>17</v>
      </c>
      <c r="AN192" s="105">
        <v>16</v>
      </c>
      <c r="AO192" s="101">
        <f t="shared" si="51"/>
        <v>33</v>
      </c>
      <c r="AP192" s="105">
        <v>34</v>
      </c>
      <c r="AQ192" s="101">
        <f t="shared" si="52"/>
        <v>113</v>
      </c>
      <c r="AR192" s="99">
        <f>IF(AQ192="0","0",LOOKUP(AQ192,{0,66,80,100,120,140,160},{0,1,2,3,"3.5",4,5}))</f>
        <v>3</v>
      </c>
      <c r="AS192" s="105">
        <v>18</v>
      </c>
      <c r="AT192" s="105">
        <v>21</v>
      </c>
      <c r="AU192" s="101">
        <f t="shared" si="53"/>
        <v>39</v>
      </c>
      <c r="AV192" s="105">
        <v>12</v>
      </c>
      <c r="AW192" s="105">
        <v>19</v>
      </c>
      <c r="AX192" s="101">
        <f t="shared" si="54"/>
        <v>31</v>
      </c>
      <c r="AY192" s="105">
        <v>36</v>
      </c>
      <c r="AZ192" s="101">
        <f t="shared" si="55"/>
        <v>106</v>
      </c>
      <c r="BA192" s="99">
        <f>IF(AZ192="0","0",LOOKUP(AZ192,{0,66,80,100,120,140,160},{0,1,2,3,"3.5",4,5}))</f>
        <v>3</v>
      </c>
      <c r="BB192" s="105" t="s">
        <v>60</v>
      </c>
      <c r="BC192" s="107">
        <f>IF(ISBLANK(BA192)," ",IF(BA192="0","0",LOOKUP(BA192,{0,1,2,3,"3.5",4,5},{0,0,0,1,"1.5",2,3})))</f>
        <v>1</v>
      </c>
      <c r="BD192" s="133">
        <f t="shared" si="58"/>
        <v>0</v>
      </c>
      <c r="BE192" s="107" t="str">
        <f t="shared" si="56"/>
        <v>F</v>
      </c>
      <c r="BF192" s="107" t="str">
        <f t="shared" si="57"/>
        <v>Fail</v>
      </c>
      <c r="BG192" s="75"/>
      <c r="BH192" s="48" t="str">
        <f>IF(H192="0","0",LOOKUP(H192,{0,1,2,3,"3.5",4,5},{"F","D","C","B","A-","A","A+"}))</f>
        <v>A-</v>
      </c>
      <c r="BI192" s="48" t="str">
        <f>IF(L192="0","0",LOOKUP(L192,{0,1,2,3,"3.5",4,5},{"F","D","C","B","A-","A","A+"}))</f>
        <v>B</v>
      </c>
      <c r="BJ192" s="48" t="str">
        <f>IF(Q192="0","0",LOOKUP(Q192,{0,1,2,3,"3.5",4,5},{"F","D","C","B","A-","A","A+"}))</f>
        <v>F</v>
      </c>
      <c r="BK192" s="48" t="str">
        <f>IF(Z192="0","0",LOOKUP(Z192,{0,1,2,3,"3.5",4,5},{"F","D","C","B","A-","A","A+"}))</f>
        <v>C</v>
      </c>
      <c r="BL192" s="48" t="str">
        <f>IF(AI192="0","0",LOOKUP(AI192,{0,1,2,3,"3.5",4,5},{"F","D","C","B","A-","A","A+"}))</f>
        <v>C</v>
      </c>
      <c r="BM192" s="48" t="str">
        <f>IF(AR192="0","0",LOOKUP(AR192,{0,1,2,3,"3.5",4,5},{"F","D","C","B","A-","A","A+"}))</f>
        <v>B</v>
      </c>
      <c r="BN192" s="48" t="str">
        <f>IF(BA192="0","0",LOOKUP(BA192,{0,1,2,3,"3.5",4,5},{"F","D","C","B","A-","A","A+"}))</f>
        <v>B</v>
      </c>
      <c r="BO192" s="50">
        <f t="shared" si="59"/>
        <v>624</v>
      </c>
    </row>
    <row r="193" spans="1:67" ht="15.75" customHeight="1">
      <c r="A193" s="66">
        <v>1189</v>
      </c>
      <c r="B193" s="38" t="s">
        <v>247</v>
      </c>
      <c r="C193" s="95">
        <v>38</v>
      </c>
      <c r="D193" s="95">
        <v>70</v>
      </c>
      <c r="E193" s="81">
        <f t="shared" si="40"/>
        <v>108</v>
      </c>
      <c r="F193" s="95">
        <v>25</v>
      </c>
      <c r="G193" s="81">
        <f t="shared" si="41"/>
        <v>133</v>
      </c>
      <c r="H193" s="81" t="str">
        <f>IF(G193="0","0",LOOKUP(G193,{0,66,80,100,120,140,160},{0,1,2,3,"3.5",4,5}))</f>
        <v>3.5</v>
      </c>
      <c r="I193" s="80">
        <v>61</v>
      </c>
      <c r="J193" s="80">
        <v>61</v>
      </c>
      <c r="K193" s="83">
        <f t="shared" si="42"/>
        <v>122</v>
      </c>
      <c r="L193" s="81" t="str">
        <f>IF(K193="0","0",LOOKUP(K193,{0,66,80,100,120,140,160},{0,1,2,3,"3.5",4,5}))</f>
        <v>3.5</v>
      </c>
      <c r="M193" s="80">
        <v>11</v>
      </c>
      <c r="N193" s="80">
        <v>11</v>
      </c>
      <c r="O193" s="80">
        <v>13</v>
      </c>
      <c r="P193" s="81">
        <f t="shared" si="43"/>
        <v>0</v>
      </c>
      <c r="Q193" s="81">
        <f>IF(P193="0","0",LOOKUP(P193,{0,33,40,50,60,70,80},{0,1,2,3,"3.5",4,5}))</f>
        <v>0</v>
      </c>
      <c r="R193" s="80">
        <v>6</v>
      </c>
      <c r="S193" s="80">
        <v>20</v>
      </c>
      <c r="T193" s="83">
        <f t="shared" si="44"/>
        <v>26</v>
      </c>
      <c r="U193" s="80">
        <v>19</v>
      </c>
      <c r="V193" s="80">
        <v>14</v>
      </c>
      <c r="W193" s="83">
        <f t="shared" si="45"/>
        <v>33</v>
      </c>
      <c r="X193" s="80">
        <v>30</v>
      </c>
      <c r="Y193" s="99">
        <f t="shared" si="46"/>
        <v>89</v>
      </c>
      <c r="Z193" s="99">
        <f>IF(Y193="0","0",LOOKUP(Y193,{0,66,80,100,120,140,160},{0,1,2,3,"3.5",4,5}))</f>
        <v>2</v>
      </c>
      <c r="AA193" s="105">
        <v>12</v>
      </c>
      <c r="AB193" s="105">
        <v>0</v>
      </c>
      <c r="AC193" s="99">
        <f t="shared" si="47"/>
        <v>12</v>
      </c>
      <c r="AD193" s="105">
        <v>11</v>
      </c>
      <c r="AE193" s="105">
        <v>10</v>
      </c>
      <c r="AF193" s="102">
        <f t="shared" si="48"/>
        <v>21</v>
      </c>
      <c r="AG193" s="105">
        <v>36</v>
      </c>
      <c r="AH193" s="101">
        <f t="shared" si="49"/>
        <v>0</v>
      </c>
      <c r="AI193" s="99">
        <f>IF(AH193="0","0",LOOKUP(AH193,{0,66,80,100,120,140,160},{0,1,2,3,"3.5",4,5}))</f>
        <v>0</v>
      </c>
      <c r="AJ193" s="105">
        <v>13</v>
      </c>
      <c r="AK193" s="105">
        <v>0</v>
      </c>
      <c r="AL193" s="99">
        <f t="shared" si="50"/>
        <v>13</v>
      </c>
      <c r="AM193" s="105">
        <v>17</v>
      </c>
      <c r="AN193" s="105">
        <v>9</v>
      </c>
      <c r="AO193" s="101">
        <f t="shared" si="51"/>
        <v>26</v>
      </c>
      <c r="AP193" s="105">
        <v>26</v>
      </c>
      <c r="AQ193" s="101">
        <f t="shared" si="52"/>
        <v>0</v>
      </c>
      <c r="AR193" s="99">
        <f>IF(AQ193="0","0",LOOKUP(AQ193,{0,66,80,100,120,140,160},{0,1,2,3,"3.5",4,5}))</f>
        <v>0</v>
      </c>
      <c r="AS193" s="105">
        <v>10</v>
      </c>
      <c r="AT193" s="105">
        <v>3</v>
      </c>
      <c r="AU193" s="101">
        <f t="shared" si="53"/>
        <v>13</v>
      </c>
      <c r="AV193" s="105">
        <v>13</v>
      </c>
      <c r="AW193" s="105">
        <v>18</v>
      </c>
      <c r="AX193" s="101">
        <f t="shared" si="54"/>
        <v>31</v>
      </c>
      <c r="AY193" s="105">
        <v>36</v>
      </c>
      <c r="AZ193" s="101">
        <f t="shared" si="55"/>
        <v>0</v>
      </c>
      <c r="BA193" s="99">
        <f>IF(AZ193="0","0",LOOKUP(AZ193,{0,66,80,100,120,140,160},{0,1,2,3,"3.5",4,5}))</f>
        <v>0</v>
      </c>
      <c r="BB193" s="105" t="s">
        <v>60</v>
      </c>
      <c r="BC193" s="107">
        <f>IF(ISBLANK(BA193)," ",IF(BA193="0","0",LOOKUP(BA193,{0,1,2,3,"3.5",4,5},{0,0,0,1,"1.5",2,3})))</f>
        <v>0</v>
      </c>
      <c r="BD193" s="133">
        <f t="shared" si="58"/>
        <v>0</v>
      </c>
      <c r="BE193" s="107" t="str">
        <f t="shared" si="56"/>
        <v>F</v>
      </c>
      <c r="BF193" s="107" t="str">
        <f t="shared" si="57"/>
        <v>Fail</v>
      </c>
      <c r="BG193" s="75"/>
      <c r="BH193" s="48" t="str">
        <f>IF(H193="0","0",LOOKUP(H193,{0,1,2,3,"3.5",4,5},{"F","D","C","B","A-","A","A+"}))</f>
        <v>A-</v>
      </c>
      <c r="BI193" s="48" t="str">
        <f>IF(L193="0","0",LOOKUP(L193,{0,1,2,3,"3.5",4,5},{"F","D","C","B","A-","A","A+"}))</f>
        <v>A-</v>
      </c>
      <c r="BJ193" s="48" t="str">
        <f>IF(Q193="0","0",LOOKUP(Q193,{0,1,2,3,"3.5",4,5},{"F","D","C","B","A-","A","A+"}))</f>
        <v>F</v>
      </c>
      <c r="BK193" s="48" t="str">
        <f>IF(Z193="0","0",LOOKUP(Z193,{0,1,2,3,"3.5",4,5},{"F","D","C","B","A-","A","A+"}))</f>
        <v>C</v>
      </c>
      <c r="BL193" s="48" t="str">
        <f>IF(AI193="0","0",LOOKUP(AI193,{0,1,2,3,"3.5",4,5},{"F","D","C","B","A-","A","A+"}))</f>
        <v>F</v>
      </c>
      <c r="BM193" s="48" t="str">
        <f>IF(AR193="0","0",LOOKUP(AR193,{0,1,2,3,"3.5",4,5},{"F","D","C","B","A-","A","A+"}))</f>
        <v>F</v>
      </c>
      <c r="BN193" s="48" t="str">
        <f>IF(BA193="0","0",LOOKUP(BA193,{0,1,2,3,"3.5",4,5},{"F","D","C","B","A-","A","A+"}))</f>
        <v>F</v>
      </c>
      <c r="BO193" s="50">
        <f t="shared" si="59"/>
        <v>344</v>
      </c>
    </row>
    <row r="194" spans="1:67" ht="15.75" customHeight="1">
      <c r="A194" s="37">
        <v>1190</v>
      </c>
      <c r="B194" s="38" t="s">
        <v>248</v>
      </c>
      <c r="C194" s="95">
        <v>35</v>
      </c>
      <c r="D194" s="95">
        <v>66</v>
      </c>
      <c r="E194" s="81">
        <f t="shared" si="40"/>
        <v>101</v>
      </c>
      <c r="F194" s="95">
        <v>26</v>
      </c>
      <c r="G194" s="81">
        <f t="shared" si="41"/>
        <v>127</v>
      </c>
      <c r="H194" s="81" t="str">
        <f>IF(G194="0","0",LOOKUP(G194,{0,66,80,100,120,140,160},{0,1,2,3,"3.5",4,5}))</f>
        <v>3.5</v>
      </c>
      <c r="I194" s="80">
        <v>33</v>
      </c>
      <c r="J194" s="80">
        <v>28</v>
      </c>
      <c r="K194" s="83">
        <f t="shared" si="42"/>
        <v>61</v>
      </c>
      <c r="L194" s="81">
        <f>IF(K194="0","0",LOOKUP(K194,{0,66,80,100,120,140,160},{0,1,2,3,"3.5",4,5}))</f>
        <v>0</v>
      </c>
      <c r="M194" s="80">
        <v>18</v>
      </c>
      <c r="N194" s="80">
        <v>12</v>
      </c>
      <c r="O194" s="80">
        <v>18</v>
      </c>
      <c r="P194" s="81">
        <f t="shared" si="43"/>
        <v>48</v>
      </c>
      <c r="Q194" s="81">
        <f>IF(P194="0","0",LOOKUP(P194,{0,33,40,50,60,70,80},{0,1,2,3,"3.5",4,5}))</f>
        <v>2</v>
      </c>
      <c r="R194" s="80">
        <v>10</v>
      </c>
      <c r="S194" s="80">
        <v>13</v>
      </c>
      <c r="T194" s="83">
        <f t="shared" si="44"/>
        <v>23</v>
      </c>
      <c r="U194" s="80">
        <v>13</v>
      </c>
      <c r="V194" s="80">
        <v>18</v>
      </c>
      <c r="W194" s="83">
        <f t="shared" si="45"/>
        <v>31</v>
      </c>
      <c r="X194" s="80">
        <v>20</v>
      </c>
      <c r="Y194" s="99">
        <f t="shared" si="46"/>
        <v>0</v>
      </c>
      <c r="Z194" s="99">
        <f>IF(Y194="0","0",LOOKUP(Y194,{0,66,80,100,120,140,160},{0,1,2,3,"3.5",4,5}))</f>
        <v>0</v>
      </c>
      <c r="AA194" s="105">
        <v>13</v>
      </c>
      <c r="AB194" s="105">
        <v>5</v>
      </c>
      <c r="AC194" s="99">
        <f t="shared" si="47"/>
        <v>18</v>
      </c>
      <c r="AD194" s="105">
        <v>13</v>
      </c>
      <c r="AE194" s="105">
        <v>9</v>
      </c>
      <c r="AF194" s="102">
        <f t="shared" si="48"/>
        <v>22</v>
      </c>
      <c r="AG194" s="105">
        <v>40</v>
      </c>
      <c r="AH194" s="101">
        <f t="shared" si="49"/>
        <v>0</v>
      </c>
      <c r="AI194" s="99">
        <f>IF(AH194="0","0",LOOKUP(AH194,{0,66,80,100,120,140,160},{0,1,2,3,"3.5",4,5}))</f>
        <v>0</v>
      </c>
      <c r="AJ194" s="105">
        <v>25</v>
      </c>
      <c r="AK194" s="105">
        <v>0</v>
      </c>
      <c r="AL194" s="99">
        <f t="shared" si="50"/>
        <v>25</v>
      </c>
      <c r="AM194" s="105">
        <v>15</v>
      </c>
      <c r="AN194" s="105">
        <v>11</v>
      </c>
      <c r="AO194" s="101">
        <f t="shared" si="51"/>
        <v>26</v>
      </c>
      <c r="AP194" s="105">
        <v>26</v>
      </c>
      <c r="AQ194" s="101">
        <f t="shared" si="52"/>
        <v>77</v>
      </c>
      <c r="AR194" s="99">
        <f>IF(AQ194="0","0",LOOKUP(AQ194,{0,66,80,100,120,140,160},{0,1,2,3,"3.5",4,5}))</f>
        <v>1</v>
      </c>
      <c r="AS194" s="105">
        <v>8</v>
      </c>
      <c r="AT194" s="105">
        <v>4</v>
      </c>
      <c r="AU194" s="101">
        <f t="shared" si="53"/>
        <v>12</v>
      </c>
      <c r="AV194" s="105">
        <v>14</v>
      </c>
      <c r="AW194" s="105">
        <v>14</v>
      </c>
      <c r="AX194" s="101">
        <f t="shared" si="54"/>
        <v>28</v>
      </c>
      <c r="AY194" s="105">
        <v>26</v>
      </c>
      <c r="AZ194" s="101">
        <f t="shared" si="55"/>
        <v>0</v>
      </c>
      <c r="BA194" s="99">
        <f>IF(AZ194="0","0",LOOKUP(AZ194,{0,66,80,100,120,140,160},{0,1,2,3,"3.5",4,5}))</f>
        <v>0</v>
      </c>
      <c r="BB194" s="105" t="s">
        <v>56</v>
      </c>
      <c r="BC194" s="107">
        <f>IF(ISBLANK(AR194)," ",IF(AR194="0","0",LOOKUP(AR194,{0,1,2,3,"3.5",4,5},{0,0,0,1,"1.5",2,3})))</f>
        <v>0</v>
      </c>
      <c r="BD194" s="133">
        <f t="shared" si="58"/>
        <v>0</v>
      </c>
      <c r="BE194" s="107" t="str">
        <f t="shared" si="56"/>
        <v>F</v>
      </c>
      <c r="BF194" s="107" t="str">
        <f t="shared" si="57"/>
        <v>Fail</v>
      </c>
      <c r="BG194" s="75"/>
      <c r="BH194" s="48" t="str">
        <f>IF(H194="0","0",LOOKUP(H194,{0,1,2,3,"3.5",4,5},{"F","D","C","B","A-","A","A+"}))</f>
        <v>A-</v>
      </c>
      <c r="BI194" s="48" t="str">
        <f>IF(L194="0","0",LOOKUP(L194,{0,1,2,3,"3.5",4,5},{"F","D","C","B","A-","A","A+"}))</f>
        <v>F</v>
      </c>
      <c r="BJ194" s="48" t="str">
        <f>IF(Q194="0","0",LOOKUP(Q194,{0,1,2,3,"3.5",4,5},{"F","D","C","B","A-","A","A+"}))</f>
        <v>C</v>
      </c>
      <c r="BK194" s="48" t="str">
        <f>IF(Z194="0","0",LOOKUP(Z194,{0,1,2,3,"3.5",4,5},{"F","D","C","B","A-","A","A+"}))</f>
        <v>F</v>
      </c>
      <c r="BL194" s="48" t="str">
        <f>IF(AI194="0","0",LOOKUP(AI194,{0,1,2,3,"3.5",4,5},{"F","D","C","B","A-","A","A+"}))</f>
        <v>F</v>
      </c>
      <c r="BM194" s="48" t="str">
        <f>IF(AR194="0","0",LOOKUP(AR194,{0,1,2,3,"3.5",4,5},{"F","D","C","B","A-","A","A+"}))</f>
        <v>D</v>
      </c>
      <c r="BN194" s="48" t="str">
        <f>IF(BA194="0","0",LOOKUP(BA194,{0,1,2,3,"3.5",4,5},{"F","D","C","B","A-","A","A+"}))</f>
        <v>F</v>
      </c>
      <c r="BO194" s="50">
        <f t="shared" si="59"/>
        <v>313</v>
      </c>
    </row>
    <row r="195" spans="1:67" ht="15.75" customHeight="1">
      <c r="A195" s="66">
        <v>1191</v>
      </c>
      <c r="B195" s="38" t="s">
        <v>249</v>
      </c>
      <c r="C195" s="95">
        <v>38</v>
      </c>
      <c r="D195" s="95">
        <v>71</v>
      </c>
      <c r="E195" s="81">
        <f t="shared" si="40"/>
        <v>109</v>
      </c>
      <c r="F195" s="95">
        <v>24</v>
      </c>
      <c r="G195" s="81">
        <f t="shared" si="41"/>
        <v>133</v>
      </c>
      <c r="H195" s="81" t="str">
        <f>IF(G195="0","0",LOOKUP(G195,{0,66,80,100,120,140,160},{0,1,2,3,"3.5",4,5}))</f>
        <v>3.5</v>
      </c>
      <c r="I195" s="80">
        <v>63</v>
      </c>
      <c r="J195" s="80">
        <v>64</v>
      </c>
      <c r="K195" s="83">
        <f t="shared" si="42"/>
        <v>127</v>
      </c>
      <c r="L195" s="81" t="str">
        <f>IF(K195="0","0",LOOKUP(K195,{0,66,80,100,120,140,160},{0,1,2,3,"3.5",4,5}))</f>
        <v>3.5</v>
      </c>
      <c r="M195" s="80">
        <v>34</v>
      </c>
      <c r="N195" s="80">
        <v>13</v>
      </c>
      <c r="O195" s="80">
        <v>13</v>
      </c>
      <c r="P195" s="81">
        <f t="shared" si="43"/>
        <v>60</v>
      </c>
      <c r="Q195" s="81" t="str">
        <f>IF(P195="0","0",LOOKUP(P195,{0,33,40,50,60,70,80},{0,1,2,3,"3.5",4,5}))</f>
        <v>3.5</v>
      </c>
      <c r="R195" s="80">
        <v>37</v>
      </c>
      <c r="S195" s="80">
        <v>33</v>
      </c>
      <c r="T195" s="83">
        <f t="shared" si="44"/>
        <v>70</v>
      </c>
      <c r="U195" s="80">
        <v>16</v>
      </c>
      <c r="V195" s="80">
        <v>16</v>
      </c>
      <c r="W195" s="83">
        <f t="shared" si="45"/>
        <v>32</v>
      </c>
      <c r="X195" s="80">
        <v>20</v>
      </c>
      <c r="Y195" s="99">
        <f t="shared" si="46"/>
        <v>122</v>
      </c>
      <c r="Z195" s="99" t="str">
        <f>IF(Y195="0","0",LOOKUP(Y195,{0,66,80,100,120,140,160},{0,1,2,3,"3.5",4,5}))</f>
        <v>3.5</v>
      </c>
      <c r="AA195" s="105">
        <v>14</v>
      </c>
      <c r="AB195" s="105">
        <v>19</v>
      </c>
      <c r="AC195" s="99">
        <f t="shared" si="47"/>
        <v>33</v>
      </c>
      <c r="AD195" s="105">
        <v>14</v>
      </c>
      <c r="AE195" s="105">
        <v>12</v>
      </c>
      <c r="AF195" s="102">
        <f t="shared" si="48"/>
        <v>26</v>
      </c>
      <c r="AG195" s="105">
        <v>24</v>
      </c>
      <c r="AH195" s="101">
        <f t="shared" si="49"/>
        <v>83</v>
      </c>
      <c r="AI195" s="99">
        <f>IF(AH195="0","0",LOOKUP(AH195,{0,66,80,100,120,140,160},{0,1,2,3,"3.5",4,5}))</f>
        <v>2</v>
      </c>
      <c r="AJ195" s="105">
        <v>19</v>
      </c>
      <c r="AK195" s="105">
        <v>18</v>
      </c>
      <c r="AL195" s="99">
        <f t="shared" si="50"/>
        <v>37</v>
      </c>
      <c r="AM195" s="105">
        <v>20</v>
      </c>
      <c r="AN195" s="105">
        <v>14</v>
      </c>
      <c r="AO195" s="101">
        <f t="shared" si="51"/>
        <v>34</v>
      </c>
      <c r="AP195" s="105">
        <v>26</v>
      </c>
      <c r="AQ195" s="101">
        <f t="shared" si="52"/>
        <v>97</v>
      </c>
      <c r="AR195" s="99">
        <f>IF(AQ195="0","0",LOOKUP(AQ195,{0,66,80,100,120,140,160},{0,1,2,3,"3.5",4,5}))</f>
        <v>2</v>
      </c>
      <c r="AS195" s="105">
        <v>20</v>
      </c>
      <c r="AT195" s="105">
        <v>23</v>
      </c>
      <c r="AU195" s="101">
        <f t="shared" si="53"/>
        <v>43</v>
      </c>
      <c r="AV195" s="105">
        <v>16</v>
      </c>
      <c r="AW195" s="105">
        <v>18</v>
      </c>
      <c r="AX195" s="101">
        <f t="shared" si="54"/>
        <v>34</v>
      </c>
      <c r="AY195" s="105">
        <v>30</v>
      </c>
      <c r="AZ195" s="101">
        <f t="shared" si="55"/>
        <v>107</v>
      </c>
      <c r="BA195" s="99">
        <f>IF(AZ195="0","0",LOOKUP(AZ195,{0,66,80,100,120,140,160},{0,1,2,3,"3.5",4,5}))</f>
        <v>3</v>
      </c>
      <c r="BB195" s="105" t="s">
        <v>56</v>
      </c>
      <c r="BC195" s="107">
        <f>IF(ISBLANK(AR195)," ",IF(AR195="0","0",LOOKUP(AR195,{0,1,2,3,"3.5",4,5},{0,0,0,1,"1.5",2,3})))</f>
        <v>0</v>
      </c>
      <c r="BD195" s="133">
        <f t="shared" si="58"/>
        <v>3.1666666666666665</v>
      </c>
      <c r="BE195" s="107" t="str">
        <f t="shared" si="56"/>
        <v>B</v>
      </c>
      <c r="BF195" s="107" t="str">
        <f t="shared" si="57"/>
        <v>Average Result</v>
      </c>
      <c r="BG195" s="75"/>
      <c r="BH195" s="48" t="str">
        <f>IF(H195="0","0",LOOKUP(H195,{0,1,2,3,"3.5",4,5},{"F","D","C","B","A-","A","A+"}))</f>
        <v>A-</v>
      </c>
      <c r="BI195" s="48" t="str">
        <f>IF(L195="0","0",LOOKUP(L195,{0,1,2,3,"3.5",4,5},{"F","D","C","B","A-","A","A+"}))</f>
        <v>A-</v>
      </c>
      <c r="BJ195" s="48" t="str">
        <f>IF(Q195="0","0",LOOKUP(Q195,{0,1,2,3,"3.5",4,5},{"F","D","C","B","A-","A","A+"}))</f>
        <v>A-</v>
      </c>
      <c r="BK195" s="48" t="str">
        <f>IF(Z195="0","0",LOOKUP(Z195,{0,1,2,3,"3.5",4,5},{"F","D","C","B","A-","A","A+"}))</f>
        <v>A-</v>
      </c>
      <c r="BL195" s="48" t="str">
        <f>IF(AI195="0","0",LOOKUP(AI195,{0,1,2,3,"3.5",4,5},{"F","D","C","B","A-","A","A+"}))</f>
        <v>C</v>
      </c>
      <c r="BM195" s="48" t="str">
        <f>IF(AR195="0","0",LOOKUP(AR195,{0,1,2,3,"3.5",4,5},{"F","D","C","B","A-","A","A+"}))</f>
        <v>C</v>
      </c>
      <c r="BN195" s="48" t="str">
        <f>IF(BA195="0","0",LOOKUP(BA195,{0,1,2,3,"3.5",4,5},{"F","D","C","B","A-","A","A+"}))</f>
        <v>B</v>
      </c>
      <c r="BO195" s="50">
        <f t="shared" si="59"/>
        <v>729</v>
      </c>
    </row>
    <row r="196" spans="1:67" ht="15.75" customHeight="1">
      <c r="A196" s="37">
        <v>1192</v>
      </c>
      <c r="B196" s="71" t="s">
        <v>250</v>
      </c>
      <c r="C196" s="95">
        <v>45</v>
      </c>
      <c r="D196" s="95">
        <v>75</v>
      </c>
      <c r="E196" s="81">
        <f t="shared" si="40"/>
        <v>120</v>
      </c>
      <c r="F196" s="95">
        <v>26</v>
      </c>
      <c r="G196" s="81">
        <f t="shared" si="41"/>
        <v>146</v>
      </c>
      <c r="H196" s="81">
        <f>IF(G196="0","0",LOOKUP(G196,{0,66,80,100,120,140,160},{0,1,2,3,"3.5",4,5}))</f>
        <v>4</v>
      </c>
      <c r="I196" s="80">
        <v>63</v>
      </c>
      <c r="J196" s="80">
        <v>68</v>
      </c>
      <c r="K196" s="83">
        <f t="shared" si="42"/>
        <v>131</v>
      </c>
      <c r="L196" s="81" t="str">
        <f>IF(K196="0","0",LOOKUP(K196,{0,66,80,100,120,140,160},{0,1,2,3,"3.5",4,5}))</f>
        <v>3.5</v>
      </c>
      <c r="M196" s="80">
        <v>26</v>
      </c>
      <c r="N196" s="80">
        <v>16</v>
      </c>
      <c r="O196" s="80">
        <v>19</v>
      </c>
      <c r="P196" s="81">
        <f t="shared" si="43"/>
        <v>61</v>
      </c>
      <c r="Q196" s="81" t="str">
        <f>IF(P196="0","0",LOOKUP(P196,{0,33,40,50,60,70,80},{0,1,2,3,"3.5",4,5}))</f>
        <v>3.5</v>
      </c>
      <c r="R196" s="80">
        <v>32</v>
      </c>
      <c r="S196" s="80">
        <v>27</v>
      </c>
      <c r="T196" s="83">
        <f t="shared" si="44"/>
        <v>59</v>
      </c>
      <c r="U196" s="80">
        <v>11</v>
      </c>
      <c r="V196" s="96" t="s">
        <v>251</v>
      </c>
      <c r="W196" s="83">
        <f t="shared" si="45"/>
        <v>18</v>
      </c>
      <c r="X196" s="80">
        <v>36</v>
      </c>
      <c r="Y196" s="99">
        <f t="shared" si="46"/>
        <v>113</v>
      </c>
      <c r="Z196" s="99">
        <f>IF(Y196="0","0",LOOKUP(Y196,{0,66,80,100,120,140,160},{0,1,2,3,"3.5",4,5}))</f>
        <v>3</v>
      </c>
      <c r="AA196" s="105">
        <v>26</v>
      </c>
      <c r="AB196" s="105">
        <v>15</v>
      </c>
      <c r="AC196" s="99">
        <f t="shared" si="47"/>
        <v>41</v>
      </c>
      <c r="AD196" s="105">
        <v>15</v>
      </c>
      <c r="AE196" s="105">
        <v>10</v>
      </c>
      <c r="AF196" s="102">
        <f t="shared" si="48"/>
        <v>25</v>
      </c>
      <c r="AG196" s="105">
        <v>40</v>
      </c>
      <c r="AH196" s="101">
        <f t="shared" si="49"/>
        <v>106</v>
      </c>
      <c r="AI196" s="99">
        <f>IF(AH196="0","0",LOOKUP(AH196,{0,66,80,100,120,140,160},{0,1,2,3,"3.5",4,5}))</f>
        <v>3</v>
      </c>
      <c r="AJ196" s="105">
        <v>34</v>
      </c>
      <c r="AK196" s="105">
        <v>29</v>
      </c>
      <c r="AL196" s="99">
        <f t="shared" si="50"/>
        <v>63</v>
      </c>
      <c r="AM196" s="105">
        <v>15</v>
      </c>
      <c r="AN196" s="105">
        <v>15</v>
      </c>
      <c r="AO196" s="101">
        <f t="shared" si="51"/>
        <v>30</v>
      </c>
      <c r="AP196" s="105">
        <v>34</v>
      </c>
      <c r="AQ196" s="101">
        <f t="shared" si="52"/>
        <v>127</v>
      </c>
      <c r="AR196" s="99" t="str">
        <f>IF(AQ196="0","0",LOOKUP(AQ196,{0,66,80,100,120,140,160},{0,1,2,3,"3.5",4,5}))</f>
        <v>3.5</v>
      </c>
      <c r="AS196" s="105">
        <v>31</v>
      </c>
      <c r="AT196" s="105">
        <v>20</v>
      </c>
      <c r="AU196" s="101">
        <f t="shared" si="53"/>
        <v>51</v>
      </c>
      <c r="AV196" s="105">
        <v>17</v>
      </c>
      <c r="AW196" s="105">
        <v>22</v>
      </c>
      <c r="AX196" s="101">
        <f t="shared" si="54"/>
        <v>39</v>
      </c>
      <c r="AY196" s="105">
        <v>40</v>
      </c>
      <c r="AZ196" s="101">
        <f t="shared" si="55"/>
        <v>130</v>
      </c>
      <c r="BA196" s="99" t="str">
        <f>IF(AZ196="0","0",LOOKUP(AZ196,{0,66,80,100,120,140,160},{0,1,2,3,"3.5",4,5}))</f>
        <v>3.5</v>
      </c>
      <c r="BB196" s="105" t="s">
        <v>56</v>
      </c>
      <c r="BC196" s="107" t="str">
        <f>IF(ISBLANK(AR196)," ",IF(AR196="0","0",LOOKUP(AR196,{0,1,2,3,"3.5",4,5},{0,0,0,1,"1.5",2,3})))</f>
        <v>1.5</v>
      </c>
      <c r="BD196" s="133">
        <f t="shared" si="58"/>
        <v>3.6666666666666665</v>
      </c>
      <c r="BE196" s="107" t="str">
        <f t="shared" si="56"/>
        <v>A-</v>
      </c>
      <c r="BF196" s="107" t="str">
        <f t="shared" si="57"/>
        <v>Good Result</v>
      </c>
      <c r="BG196" s="75"/>
      <c r="BH196" s="48" t="str">
        <f>IF(H196="0","0",LOOKUP(H196,{0,1,2,3,"3.5",4,5},{"F","D","C","B","A-","A","A+"}))</f>
        <v>A</v>
      </c>
      <c r="BI196" s="48" t="str">
        <f>IF(L196="0","0",LOOKUP(L196,{0,1,2,3,"3.5",4,5},{"F","D","C","B","A-","A","A+"}))</f>
        <v>A-</v>
      </c>
      <c r="BJ196" s="48" t="str">
        <f>IF(Q196="0","0",LOOKUP(Q196,{0,1,2,3,"3.5",4,5},{"F","D","C","B","A-","A","A+"}))</f>
        <v>A-</v>
      </c>
      <c r="BK196" s="48" t="str">
        <f>IF(Z196="0","0",LOOKUP(Z196,{0,1,2,3,"3.5",4,5},{"F","D","C","B","A-","A","A+"}))</f>
        <v>B</v>
      </c>
      <c r="BL196" s="48" t="str">
        <f>IF(AI196="0","0",LOOKUP(AI196,{0,1,2,3,"3.5",4,5},{"F","D","C","B","A-","A","A+"}))</f>
        <v>B</v>
      </c>
      <c r="BM196" s="48" t="str">
        <f>IF(AR196="0","0",LOOKUP(AR196,{0,1,2,3,"3.5",4,5},{"F","D","C","B","A-","A","A+"}))</f>
        <v>A-</v>
      </c>
      <c r="BN196" s="48" t="str">
        <f>IF(BA196="0","0",LOOKUP(BA196,{0,1,2,3,"3.5",4,5},{"F","D","C","B","A-","A","A+"}))</f>
        <v>A-</v>
      </c>
      <c r="BO196" s="50">
        <f t="shared" si="59"/>
        <v>814</v>
      </c>
    </row>
    <row r="197" spans="1:67" ht="15.75" customHeight="1">
      <c r="A197" s="66">
        <v>1193</v>
      </c>
      <c r="B197" s="38" t="s">
        <v>252</v>
      </c>
      <c r="C197" s="95">
        <v>45</v>
      </c>
      <c r="D197" s="95">
        <v>60</v>
      </c>
      <c r="E197" s="81">
        <f t="shared" ref="E197:E214" si="60">SUM(C197+D197)</f>
        <v>105</v>
      </c>
      <c r="F197" s="95">
        <v>20</v>
      </c>
      <c r="G197" s="81">
        <f t="shared" ref="G197:G214" si="61">IF(OR((E197&lt;50),(F197&lt;9)),0,SUM(E197+F197))</f>
        <v>125</v>
      </c>
      <c r="H197" s="81" t="str">
        <f>IF(G197="0","0",LOOKUP(G197,{0,66,80,100,120,140,160},{0,1,2,3,"3.5",4,5}))</f>
        <v>3.5</v>
      </c>
      <c r="I197" s="80">
        <v>51</v>
      </c>
      <c r="J197" s="80">
        <v>47</v>
      </c>
      <c r="K197" s="83">
        <f t="shared" ref="K197:K214" si="62">SUM(I197+J197)</f>
        <v>98</v>
      </c>
      <c r="L197" s="81">
        <f>IF(K197="0","0",LOOKUP(K197,{0,66,80,100,120,140,160},{0,1,2,3,"3.5",4,5}))</f>
        <v>2</v>
      </c>
      <c r="M197" s="80">
        <v>11</v>
      </c>
      <c r="N197" s="80">
        <v>14</v>
      </c>
      <c r="O197" s="80">
        <v>10</v>
      </c>
      <c r="P197" s="81">
        <f t="shared" ref="P197:P214" si="63">IF(OR((M197&lt;12),(N197&lt;8),(O197&lt;8)),0,SUM(M197+N197+O197))</f>
        <v>0</v>
      </c>
      <c r="Q197" s="81">
        <f>IF(P197="0","0",LOOKUP(P197,{0,33,40,50,60,70,80},{0,1,2,3,"3.5",4,5}))</f>
        <v>0</v>
      </c>
      <c r="R197" s="80">
        <v>28</v>
      </c>
      <c r="S197" s="80">
        <v>28</v>
      </c>
      <c r="T197" s="83">
        <f t="shared" ref="T197:T214" si="64">SUM(R197+S197)</f>
        <v>56</v>
      </c>
      <c r="U197" s="80">
        <v>8</v>
      </c>
      <c r="V197" s="80">
        <v>12</v>
      </c>
      <c r="W197" s="83">
        <f t="shared" ref="W197:W214" si="65">SUM(U197+V197)</f>
        <v>20</v>
      </c>
      <c r="X197" s="80">
        <v>30</v>
      </c>
      <c r="Y197" s="99">
        <f t="shared" ref="Y197:Y214" si="66">IF(OR((T197&lt;25),(W197&lt;16),(X197&lt;16)),0,SUM(T197+W197+X197))</f>
        <v>106</v>
      </c>
      <c r="Z197" s="99">
        <f>IF(Y197="0","0",LOOKUP(Y197,{0,66,80,100,120,140,160},{0,1,2,3,"3.5",4,5}))</f>
        <v>3</v>
      </c>
      <c r="AA197" s="105">
        <v>20</v>
      </c>
      <c r="AB197" s="105">
        <v>16</v>
      </c>
      <c r="AC197" s="99">
        <f t="shared" ref="AC197:AC214" si="67">SUM(AA197+AB197)</f>
        <v>36</v>
      </c>
      <c r="AD197" s="105">
        <v>13</v>
      </c>
      <c r="AE197" s="105">
        <v>6</v>
      </c>
      <c r="AF197" s="102">
        <f t="shared" ref="AF197:AF214" si="68">SUM(AD197+AE197)</f>
        <v>19</v>
      </c>
      <c r="AG197" s="105">
        <v>30</v>
      </c>
      <c r="AH197" s="101">
        <f t="shared" ref="AH197:AH214" si="69">IF(OR((AC197&lt;25),(AF197&lt;16),(AG197&lt;16)),0,SUM(AC197+AF197+AG197))</f>
        <v>85</v>
      </c>
      <c r="AI197" s="99">
        <f>IF(AH197="0","0",LOOKUP(AH197,{0,66,80,100,120,140,160},{0,1,2,3,"3.5",4,5}))</f>
        <v>2</v>
      </c>
      <c r="AJ197" s="105">
        <v>17</v>
      </c>
      <c r="AK197" s="105">
        <v>9</v>
      </c>
      <c r="AL197" s="99">
        <f t="shared" ref="AL197:AL214" si="70">SUM(AJ197+AK197)</f>
        <v>26</v>
      </c>
      <c r="AM197" s="105">
        <v>14</v>
      </c>
      <c r="AN197" s="105">
        <v>20</v>
      </c>
      <c r="AO197" s="101">
        <f t="shared" ref="AO197:AO214" si="71">SUM(AM197+AN197)</f>
        <v>34</v>
      </c>
      <c r="AP197" s="105">
        <v>26</v>
      </c>
      <c r="AQ197" s="101">
        <f t="shared" ref="AQ197:AQ214" si="72">IF(OR((AL197&lt;25),(AO197&lt;16),(AP197&lt;16)),0,SUM(AL197+AO197+AP197))</f>
        <v>86</v>
      </c>
      <c r="AR197" s="99">
        <f>IF(AQ197="0","0",LOOKUP(AQ197,{0,66,80,100,120,140,160},{0,1,2,3,"3.5",4,5}))</f>
        <v>2</v>
      </c>
      <c r="AS197" s="105">
        <v>5</v>
      </c>
      <c r="AT197" s="105">
        <v>12</v>
      </c>
      <c r="AU197" s="101">
        <f t="shared" ref="AU197:AU214" si="73">SUM(AS197+AT197)</f>
        <v>17</v>
      </c>
      <c r="AV197" s="105">
        <v>14</v>
      </c>
      <c r="AW197" s="105">
        <v>15</v>
      </c>
      <c r="AX197" s="101">
        <f t="shared" ref="AX197:AX214" si="74">SUM(AV197+AW197)</f>
        <v>29</v>
      </c>
      <c r="AY197" s="105">
        <v>38</v>
      </c>
      <c r="AZ197" s="101">
        <f t="shared" ref="AZ197:AZ214" si="75">IF(OR((AU197&lt;25),(AX197&lt;16),(AY197&lt;16)),0,SUM(AU197+AX197+AY197))</f>
        <v>0</v>
      </c>
      <c r="BA197" s="99">
        <f>IF(AZ197="0","0",LOOKUP(AZ197,{0,66,80,100,120,140,160},{0,1,2,3,"3.5",4,5}))</f>
        <v>0</v>
      </c>
      <c r="BB197" s="105" t="s">
        <v>56</v>
      </c>
      <c r="BC197" s="107">
        <f>IF(ISBLANK(AR197)," ",IF(AR197="0","0",LOOKUP(AR197,{0,1,2,3,"3.5",4,5},{0,0,0,1,"1.5",2,3})))</f>
        <v>0</v>
      </c>
      <c r="BD197" s="133">
        <f t="shared" si="58"/>
        <v>0</v>
      </c>
      <c r="BE197" s="107" t="str">
        <f t="shared" ref="BE197:BE214" si="76">IF(BD197&gt;=5,"A+",IF(BD197&gt;=4,"A",IF(BD197&gt;=3.5,"A-",IF(BD197&gt;=3,"B",IF(BD197&gt;=2,"C",IF(BD197&gt;=1,"D","F"))))))</f>
        <v>F</v>
      </c>
      <c r="BF197" s="107" t="str">
        <f t="shared" ref="BF197:BF214" si="77">IF(BE197="A+","Excellent Result",IF(BE197="A","Very Good Result",IF(BE197="A-","Good Result",IF(BE197="B","Average Result",IF(BE197="C","Bellow Average Result",IF(BE197="D","Not So Good Result","Fail"))))))</f>
        <v>Fail</v>
      </c>
      <c r="BG197" s="75"/>
      <c r="BH197" s="48" t="str">
        <f>IF(H197="0","0",LOOKUP(H197,{0,1,2,3,"3.5",4,5},{"F","D","C","B","A-","A","A+"}))</f>
        <v>A-</v>
      </c>
      <c r="BI197" s="48" t="str">
        <f>IF(L197="0","0",LOOKUP(L197,{0,1,2,3,"3.5",4,5},{"F","D","C","B","A-","A","A+"}))</f>
        <v>C</v>
      </c>
      <c r="BJ197" s="48" t="str">
        <f>IF(Q197="0","0",LOOKUP(Q197,{0,1,2,3,"3.5",4,5},{"F","D","C","B","A-","A","A+"}))</f>
        <v>F</v>
      </c>
      <c r="BK197" s="48" t="str">
        <f>IF(Z197="0","0",LOOKUP(Z197,{0,1,2,3,"3.5",4,5},{"F","D","C","B","A-","A","A+"}))</f>
        <v>B</v>
      </c>
      <c r="BL197" s="48" t="str">
        <f>IF(AI197="0","0",LOOKUP(AI197,{0,1,2,3,"3.5",4,5},{"F","D","C","B","A-","A","A+"}))</f>
        <v>C</v>
      </c>
      <c r="BM197" s="48" t="str">
        <f>IF(AR197="0","0",LOOKUP(AR197,{0,1,2,3,"3.5",4,5},{"F","D","C","B","A-","A","A+"}))</f>
        <v>C</v>
      </c>
      <c r="BN197" s="48" t="str">
        <f>IF(BA197="0","0",LOOKUP(BA197,{0,1,2,3,"3.5",4,5},{"F","D","C","B","A-","A","A+"}))</f>
        <v>F</v>
      </c>
      <c r="BO197" s="50">
        <f t="shared" si="59"/>
        <v>500</v>
      </c>
    </row>
    <row r="198" spans="1:67" ht="15.75" customHeight="1">
      <c r="A198" s="37">
        <v>1194</v>
      </c>
      <c r="B198" s="38" t="s">
        <v>253</v>
      </c>
      <c r="C198" s="95">
        <v>46</v>
      </c>
      <c r="D198" s="95">
        <v>73</v>
      </c>
      <c r="E198" s="81">
        <f t="shared" si="60"/>
        <v>119</v>
      </c>
      <c r="F198" s="95">
        <v>23</v>
      </c>
      <c r="G198" s="81">
        <f t="shared" si="61"/>
        <v>142</v>
      </c>
      <c r="H198" s="81">
        <f>IF(G198="0","0",LOOKUP(G198,{0,66,80,100,120,140,160},{0,1,2,3,"3.5",4,5}))</f>
        <v>4</v>
      </c>
      <c r="I198" s="80">
        <v>63</v>
      </c>
      <c r="J198" s="80">
        <v>66</v>
      </c>
      <c r="K198" s="83">
        <f t="shared" si="62"/>
        <v>129</v>
      </c>
      <c r="L198" s="81" t="str">
        <f>IF(K198="0","0",LOOKUP(K198,{0,66,80,100,120,140,160},{0,1,2,3,"3.5",4,5}))</f>
        <v>3.5</v>
      </c>
      <c r="M198" s="80">
        <v>26</v>
      </c>
      <c r="N198" s="80">
        <v>15</v>
      </c>
      <c r="O198" s="80">
        <v>15</v>
      </c>
      <c r="P198" s="81">
        <f t="shared" si="63"/>
        <v>56</v>
      </c>
      <c r="Q198" s="81">
        <f>IF(P198="0","0",LOOKUP(P198,{0,33,40,50,60,70,80},{0,1,2,3,"3.5",4,5}))</f>
        <v>3</v>
      </c>
      <c r="R198" s="80">
        <v>29</v>
      </c>
      <c r="S198" s="80">
        <v>32</v>
      </c>
      <c r="T198" s="83">
        <f t="shared" si="64"/>
        <v>61</v>
      </c>
      <c r="U198" s="80">
        <v>11</v>
      </c>
      <c r="V198" s="80">
        <v>11</v>
      </c>
      <c r="W198" s="83">
        <f t="shared" si="65"/>
        <v>22</v>
      </c>
      <c r="X198" s="80">
        <v>24</v>
      </c>
      <c r="Y198" s="99">
        <f t="shared" si="66"/>
        <v>107</v>
      </c>
      <c r="Z198" s="99">
        <f>IF(Y198="0","0",LOOKUP(Y198,{0,66,80,100,120,140,160},{0,1,2,3,"3.5",4,5}))</f>
        <v>3</v>
      </c>
      <c r="AA198" s="105">
        <v>20</v>
      </c>
      <c r="AB198" s="105">
        <v>28</v>
      </c>
      <c r="AC198" s="99">
        <f t="shared" si="67"/>
        <v>48</v>
      </c>
      <c r="AD198" s="105">
        <v>14</v>
      </c>
      <c r="AE198" s="105">
        <v>8</v>
      </c>
      <c r="AF198" s="102">
        <f t="shared" si="68"/>
        <v>22</v>
      </c>
      <c r="AG198" s="105">
        <v>44</v>
      </c>
      <c r="AH198" s="101">
        <f t="shared" si="69"/>
        <v>114</v>
      </c>
      <c r="AI198" s="99">
        <f>IF(AH198="0","0",LOOKUP(AH198,{0,66,80,100,120,140,160},{0,1,2,3,"3.5",4,5}))</f>
        <v>3</v>
      </c>
      <c r="AJ198" s="105">
        <v>38</v>
      </c>
      <c r="AK198" s="105">
        <v>35</v>
      </c>
      <c r="AL198" s="99">
        <f t="shared" si="70"/>
        <v>73</v>
      </c>
      <c r="AM198" s="105">
        <v>15</v>
      </c>
      <c r="AN198" s="105">
        <v>15</v>
      </c>
      <c r="AO198" s="101">
        <f t="shared" si="71"/>
        <v>30</v>
      </c>
      <c r="AP198" s="105">
        <v>38</v>
      </c>
      <c r="AQ198" s="101">
        <f t="shared" si="72"/>
        <v>141</v>
      </c>
      <c r="AR198" s="99">
        <f>IF(AQ198="0","0",LOOKUP(AQ198,{0,66,80,100,120,140,160},{0,1,2,3,"3.5",4,5}))</f>
        <v>4</v>
      </c>
      <c r="AS198" s="105">
        <v>31</v>
      </c>
      <c r="AT198" s="105">
        <v>32</v>
      </c>
      <c r="AU198" s="101">
        <f t="shared" si="73"/>
        <v>63</v>
      </c>
      <c r="AV198" s="105">
        <v>17</v>
      </c>
      <c r="AW198" s="105">
        <v>21</v>
      </c>
      <c r="AX198" s="101">
        <f t="shared" si="74"/>
        <v>38</v>
      </c>
      <c r="AY198" s="105">
        <v>38</v>
      </c>
      <c r="AZ198" s="101">
        <f t="shared" si="75"/>
        <v>139</v>
      </c>
      <c r="BA198" s="99" t="str">
        <f>IF(AZ198="0","0",LOOKUP(AZ198,{0,66,80,100,120,140,160},{0,1,2,3,"3.5",4,5}))</f>
        <v>3.5</v>
      </c>
      <c r="BB198" s="105" t="s">
        <v>60</v>
      </c>
      <c r="BC198" s="107" t="str">
        <f>IF(ISBLANK(BA198)," ",IF(BA198="0","0",LOOKUP(BA198,{0,1,2,3,"3.5",4,5},{0,0,0,1,"1.5",2,3})))</f>
        <v>1.5</v>
      </c>
      <c r="BD198" s="133">
        <f t="shared" ref="BD198:BD214" si="78">IF(OR((H198=0),(L198=0),(Q198=0),(Z198=0),(AI198=0),(BA198=0)),0,SUM(H198+L198+Q198+Z198+AI198+BA198+BC198)/6)</f>
        <v>3.5833333333333335</v>
      </c>
      <c r="BE198" s="107" t="str">
        <f t="shared" si="76"/>
        <v>A-</v>
      </c>
      <c r="BF198" s="107" t="str">
        <f t="shared" si="77"/>
        <v>Good Result</v>
      </c>
      <c r="BG198" s="75"/>
      <c r="BH198" s="48" t="str">
        <f>IF(H198="0","0",LOOKUP(H198,{0,1,2,3,"3.5",4,5},{"F","D","C","B","A-","A","A+"}))</f>
        <v>A</v>
      </c>
      <c r="BI198" s="48" t="str">
        <f>IF(L198="0","0",LOOKUP(L198,{0,1,2,3,"3.5",4,5},{"F","D","C","B","A-","A","A+"}))</f>
        <v>A-</v>
      </c>
      <c r="BJ198" s="48" t="str">
        <f>IF(Q198="0","0",LOOKUP(Q198,{0,1,2,3,"3.5",4,5},{"F","D","C","B","A-","A","A+"}))</f>
        <v>B</v>
      </c>
      <c r="BK198" s="48" t="str">
        <f>IF(Z198="0","0",LOOKUP(Z198,{0,1,2,3,"3.5",4,5},{"F","D","C","B","A-","A","A+"}))</f>
        <v>B</v>
      </c>
      <c r="BL198" s="48" t="str">
        <f>IF(AI198="0","0",LOOKUP(AI198,{0,1,2,3,"3.5",4,5},{"F","D","C","B","A-","A","A+"}))</f>
        <v>B</v>
      </c>
      <c r="BM198" s="48" t="str">
        <f>IF(AR198="0","0",LOOKUP(AR198,{0,1,2,3,"3.5",4,5},{"F","D","C","B","A-","A","A+"}))</f>
        <v>A</v>
      </c>
      <c r="BN198" s="48" t="str">
        <f>IF(BA198="0","0",LOOKUP(BA198,{0,1,2,3,"3.5",4,5},{"F","D","C","B","A-","A","A+"}))</f>
        <v>A-</v>
      </c>
      <c r="BO198" s="50">
        <f t="shared" ref="BO198:BO214" si="79">G198+K198+P198+Y198+AH198+AQ198+AZ198</f>
        <v>828</v>
      </c>
    </row>
    <row r="199" spans="1:67" ht="15.75" customHeight="1">
      <c r="A199" s="66">
        <v>1195</v>
      </c>
      <c r="B199" s="38" t="s">
        <v>254</v>
      </c>
      <c r="C199" s="95">
        <v>34</v>
      </c>
      <c r="D199" s="95">
        <v>67</v>
      </c>
      <c r="E199" s="81">
        <f t="shared" si="60"/>
        <v>101</v>
      </c>
      <c r="F199" s="95">
        <v>28</v>
      </c>
      <c r="G199" s="81">
        <f t="shared" si="61"/>
        <v>129</v>
      </c>
      <c r="H199" s="81" t="str">
        <f>IF(G199="0","0",LOOKUP(G199,{0,66,80,100,120,140,160},{0,1,2,3,"3.5",4,5}))</f>
        <v>3.5</v>
      </c>
      <c r="I199" s="80">
        <v>52</v>
      </c>
      <c r="J199" s="80">
        <v>58</v>
      </c>
      <c r="K199" s="83">
        <f t="shared" si="62"/>
        <v>110</v>
      </c>
      <c r="L199" s="81">
        <f>IF(K199="0","0",LOOKUP(K199,{0,66,80,100,120,140,160},{0,1,2,3,"3.5",4,5}))</f>
        <v>3</v>
      </c>
      <c r="M199" s="80">
        <v>26</v>
      </c>
      <c r="N199" s="80">
        <v>15</v>
      </c>
      <c r="O199" s="80">
        <v>17</v>
      </c>
      <c r="P199" s="81">
        <f t="shared" si="63"/>
        <v>58</v>
      </c>
      <c r="Q199" s="81">
        <f>IF(P199="0","0",LOOKUP(P199,{0,33,40,50,60,70,80},{0,1,2,3,"3.5",4,5}))</f>
        <v>3</v>
      </c>
      <c r="R199" s="80">
        <v>37</v>
      </c>
      <c r="S199" s="80">
        <v>29</v>
      </c>
      <c r="T199" s="83">
        <f t="shared" si="64"/>
        <v>66</v>
      </c>
      <c r="U199" s="80">
        <v>14</v>
      </c>
      <c r="V199" s="80">
        <v>15</v>
      </c>
      <c r="W199" s="83">
        <f t="shared" si="65"/>
        <v>29</v>
      </c>
      <c r="X199" s="80">
        <v>24</v>
      </c>
      <c r="Y199" s="99">
        <f t="shared" si="66"/>
        <v>119</v>
      </c>
      <c r="Z199" s="99">
        <f>IF(Y199="0","0",LOOKUP(Y199,{0,66,80,100,120,140,160},{0,1,2,3,"3.5",4,5}))</f>
        <v>3</v>
      </c>
      <c r="AA199" s="105">
        <v>24</v>
      </c>
      <c r="AB199" s="105">
        <v>19</v>
      </c>
      <c r="AC199" s="99">
        <f t="shared" si="67"/>
        <v>43</v>
      </c>
      <c r="AD199" s="105">
        <v>15</v>
      </c>
      <c r="AE199" s="105">
        <v>14</v>
      </c>
      <c r="AF199" s="102">
        <f t="shared" si="68"/>
        <v>29</v>
      </c>
      <c r="AG199" s="105">
        <v>24</v>
      </c>
      <c r="AH199" s="101">
        <f t="shared" si="69"/>
        <v>96</v>
      </c>
      <c r="AI199" s="99">
        <f>IF(AH199="0","0",LOOKUP(AH199,{0,66,80,100,120,140,160},{0,1,2,3,"3.5",4,5}))</f>
        <v>2</v>
      </c>
      <c r="AJ199" s="105"/>
      <c r="AK199" s="105"/>
      <c r="AL199" s="99">
        <f t="shared" si="70"/>
        <v>0</v>
      </c>
      <c r="AM199" s="105"/>
      <c r="AN199" s="105"/>
      <c r="AO199" s="101">
        <f t="shared" si="71"/>
        <v>0</v>
      </c>
      <c r="AP199" s="105"/>
      <c r="AQ199" s="101">
        <f t="shared" si="72"/>
        <v>0</v>
      </c>
      <c r="AR199" s="99">
        <f>IF(AQ199="0","0",LOOKUP(AQ199,{0,66,80,100,120,140,160},{0,1,2,3,"3.5",4,5}))</f>
        <v>0</v>
      </c>
      <c r="AS199" s="105">
        <v>22</v>
      </c>
      <c r="AT199" s="105">
        <v>20</v>
      </c>
      <c r="AU199" s="101">
        <f t="shared" si="73"/>
        <v>42</v>
      </c>
      <c r="AV199" s="105">
        <v>15</v>
      </c>
      <c r="AW199" s="105">
        <v>18</v>
      </c>
      <c r="AX199" s="101">
        <f t="shared" si="74"/>
        <v>33</v>
      </c>
      <c r="AY199" s="105">
        <v>32</v>
      </c>
      <c r="AZ199" s="101">
        <f t="shared" si="75"/>
        <v>107</v>
      </c>
      <c r="BA199" s="99">
        <f>IF(AZ199="0","0",LOOKUP(AZ199,{0,66,80,100,120,140,160},{0,1,2,3,"3.5",4,5}))</f>
        <v>3</v>
      </c>
      <c r="BB199" s="105" t="s">
        <v>56</v>
      </c>
      <c r="BC199" s="107">
        <f>IF(ISBLANK(AR199)," ",IF(AR199="0","0",LOOKUP(AR199,{0,1,2,3,"3.5",4,5},{0,0,0,1,"1.5",2,3})))</f>
        <v>0</v>
      </c>
      <c r="BD199" s="133">
        <f t="shared" si="78"/>
        <v>2.9166666666666665</v>
      </c>
      <c r="BE199" s="107" t="str">
        <f t="shared" si="76"/>
        <v>C</v>
      </c>
      <c r="BF199" s="107" t="str">
        <f t="shared" si="77"/>
        <v>Bellow Average Result</v>
      </c>
      <c r="BG199" s="75"/>
      <c r="BH199" s="48" t="str">
        <f>IF(H199="0","0",LOOKUP(H199,{0,1,2,3,"3.5",4,5},{"F","D","C","B","A-","A","A+"}))</f>
        <v>A-</v>
      </c>
      <c r="BI199" s="48" t="str">
        <f>IF(L199="0","0",LOOKUP(L199,{0,1,2,3,"3.5",4,5},{"F","D","C","B","A-","A","A+"}))</f>
        <v>B</v>
      </c>
      <c r="BJ199" s="48" t="str">
        <f>IF(Q199="0","0",LOOKUP(Q199,{0,1,2,3,"3.5",4,5},{"F","D","C","B","A-","A","A+"}))</f>
        <v>B</v>
      </c>
      <c r="BK199" s="48" t="str">
        <f>IF(Z199="0","0",LOOKUP(Z199,{0,1,2,3,"3.5",4,5},{"F","D","C","B","A-","A","A+"}))</f>
        <v>B</v>
      </c>
      <c r="BL199" s="48" t="str">
        <f>IF(AI199="0","0",LOOKUP(AI199,{0,1,2,3,"3.5",4,5},{"F","D","C","B","A-","A","A+"}))</f>
        <v>C</v>
      </c>
      <c r="BM199" s="48" t="str">
        <f>IF(AR199="0","0",LOOKUP(AR199,{0,1,2,3,"3.5",4,5},{"F","D","C","B","A-","A","A+"}))</f>
        <v>F</v>
      </c>
      <c r="BN199" s="48" t="str">
        <f>IF(BA199="0","0",LOOKUP(BA199,{0,1,2,3,"3.5",4,5},{"F","D","C","B","A-","A","A+"}))</f>
        <v>B</v>
      </c>
      <c r="BO199" s="50">
        <f t="shared" si="79"/>
        <v>619</v>
      </c>
    </row>
    <row r="200" spans="1:67" ht="15.75" customHeight="1">
      <c r="A200" s="37">
        <v>1196</v>
      </c>
      <c r="B200" s="38" t="s">
        <v>255</v>
      </c>
      <c r="C200" s="95">
        <v>41</v>
      </c>
      <c r="D200" s="95">
        <v>71</v>
      </c>
      <c r="E200" s="81">
        <f t="shared" si="60"/>
        <v>112</v>
      </c>
      <c r="F200" s="95">
        <v>25</v>
      </c>
      <c r="G200" s="81">
        <f t="shared" si="61"/>
        <v>137</v>
      </c>
      <c r="H200" s="81" t="str">
        <f>IF(G200="0","0",LOOKUP(G200,{0,66,80,100,120,140,160},{0,1,2,3,"3.5",4,5}))</f>
        <v>3.5</v>
      </c>
      <c r="I200" s="80">
        <v>60</v>
      </c>
      <c r="J200" s="80">
        <v>66</v>
      </c>
      <c r="K200" s="83">
        <f t="shared" si="62"/>
        <v>126</v>
      </c>
      <c r="L200" s="81" t="str">
        <f>IF(K200="0","0",LOOKUP(K200,{0,66,80,100,120,140,160},{0,1,2,3,"3.5",4,5}))</f>
        <v>3.5</v>
      </c>
      <c r="M200" s="80">
        <v>22</v>
      </c>
      <c r="N200" s="80">
        <v>16</v>
      </c>
      <c r="O200" s="80">
        <v>23</v>
      </c>
      <c r="P200" s="81">
        <f t="shared" si="63"/>
        <v>61</v>
      </c>
      <c r="Q200" s="81" t="str">
        <f>IF(P200="0","0",LOOKUP(P200,{0,33,40,50,60,70,80},{0,1,2,3,"3.5",4,5}))</f>
        <v>3.5</v>
      </c>
      <c r="R200" s="80">
        <v>37</v>
      </c>
      <c r="S200" s="80">
        <v>35</v>
      </c>
      <c r="T200" s="83">
        <f t="shared" si="64"/>
        <v>72</v>
      </c>
      <c r="U200" s="80">
        <v>18</v>
      </c>
      <c r="V200" s="80">
        <v>10</v>
      </c>
      <c r="W200" s="83">
        <f t="shared" si="65"/>
        <v>28</v>
      </c>
      <c r="X200" s="80">
        <v>26</v>
      </c>
      <c r="Y200" s="99">
        <f t="shared" si="66"/>
        <v>126</v>
      </c>
      <c r="Z200" s="99" t="str">
        <f>IF(Y200="0","0",LOOKUP(Y200,{0,66,80,100,120,140,160},{0,1,2,3,"3.5",4,5}))</f>
        <v>3.5</v>
      </c>
      <c r="AA200" s="105">
        <v>29</v>
      </c>
      <c r="AB200" s="105">
        <v>31</v>
      </c>
      <c r="AC200" s="99">
        <f t="shared" si="67"/>
        <v>60</v>
      </c>
      <c r="AD200" s="105">
        <v>12</v>
      </c>
      <c r="AE200" s="105">
        <v>9</v>
      </c>
      <c r="AF200" s="102">
        <f t="shared" si="68"/>
        <v>21</v>
      </c>
      <c r="AG200" s="105">
        <v>44</v>
      </c>
      <c r="AH200" s="101">
        <f t="shared" si="69"/>
        <v>125</v>
      </c>
      <c r="AI200" s="99" t="str">
        <f>IF(AH200="0","0",LOOKUP(AH200,{0,66,80,100,120,140,160},{0,1,2,3,"3.5",4,5}))</f>
        <v>3.5</v>
      </c>
      <c r="AJ200" s="105">
        <v>32</v>
      </c>
      <c r="AK200" s="105">
        <v>35</v>
      </c>
      <c r="AL200" s="99">
        <f t="shared" si="70"/>
        <v>67</v>
      </c>
      <c r="AM200" s="105">
        <v>17</v>
      </c>
      <c r="AN200" s="105">
        <v>14</v>
      </c>
      <c r="AO200" s="101">
        <f t="shared" si="71"/>
        <v>31</v>
      </c>
      <c r="AP200" s="105">
        <v>32</v>
      </c>
      <c r="AQ200" s="101">
        <f t="shared" si="72"/>
        <v>130</v>
      </c>
      <c r="AR200" s="99" t="str">
        <f>IF(AQ200="0","0",LOOKUP(AQ200,{0,66,80,100,120,140,160},{0,1,2,3,"3.5",4,5}))</f>
        <v>3.5</v>
      </c>
      <c r="AS200" s="105">
        <v>27</v>
      </c>
      <c r="AT200" s="105">
        <v>26</v>
      </c>
      <c r="AU200" s="101">
        <f t="shared" si="73"/>
        <v>53</v>
      </c>
      <c r="AV200" s="105">
        <v>13</v>
      </c>
      <c r="AW200" s="105">
        <v>20</v>
      </c>
      <c r="AX200" s="101">
        <f t="shared" si="74"/>
        <v>33</v>
      </c>
      <c r="AY200" s="105">
        <v>40</v>
      </c>
      <c r="AZ200" s="101">
        <f t="shared" si="75"/>
        <v>126</v>
      </c>
      <c r="BA200" s="99" t="str">
        <f>IF(AZ200="0","0",LOOKUP(AZ200,{0,66,80,100,120,140,160},{0,1,2,3,"3.5",4,5}))</f>
        <v>3.5</v>
      </c>
      <c r="BB200" s="105" t="s">
        <v>56</v>
      </c>
      <c r="BC200" s="107" t="str">
        <f>IF(ISBLANK(AR200)," ",IF(AR200="0","0",LOOKUP(AR200,{0,1,2,3,"3.5",4,5},{0,0,0,1,"1.5",2,3})))</f>
        <v>1.5</v>
      </c>
      <c r="BD200" s="133">
        <f t="shared" si="78"/>
        <v>3.75</v>
      </c>
      <c r="BE200" s="107" t="str">
        <f t="shared" si="76"/>
        <v>A-</v>
      </c>
      <c r="BF200" s="107" t="str">
        <f t="shared" si="77"/>
        <v>Good Result</v>
      </c>
      <c r="BG200" s="75"/>
      <c r="BH200" s="48" t="str">
        <f>IF(H200="0","0",LOOKUP(H200,{0,1,2,3,"3.5",4,5},{"F","D","C","B","A-","A","A+"}))</f>
        <v>A-</v>
      </c>
      <c r="BI200" s="48" t="str">
        <f>IF(L200="0","0",LOOKUP(L200,{0,1,2,3,"3.5",4,5},{"F","D","C","B","A-","A","A+"}))</f>
        <v>A-</v>
      </c>
      <c r="BJ200" s="48" t="str">
        <f>IF(Q200="0","0",LOOKUP(Q200,{0,1,2,3,"3.5",4,5},{"F","D","C","B","A-","A","A+"}))</f>
        <v>A-</v>
      </c>
      <c r="BK200" s="48" t="str">
        <f>IF(Z200="0","0",LOOKUP(Z200,{0,1,2,3,"3.5",4,5},{"F","D","C","B","A-","A","A+"}))</f>
        <v>A-</v>
      </c>
      <c r="BL200" s="48" t="str">
        <f>IF(AI200="0","0",LOOKUP(AI200,{0,1,2,3,"3.5",4,5},{"F","D","C","B","A-","A","A+"}))</f>
        <v>A-</v>
      </c>
      <c r="BM200" s="48" t="str">
        <f>IF(AR200="0","0",LOOKUP(AR200,{0,1,2,3,"3.5",4,5},{"F","D","C","B","A-","A","A+"}))</f>
        <v>A-</v>
      </c>
      <c r="BN200" s="48" t="str">
        <f>IF(BA200="0","0",LOOKUP(BA200,{0,1,2,3,"3.5",4,5},{"F","D","C","B","A-","A","A+"}))</f>
        <v>A-</v>
      </c>
      <c r="BO200" s="50">
        <f t="shared" si="79"/>
        <v>831</v>
      </c>
    </row>
    <row r="201" spans="1:67" ht="15.75" customHeight="1">
      <c r="A201" s="66">
        <v>1197</v>
      </c>
      <c r="B201" s="38" t="s">
        <v>256</v>
      </c>
      <c r="C201" s="95">
        <v>38</v>
      </c>
      <c r="D201" s="95">
        <v>71</v>
      </c>
      <c r="E201" s="81">
        <f t="shared" si="60"/>
        <v>109</v>
      </c>
      <c r="F201" s="95">
        <v>24</v>
      </c>
      <c r="G201" s="81">
        <f t="shared" si="61"/>
        <v>133</v>
      </c>
      <c r="H201" s="81" t="str">
        <f>IF(G201="0","0",LOOKUP(G201,{0,66,80,100,120,140,160},{0,1,2,3,"3.5",4,5}))</f>
        <v>3.5</v>
      </c>
      <c r="I201" s="80">
        <v>60</v>
      </c>
      <c r="J201" s="80">
        <v>61</v>
      </c>
      <c r="K201" s="83">
        <f t="shared" si="62"/>
        <v>121</v>
      </c>
      <c r="L201" s="81" t="str">
        <f>IF(K201="0","0",LOOKUP(K201,{0,66,80,100,120,140,160},{0,1,2,3,"3.5",4,5}))</f>
        <v>3.5</v>
      </c>
      <c r="M201" s="80">
        <v>33</v>
      </c>
      <c r="N201" s="80">
        <v>14</v>
      </c>
      <c r="O201" s="80">
        <v>15</v>
      </c>
      <c r="P201" s="81">
        <f t="shared" si="63"/>
        <v>62</v>
      </c>
      <c r="Q201" s="81" t="str">
        <f>IF(P201="0","0",LOOKUP(P201,{0,33,40,50,60,70,80},{0,1,2,3,"3.5",4,5}))</f>
        <v>3.5</v>
      </c>
      <c r="R201" s="80">
        <v>33</v>
      </c>
      <c r="S201" s="80">
        <v>30</v>
      </c>
      <c r="T201" s="83">
        <f t="shared" si="64"/>
        <v>63</v>
      </c>
      <c r="U201" s="80">
        <v>17</v>
      </c>
      <c r="V201" s="80">
        <v>16</v>
      </c>
      <c r="W201" s="83">
        <f t="shared" si="65"/>
        <v>33</v>
      </c>
      <c r="X201" s="80">
        <v>22</v>
      </c>
      <c r="Y201" s="99">
        <f t="shared" si="66"/>
        <v>118</v>
      </c>
      <c r="Z201" s="99">
        <f>IF(Y201="0","0",LOOKUP(Y201,{0,66,80,100,120,140,160},{0,1,2,3,"3.5",4,5}))</f>
        <v>3</v>
      </c>
      <c r="AA201" s="105">
        <v>22</v>
      </c>
      <c r="AB201" s="105">
        <v>11</v>
      </c>
      <c r="AC201" s="99">
        <f t="shared" si="67"/>
        <v>33</v>
      </c>
      <c r="AD201" s="105">
        <v>13</v>
      </c>
      <c r="AE201" s="105">
        <v>9</v>
      </c>
      <c r="AF201" s="102">
        <f t="shared" si="68"/>
        <v>22</v>
      </c>
      <c r="AG201" s="105">
        <v>24</v>
      </c>
      <c r="AH201" s="101">
        <f t="shared" si="69"/>
        <v>79</v>
      </c>
      <c r="AI201" s="99">
        <f>IF(AH201="0","0",LOOKUP(AH201,{0,66,80,100,120,140,160},{0,1,2,3,"3.5",4,5}))</f>
        <v>1</v>
      </c>
      <c r="AJ201" s="105">
        <v>26</v>
      </c>
      <c r="AK201" s="105">
        <v>6</v>
      </c>
      <c r="AL201" s="99">
        <f t="shared" si="70"/>
        <v>32</v>
      </c>
      <c r="AM201" s="105">
        <v>17</v>
      </c>
      <c r="AN201" s="105">
        <v>15</v>
      </c>
      <c r="AO201" s="101">
        <f t="shared" si="71"/>
        <v>32</v>
      </c>
      <c r="AP201" s="105">
        <v>26</v>
      </c>
      <c r="AQ201" s="101">
        <f t="shared" si="72"/>
        <v>90</v>
      </c>
      <c r="AR201" s="99">
        <f>IF(AQ201="0","0",LOOKUP(AQ201,{0,66,80,100,120,140,160},{0,1,2,3,"3.5",4,5}))</f>
        <v>2</v>
      </c>
      <c r="AS201" s="105">
        <v>28</v>
      </c>
      <c r="AT201" s="105">
        <v>25</v>
      </c>
      <c r="AU201" s="101">
        <f t="shared" si="73"/>
        <v>53</v>
      </c>
      <c r="AV201" s="105">
        <v>14</v>
      </c>
      <c r="AW201" s="105">
        <v>17</v>
      </c>
      <c r="AX201" s="101">
        <f t="shared" si="74"/>
        <v>31</v>
      </c>
      <c r="AY201" s="105">
        <v>28</v>
      </c>
      <c r="AZ201" s="101">
        <f t="shared" si="75"/>
        <v>112</v>
      </c>
      <c r="BA201" s="99">
        <f>IF(AZ201="0","0",LOOKUP(AZ201,{0,66,80,100,120,140,160},{0,1,2,3,"3.5",4,5}))</f>
        <v>3</v>
      </c>
      <c r="BB201" s="105" t="s">
        <v>60</v>
      </c>
      <c r="BC201" s="107">
        <f>IF(ISBLANK(BA201)," ",IF(BA201="0","0",LOOKUP(BA201,{0,1,2,3,"3.5",4,5},{0,0,0,1,"1.5",2,3})))</f>
        <v>1</v>
      </c>
      <c r="BD201" s="133">
        <f t="shared" si="78"/>
        <v>3.0833333333333335</v>
      </c>
      <c r="BE201" s="107" t="str">
        <f t="shared" si="76"/>
        <v>B</v>
      </c>
      <c r="BF201" s="107" t="str">
        <f t="shared" si="77"/>
        <v>Average Result</v>
      </c>
      <c r="BG201" s="75"/>
      <c r="BH201" s="48" t="str">
        <f>IF(H201="0","0",LOOKUP(H201,{0,1,2,3,"3.5",4,5},{"F","D","C","B","A-","A","A+"}))</f>
        <v>A-</v>
      </c>
      <c r="BI201" s="48" t="str">
        <f>IF(L201="0","0",LOOKUP(L201,{0,1,2,3,"3.5",4,5},{"F","D","C","B","A-","A","A+"}))</f>
        <v>A-</v>
      </c>
      <c r="BJ201" s="48" t="str">
        <f>IF(Q201="0","0",LOOKUP(Q201,{0,1,2,3,"3.5",4,5},{"F","D","C","B","A-","A","A+"}))</f>
        <v>A-</v>
      </c>
      <c r="BK201" s="48" t="str">
        <f>IF(Z201="0","0",LOOKUP(Z201,{0,1,2,3,"3.5",4,5},{"F","D","C","B","A-","A","A+"}))</f>
        <v>B</v>
      </c>
      <c r="BL201" s="48" t="str">
        <f>IF(AI201="0","0",LOOKUP(AI201,{0,1,2,3,"3.5",4,5},{"F","D","C","B","A-","A","A+"}))</f>
        <v>D</v>
      </c>
      <c r="BM201" s="48" t="str">
        <f>IF(AR201="0","0",LOOKUP(AR201,{0,1,2,3,"3.5",4,5},{"F","D","C","B","A-","A","A+"}))</f>
        <v>C</v>
      </c>
      <c r="BN201" s="48" t="str">
        <f>IF(BA201="0","0",LOOKUP(BA201,{0,1,2,3,"3.5",4,5},{"F","D","C","B","A-","A","A+"}))</f>
        <v>B</v>
      </c>
      <c r="BO201" s="50">
        <f t="shared" si="79"/>
        <v>715</v>
      </c>
    </row>
    <row r="202" spans="1:67" ht="15.75" customHeight="1">
      <c r="A202" s="37">
        <v>1198</v>
      </c>
      <c r="B202" s="38" t="s">
        <v>257</v>
      </c>
      <c r="C202" s="95">
        <v>35</v>
      </c>
      <c r="D202" s="95">
        <v>58</v>
      </c>
      <c r="E202" s="81">
        <f t="shared" si="60"/>
        <v>93</v>
      </c>
      <c r="F202" s="95">
        <v>19</v>
      </c>
      <c r="G202" s="81">
        <f t="shared" si="61"/>
        <v>112</v>
      </c>
      <c r="H202" s="81">
        <f>IF(G202="0","0",LOOKUP(G202,{0,66,80,100,120,140,160},{0,1,2,3,"3.5",4,5}))</f>
        <v>3</v>
      </c>
      <c r="I202" s="80">
        <v>52</v>
      </c>
      <c r="J202" s="80">
        <v>63</v>
      </c>
      <c r="K202" s="83">
        <f t="shared" si="62"/>
        <v>115</v>
      </c>
      <c r="L202" s="81">
        <f>IF(K202="0","0",LOOKUP(K202,{0,66,80,100,120,140,160},{0,1,2,3,"3.5",4,5}))</f>
        <v>3</v>
      </c>
      <c r="M202" s="80">
        <v>20</v>
      </c>
      <c r="N202" s="80">
        <v>15</v>
      </c>
      <c r="O202" s="80">
        <v>19</v>
      </c>
      <c r="P202" s="81">
        <f t="shared" si="63"/>
        <v>54</v>
      </c>
      <c r="Q202" s="81">
        <f>IF(P202="0","0",LOOKUP(P202,{0,33,40,50,60,70,80},{0,1,2,3,"3.5",4,5}))</f>
        <v>3</v>
      </c>
      <c r="R202" s="80">
        <v>31</v>
      </c>
      <c r="S202" s="80">
        <v>32</v>
      </c>
      <c r="T202" s="83">
        <f t="shared" si="64"/>
        <v>63</v>
      </c>
      <c r="U202" s="80">
        <v>14</v>
      </c>
      <c r="V202" s="80">
        <v>10</v>
      </c>
      <c r="W202" s="83">
        <f t="shared" si="65"/>
        <v>24</v>
      </c>
      <c r="X202" s="80">
        <v>20</v>
      </c>
      <c r="Y202" s="99">
        <f t="shared" si="66"/>
        <v>107</v>
      </c>
      <c r="Z202" s="99">
        <f>IF(Y202="0","0",LOOKUP(Y202,{0,66,80,100,120,140,160},{0,1,2,3,"3.5",4,5}))</f>
        <v>3</v>
      </c>
      <c r="AA202" s="115"/>
      <c r="AB202" s="105">
        <v>11</v>
      </c>
      <c r="AC202" s="99">
        <f t="shared" si="67"/>
        <v>11</v>
      </c>
      <c r="AD202" s="115"/>
      <c r="AE202" s="105">
        <v>7</v>
      </c>
      <c r="AF202" s="102">
        <f t="shared" si="68"/>
        <v>7</v>
      </c>
      <c r="AG202" s="105">
        <v>40</v>
      </c>
      <c r="AH202" s="101">
        <f t="shared" si="69"/>
        <v>0</v>
      </c>
      <c r="AI202" s="99">
        <f>IF(AH202="0","0",LOOKUP(AH202,{0,66,80,100,120,140,160},{0,1,2,3,"3.5",4,5}))</f>
        <v>0</v>
      </c>
      <c r="AJ202" s="105">
        <v>27</v>
      </c>
      <c r="AK202" s="105">
        <v>2</v>
      </c>
      <c r="AL202" s="99">
        <f t="shared" si="70"/>
        <v>29</v>
      </c>
      <c r="AM202" s="105">
        <v>14</v>
      </c>
      <c r="AN202" s="105">
        <v>14</v>
      </c>
      <c r="AO202" s="101">
        <f t="shared" si="71"/>
        <v>28</v>
      </c>
      <c r="AP202" s="105">
        <v>28</v>
      </c>
      <c r="AQ202" s="101">
        <f t="shared" si="72"/>
        <v>85</v>
      </c>
      <c r="AR202" s="99">
        <f>IF(AQ202="0","0",LOOKUP(AQ202,{0,66,80,100,120,140,160},{0,1,2,3,"3.5",4,5}))</f>
        <v>2</v>
      </c>
      <c r="AS202" s="105"/>
      <c r="AT202" s="105">
        <v>21</v>
      </c>
      <c r="AU202" s="101">
        <f t="shared" si="73"/>
        <v>21</v>
      </c>
      <c r="AV202" s="105"/>
      <c r="AW202" s="105">
        <v>18</v>
      </c>
      <c r="AX202" s="101">
        <f t="shared" si="74"/>
        <v>18</v>
      </c>
      <c r="AY202" s="105">
        <v>30</v>
      </c>
      <c r="AZ202" s="101">
        <f t="shared" si="75"/>
        <v>0</v>
      </c>
      <c r="BA202" s="99">
        <f>IF(AZ202="0","0",LOOKUP(AZ202,{0,66,80,100,120,140,160},{0,1,2,3,"3.5",4,5}))</f>
        <v>0</v>
      </c>
      <c r="BB202" s="105" t="s">
        <v>56</v>
      </c>
      <c r="BC202" s="107">
        <f>IF(ISBLANK(AR202)," ",IF(AR202="0","0",LOOKUP(AR202,{0,1,2,3,"3.5",4,5},{0,0,0,1,"1.5",2,3})))</f>
        <v>0</v>
      </c>
      <c r="BD202" s="133">
        <f t="shared" si="78"/>
        <v>0</v>
      </c>
      <c r="BE202" s="107" t="str">
        <f t="shared" si="76"/>
        <v>F</v>
      </c>
      <c r="BF202" s="107" t="str">
        <f t="shared" si="77"/>
        <v>Fail</v>
      </c>
      <c r="BG202" s="75"/>
      <c r="BH202" s="48" t="str">
        <f>IF(H202="0","0",LOOKUP(H202,{0,1,2,3,"3.5",4,5},{"F","D","C","B","A-","A","A+"}))</f>
        <v>B</v>
      </c>
      <c r="BI202" s="48" t="str">
        <f>IF(L202="0","0",LOOKUP(L202,{0,1,2,3,"3.5",4,5},{"F","D","C","B","A-","A","A+"}))</f>
        <v>B</v>
      </c>
      <c r="BJ202" s="48" t="str">
        <f>IF(Q202="0","0",LOOKUP(Q202,{0,1,2,3,"3.5",4,5},{"F","D","C","B","A-","A","A+"}))</f>
        <v>B</v>
      </c>
      <c r="BK202" s="48" t="str">
        <f>IF(Z202="0","0",LOOKUP(Z202,{0,1,2,3,"3.5",4,5},{"F","D","C","B","A-","A","A+"}))</f>
        <v>B</v>
      </c>
      <c r="BL202" s="48" t="str">
        <f>IF(AI202="0","0",LOOKUP(AI202,{0,1,2,3,"3.5",4,5},{"F","D","C","B","A-","A","A+"}))</f>
        <v>F</v>
      </c>
      <c r="BM202" s="48" t="str">
        <f>IF(AR202="0","0",LOOKUP(AR202,{0,1,2,3,"3.5",4,5},{"F","D","C","B","A-","A","A+"}))</f>
        <v>C</v>
      </c>
      <c r="BN202" s="48" t="str">
        <f>IF(BA202="0","0",LOOKUP(BA202,{0,1,2,3,"3.5",4,5},{"F","D","C","B","A-","A","A+"}))</f>
        <v>F</v>
      </c>
      <c r="BO202" s="50">
        <f t="shared" si="79"/>
        <v>473</v>
      </c>
    </row>
    <row r="203" spans="1:67" ht="15.75" customHeight="1">
      <c r="A203" s="66">
        <v>1199</v>
      </c>
      <c r="B203" s="38" t="s">
        <v>258</v>
      </c>
      <c r="C203" s="95">
        <v>36</v>
      </c>
      <c r="D203" s="95">
        <v>65</v>
      </c>
      <c r="E203" s="81">
        <f t="shared" si="60"/>
        <v>101</v>
      </c>
      <c r="F203" s="95">
        <v>19</v>
      </c>
      <c r="G203" s="81">
        <f t="shared" si="61"/>
        <v>120</v>
      </c>
      <c r="H203" s="81" t="str">
        <f>IF(G203="0","0",LOOKUP(G203,{0,66,80,100,120,140,160},{0,1,2,3,"3.5",4,5}))</f>
        <v>3.5</v>
      </c>
      <c r="I203" s="80">
        <v>60</v>
      </c>
      <c r="J203" s="80">
        <v>69</v>
      </c>
      <c r="K203" s="83">
        <f t="shared" si="62"/>
        <v>129</v>
      </c>
      <c r="L203" s="81" t="str">
        <f>IF(K203="0","0",LOOKUP(K203,{0,66,80,100,120,140,160},{0,1,2,3,"3.5",4,5}))</f>
        <v>3.5</v>
      </c>
      <c r="M203" s="80">
        <v>28</v>
      </c>
      <c r="N203" s="80">
        <v>17</v>
      </c>
      <c r="O203" s="80">
        <v>13</v>
      </c>
      <c r="P203" s="81">
        <f t="shared" si="63"/>
        <v>58</v>
      </c>
      <c r="Q203" s="81">
        <f>IF(P203="0","0",LOOKUP(P203,{0,33,40,50,60,70,80},{0,1,2,3,"3.5",4,5}))</f>
        <v>3</v>
      </c>
      <c r="R203" s="80">
        <v>36</v>
      </c>
      <c r="S203" s="80">
        <v>28</v>
      </c>
      <c r="T203" s="83">
        <f t="shared" si="64"/>
        <v>64</v>
      </c>
      <c r="U203" s="80">
        <v>16</v>
      </c>
      <c r="V203" s="80">
        <v>12</v>
      </c>
      <c r="W203" s="83">
        <f t="shared" si="65"/>
        <v>28</v>
      </c>
      <c r="X203" s="80">
        <v>18</v>
      </c>
      <c r="Y203" s="99">
        <f t="shared" si="66"/>
        <v>110</v>
      </c>
      <c r="Z203" s="99">
        <f>IF(Y203="0","0",LOOKUP(Y203,{0,66,80,100,120,140,160},{0,1,2,3,"3.5",4,5}))</f>
        <v>3</v>
      </c>
      <c r="AA203" s="105">
        <v>24</v>
      </c>
      <c r="AB203" s="105">
        <v>14</v>
      </c>
      <c r="AC203" s="99">
        <f t="shared" si="67"/>
        <v>38</v>
      </c>
      <c r="AD203" s="105">
        <v>15</v>
      </c>
      <c r="AE203" s="105">
        <v>9</v>
      </c>
      <c r="AF203" s="102">
        <f t="shared" si="68"/>
        <v>24</v>
      </c>
      <c r="AG203" s="105">
        <v>42</v>
      </c>
      <c r="AH203" s="101">
        <f t="shared" si="69"/>
        <v>104</v>
      </c>
      <c r="AI203" s="99">
        <f>IF(AH203="0","0",LOOKUP(AH203,{0,66,80,100,120,140,160},{0,1,2,3,"3.5",4,5}))</f>
        <v>3</v>
      </c>
      <c r="AJ203" s="105">
        <v>22</v>
      </c>
      <c r="AK203" s="105">
        <v>31</v>
      </c>
      <c r="AL203" s="99">
        <f t="shared" si="70"/>
        <v>53</v>
      </c>
      <c r="AM203" s="105">
        <v>16</v>
      </c>
      <c r="AN203" s="105">
        <v>17</v>
      </c>
      <c r="AO203" s="101">
        <f t="shared" si="71"/>
        <v>33</v>
      </c>
      <c r="AP203" s="105">
        <v>26</v>
      </c>
      <c r="AQ203" s="101">
        <f t="shared" si="72"/>
        <v>112</v>
      </c>
      <c r="AR203" s="99">
        <f>IF(AQ203="0","0",LOOKUP(AQ203,{0,66,80,100,120,140,160},{0,1,2,3,"3.5",4,5}))</f>
        <v>3</v>
      </c>
      <c r="AS203" s="105">
        <v>17</v>
      </c>
      <c r="AT203" s="105">
        <v>23</v>
      </c>
      <c r="AU203" s="101">
        <f t="shared" si="73"/>
        <v>40</v>
      </c>
      <c r="AV203" s="105">
        <v>13</v>
      </c>
      <c r="AW203" s="105">
        <v>17</v>
      </c>
      <c r="AX203" s="101">
        <f t="shared" si="74"/>
        <v>30</v>
      </c>
      <c r="AY203" s="105">
        <v>30</v>
      </c>
      <c r="AZ203" s="101">
        <f t="shared" si="75"/>
        <v>100</v>
      </c>
      <c r="BA203" s="99">
        <f>IF(AZ203="0","0",LOOKUP(AZ203,{0,66,80,100,120,140,160},{0,1,2,3,"3.5",4,5}))</f>
        <v>3</v>
      </c>
      <c r="BB203" s="105" t="s">
        <v>56</v>
      </c>
      <c r="BC203" s="107">
        <f>IF(ISBLANK(AR203)," ",IF(AR203="0","0",LOOKUP(AR203,{0,1,2,3,"3.5",4,5},{0,0,0,1,"1.5",2,3})))</f>
        <v>1</v>
      </c>
      <c r="BD203" s="133">
        <f t="shared" si="78"/>
        <v>3.3333333333333335</v>
      </c>
      <c r="BE203" s="107" t="str">
        <f t="shared" si="76"/>
        <v>B</v>
      </c>
      <c r="BF203" s="107" t="str">
        <f t="shared" si="77"/>
        <v>Average Result</v>
      </c>
      <c r="BG203" s="75"/>
      <c r="BH203" s="48" t="str">
        <f>IF(H203="0","0",LOOKUP(H203,{0,1,2,3,"3.5",4,5},{"F","D","C","B","A-","A","A+"}))</f>
        <v>A-</v>
      </c>
      <c r="BI203" s="48" t="str">
        <f>IF(L203="0","0",LOOKUP(L203,{0,1,2,3,"3.5",4,5},{"F","D","C","B","A-","A","A+"}))</f>
        <v>A-</v>
      </c>
      <c r="BJ203" s="48" t="str">
        <f>IF(Q203="0","0",LOOKUP(Q203,{0,1,2,3,"3.5",4,5},{"F","D","C","B","A-","A","A+"}))</f>
        <v>B</v>
      </c>
      <c r="BK203" s="48" t="str">
        <f>IF(Z203="0","0",LOOKUP(Z203,{0,1,2,3,"3.5",4,5},{"F","D","C","B","A-","A","A+"}))</f>
        <v>B</v>
      </c>
      <c r="BL203" s="48" t="str">
        <f>IF(AI203="0","0",LOOKUP(AI203,{0,1,2,3,"3.5",4,5},{"F","D","C","B","A-","A","A+"}))</f>
        <v>B</v>
      </c>
      <c r="BM203" s="48" t="str">
        <f>IF(AR203="0","0",LOOKUP(AR203,{0,1,2,3,"3.5",4,5},{"F","D","C","B","A-","A","A+"}))</f>
        <v>B</v>
      </c>
      <c r="BN203" s="48" t="str">
        <f>IF(BA203="0","0",LOOKUP(BA203,{0,1,2,3,"3.5",4,5},{"F","D","C","B","A-","A","A+"}))</f>
        <v>B</v>
      </c>
      <c r="BO203" s="50">
        <f t="shared" si="79"/>
        <v>733</v>
      </c>
    </row>
    <row r="204" spans="1:67" ht="15.75" customHeight="1">
      <c r="A204" s="53">
        <v>1200</v>
      </c>
      <c r="B204" s="38" t="s">
        <v>259</v>
      </c>
      <c r="C204" s="80">
        <v>46</v>
      </c>
      <c r="D204" s="80">
        <v>71</v>
      </c>
      <c r="E204" s="88">
        <f t="shared" si="60"/>
        <v>117</v>
      </c>
      <c r="F204" s="80">
        <v>23</v>
      </c>
      <c r="G204" s="88">
        <f t="shared" si="61"/>
        <v>140</v>
      </c>
      <c r="H204" s="88">
        <f>IF(G204="0","0",LOOKUP(G204,{0,66,80,100,120,140,160},{0,1,2,3,"3.5",4,5}))</f>
        <v>4</v>
      </c>
      <c r="I204" s="80">
        <v>57</v>
      </c>
      <c r="J204" s="80">
        <v>67</v>
      </c>
      <c r="K204" s="80">
        <f t="shared" si="62"/>
        <v>124</v>
      </c>
      <c r="L204" s="88" t="str">
        <f>IF(K204="0","0",LOOKUP(K204,{0,66,80,100,120,140,160},{0,1,2,3,"3.5",4,5}))</f>
        <v>3.5</v>
      </c>
      <c r="M204" s="80">
        <v>22</v>
      </c>
      <c r="N204" s="80">
        <v>11</v>
      </c>
      <c r="O204" s="80">
        <v>21</v>
      </c>
      <c r="P204" s="88">
        <f t="shared" si="63"/>
        <v>54</v>
      </c>
      <c r="Q204" s="88">
        <f>IF(P204="0","0",LOOKUP(P204,{0,33,40,50,60,70,80},{0,1,2,3,"3.5",4,5}))</f>
        <v>3</v>
      </c>
      <c r="R204" s="80">
        <v>36</v>
      </c>
      <c r="S204" s="80">
        <v>30</v>
      </c>
      <c r="T204" s="80">
        <f t="shared" si="64"/>
        <v>66</v>
      </c>
      <c r="U204" s="80">
        <v>14</v>
      </c>
      <c r="V204" s="80">
        <v>10</v>
      </c>
      <c r="W204" s="80">
        <f t="shared" si="65"/>
        <v>24</v>
      </c>
      <c r="X204" s="80">
        <v>30</v>
      </c>
      <c r="Y204" s="107">
        <f t="shared" si="66"/>
        <v>120</v>
      </c>
      <c r="Z204" s="107" t="str">
        <f>IF(Y204="0","0",LOOKUP(Y204,{0,66,80,100,120,140,160},{0,1,2,3,"3.5",4,5}))</f>
        <v>3.5</v>
      </c>
      <c r="AA204" s="105">
        <v>31</v>
      </c>
      <c r="AB204" s="105">
        <v>23</v>
      </c>
      <c r="AC204" s="107">
        <f t="shared" si="67"/>
        <v>54</v>
      </c>
      <c r="AD204" s="105">
        <v>13</v>
      </c>
      <c r="AE204" s="105">
        <v>10</v>
      </c>
      <c r="AF204" s="108">
        <f t="shared" si="68"/>
        <v>23</v>
      </c>
      <c r="AG204" s="105">
        <v>44</v>
      </c>
      <c r="AH204" s="105">
        <f t="shared" si="69"/>
        <v>121</v>
      </c>
      <c r="AI204" s="107" t="str">
        <f>IF(AH204="0","0",LOOKUP(AH204,{0,66,80,100,120,140,160},{0,1,2,3,"3.5",4,5}))</f>
        <v>3.5</v>
      </c>
      <c r="AJ204" s="105">
        <v>42</v>
      </c>
      <c r="AK204" s="105">
        <v>34</v>
      </c>
      <c r="AL204" s="107">
        <f t="shared" si="70"/>
        <v>76</v>
      </c>
      <c r="AM204" s="105">
        <v>14</v>
      </c>
      <c r="AN204" s="105">
        <v>14</v>
      </c>
      <c r="AO204" s="105">
        <f t="shared" si="71"/>
        <v>28</v>
      </c>
      <c r="AP204" s="105">
        <v>40</v>
      </c>
      <c r="AQ204" s="105">
        <f t="shared" si="72"/>
        <v>144</v>
      </c>
      <c r="AR204" s="107">
        <f>IF(AQ204="0","0",LOOKUP(AQ204,{0,66,80,100,120,140,160},{0,1,2,3,"3.5",4,5}))</f>
        <v>4</v>
      </c>
      <c r="AS204" s="105">
        <v>21</v>
      </c>
      <c r="AT204" s="105">
        <v>13</v>
      </c>
      <c r="AU204" s="105">
        <f t="shared" si="73"/>
        <v>34</v>
      </c>
      <c r="AV204" s="105">
        <v>13</v>
      </c>
      <c r="AW204" s="105">
        <v>17</v>
      </c>
      <c r="AX204" s="105">
        <f t="shared" si="74"/>
        <v>30</v>
      </c>
      <c r="AY204" s="105">
        <v>30</v>
      </c>
      <c r="AZ204" s="105">
        <f t="shared" si="75"/>
        <v>94</v>
      </c>
      <c r="BA204" s="107">
        <f>IF(AZ204="0","0",LOOKUP(AZ204,{0,66,80,100,120,140,160},{0,1,2,3,"3.5",4,5}))</f>
        <v>2</v>
      </c>
      <c r="BB204" s="105" t="s">
        <v>60</v>
      </c>
      <c r="BC204" s="107">
        <f>IF(ISBLANK(BA204)," ",IF(BA204="0","0",LOOKUP(BA204,{0,1,2,3,"3.5",4,5},{0,0,0,1,"1.5",2,3})))</f>
        <v>0</v>
      </c>
      <c r="BD204" s="133">
        <f t="shared" si="78"/>
        <v>3.25</v>
      </c>
      <c r="BE204" s="107" t="str">
        <f t="shared" si="76"/>
        <v>B</v>
      </c>
      <c r="BF204" s="107" t="str">
        <f t="shared" si="77"/>
        <v>Average Result</v>
      </c>
      <c r="BG204" s="78"/>
      <c r="BH204" s="34" t="str">
        <f>IF(H204="0","0",LOOKUP(H204,{0,1,2,3,"3.5",4,5},{"F","D","C","B","A-","A","A+"}))</f>
        <v>A</v>
      </c>
      <c r="BI204" s="48" t="str">
        <f>IF(L204="0","0",LOOKUP(L204,{0,1,2,3,"3.5",4,5},{"F","D","C","B","A-","A","A+"}))</f>
        <v>A-</v>
      </c>
      <c r="BJ204" s="48" t="str">
        <f>IF(Q204="0","0",LOOKUP(Q204,{0,1,2,3,"3.5",4,5},{"F","D","C","B","A-","A","A+"}))</f>
        <v>B</v>
      </c>
      <c r="BK204" s="48" t="str">
        <f>IF(Z204="0","0",LOOKUP(Z204,{0,1,2,3,"3.5",4,5},{"F","D","C","B","A-","A","A+"}))</f>
        <v>A-</v>
      </c>
      <c r="BL204" s="48" t="str">
        <f>IF(AI204="0","0",LOOKUP(AI204,{0,1,2,3,"3.5",4,5},{"F","D","C","B","A-","A","A+"}))</f>
        <v>A-</v>
      </c>
      <c r="BM204" s="48" t="str">
        <f>IF(AR204="0","0",LOOKUP(AR204,{0,1,2,3,"3.5",4,5},{"F","D","C","B","A-","A","A+"}))</f>
        <v>A</v>
      </c>
      <c r="BN204" s="48" t="str">
        <f>IF(BA204="0","0",LOOKUP(BA204,{0,1,2,3,"3.5",4,5},{"F","D","C","B","A-","A","A+"}))</f>
        <v>C</v>
      </c>
      <c r="BO204" s="50">
        <f t="shared" si="79"/>
        <v>797</v>
      </c>
    </row>
    <row r="205" spans="1:67" ht="15.75" customHeight="1">
      <c r="A205" s="76">
        <v>1201</v>
      </c>
      <c r="B205" s="38" t="s">
        <v>260</v>
      </c>
      <c r="C205" s="80">
        <v>30</v>
      </c>
      <c r="D205" s="80">
        <v>60</v>
      </c>
      <c r="E205" s="88">
        <f t="shared" si="60"/>
        <v>90</v>
      </c>
      <c r="F205" s="80">
        <v>22</v>
      </c>
      <c r="G205" s="88">
        <f t="shared" si="61"/>
        <v>112</v>
      </c>
      <c r="H205" s="88">
        <f>IF(G205="0","0",LOOKUP(G205,{0,66,80,100,120,140,160},{0,1,2,3,"3.5",4,5}))</f>
        <v>3</v>
      </c>
      <c r="I205" s="80">
        <v>64</v>
      </c>
      <c r="J205" s="80">
        <v>79</v>
      </c>
      <c r="K205" s="80">
        <f t="shared" si="62"/>
        <v>143</v>
      </c>
      <c r="L205" s="88">
        <f>IF(K205="0","0",LOOKUP(K205,{0,66,80,100,120,140,160},{0,1,2,3,"3.5",4,5}))</f>
        <v>4</v>
      </c>
      <c r="M205" s="80">
        <v>25</v>
      </c>
      <c r="N205" s="80">
        <v>13</v>
      </c>
      <c r="O205" s="80">
        <v>15</v>
      </c>
      <c r="P205" s="88">
        <f t="shared" si="63"/>
        <v>53</v>
      </c>
      <c r="Q205" s="88">
        <f>IF(P205="0","0",LOOKUP(P205,{0,33,40,50,60,70,80},{0,1,2,3,"3.5",4,5}))</f>
        <v>3</v>
      </c>
      <c r="R205" s="80">
        <v>21</v>
      </c>
      <c r="S205" s="80">
        <v>20</v>
      </c>
      <c r="T205" s="80">
        <f t="shared" si="64"/>
        <v>41</v>
      </c>
      <c r="U205" s="80">
        <v>13</v>
      </c>
      <c r="V205" s="80">
        <v>12</v>
      </c>
      <c r="W205" s="80">
        <f t="shared" si="65"/>
        <v>25</v>
      </c>
      <c r="X205" s="80">
        <v>28</v>
      </c>
      <c r="Y205" s="107">
        <f t="shared" si="66"/>
        <v>94</v>
      </c>
      <c r="Z205" s="107">
        <f>IF(Y205="0","0",LOOKUP(Y205,{0,66,80,100,120,140,160},{0,1,2,3,"3.5",4,5}))</f>
        <v>2</v>
      </c>
      <c r="AA205" s="105">
        <v>15</v>
      </c>
      <c r="AB205" s="105">
        <v>16</v>
      </c>
      <c r="AC205" s="107">
        <f t="shared" si="67"/>
        <v>31</v>
      </c>
      <c r="AD205" s="105">
        <v>12</v>
      </c>
      <c r="AE205" s="105">
        <v>10</v>
      </c>
      <c r="AF205" s="108">
        <f t="shared" si="68"/>
        <v>22</v>
      </c>
      <c r="AG205" s="105">
        <v>42</v>
      </c>
      <c r="AH205" s="105">
        <f t="shared" si="69"/>
        <v>95</v>
      </c>
      <c r="AI205" s="107">
        <f>IF(AH205="0","0",LOOKUP(AH205,{0,66,80,100,120,140,160},{0,1,2,3,"3.5",4,5}))</f>
        <v>2</v>
      </c>
      <c r="AJ205" s="105">
        <v>14</v>
      </c>
      <c r="AK205" s="105">
        <v>20</v>
      </c>
      <c r="AL205" s="107">
        <f t="shared" si="70"/>
        <v>34</v>
      </c>
      <c r="AM205" s="105">
        <v>13</v>
      </c>
      <c r="AN205" s="105">
        <v>13</v>
      </c>
      <c r="AO205" s="105">
        <f t="shared" si="71"/>
        <v>26</v>
      </c>
      <c r="AP205" s="105">
        <v>26</v>
      </c>
      <c r="AQ205" s="105">
        <f t="shared" si="72"/>
        <v>86</v>
      </c>
      <c r="AR205" s="107">
        <f>IF(AQ205="0","0",LOOKUP(AQ205,{0,66,80,100,120,140,160},{0,1,2,3,"3.5",4,5}))</f>
        <v>2</v>
      </c>
      <c r="AS205" s="105">
        <v>14</v>
      </c>
      <c r="AT205" s="105">
        <v>15</v>
      </c>
      <c r="AU205" s="105">
        <f t="shared" si="73"/>
        <v>29</v>
      </c>
      <c r="AV205" s="105">
        <v>13</v>
      </c>
      <c r="AW205" s="105">
        <v>16</v>
      </c>
      <c r="AX205" s="105">
        <f t="shared" si="74"/>
        <v>29</v>
      </c>
      <c r="AY205" s="105">
        <v>40</v>
      </c>
      <c r="AZ205" s="105">
        <f t="shared" si="75"/>
        <v>98</v>
      </c>
      <c r="BA205" s="107">
        <f>IF(AZ205="0","0",LOOKUP(AZ205,{0,66,80,100,120,140,160},{0,1,2,3,"3.5",4,5}))</f>
        <v>2</v>
      </c>
      <c r="BB205" s="105" t="s">
        <v>60</v>
      </c>
      <c r="BC205" s="107">
        <f>IF(ISBLANK(BA205)," ",IF(BA205="0","0",LOOKUP(BA205,{0,1,2,3,"3.5",4,5},{0,0,0,1,"1.5",2,3})))</f>
        <v>0</v>
      </c>
      <c r="BD205" s="133">
        <f t="shared" si="78"/>
        <v>2.6666666666666665</v>
      </c>
      <c r="BE205" s="107" t="str">
        <f t="shared" si="76"/>
        <v>C</v>
      </c>
      <c r="BF205" s="107" t="str">
        <f t="shared" si="77"/>
        <v>Bellow Average Result</v>
      </c>
      <c r="BG205" s="78"/>
      <c r="BH205" s="34" t="str">
        <f>IF(H205="0","0",LOOKUP(H205,{0,1,2,3,"3.5",4,5},{"F","D","C","B","A-","A","A+"}))</f>
        <v>B</v>
      </c>
      <c r="BI205" s="48" t="str">
        <f>IF(L205="0","0",LOOKUP(L205,{0,1,2,3,"3.5",4,5},{"F","D","C","B","A-","A","A+"}))</f>
        <v>A</v>
      </c>
      <c r="BJ205" s="48" t="str">
        <f>IF(Q205="0","0",LOOKUP(Q205,{0,1,2,3,"3.5",4,5},{"F","D","C","B","A-","A","A+"}))</f>
        <v>B</v>
      </c>
      <c r="BK205" s="48" t="str">
        <f>IF(Z205="0","0",LOOKUP(Z205,{0,1,2,3,"3.5",4,5},{"F","D","C","B","A-","A","A+"}))</f>
        <v>C</v>
      </c>
      <c r="BL205" s="48" t="str">
        <f>IF(AI205="0","0",LOOKUP(AI205,{0,1,2,3,"3.5",4,5},{"F","D","C","B","A-","A","A+"}))</f>
        <v>C</v>
      </c>
      <c r="BM205" s="48" t="str">
        <f>IF(AR205="0","0",LOOKUP(AR205,{0,1,2,3,"3.5",4,5},{"F","D","C","B","A-","A","A+"}))</f>
        <v>C</v>
      </c>
      <c r="BN205" s="48" t="str">
        <f>IF(BA205="0","0",LOOKUP(BA205,{0,1,2,3,"3.5",4,5},{"F","D","C","B","A-","A","A+"}))</f>
        <v>C</v>
      </c>
      <c r="BO205" s="50">
        <f t="shared" si="79"/>
        <v>681</v>
      </c>
    </row>
    <row r="206" spans="1:67" ht="15.75" customHeight="1">
      <c r="A206" s="53">
        <v>1064</v>
      </c>
      <c r="B206" s="77"/>
      <c r="C206" s="80">
        <v>35</v>
      </c>
      <c r="D206" s="80">
        <v>56</v>
      </c>
      <c r="E206" s="88">
        <f t="shared" si="60"/>
        <v>91</v>
      </c>
      <c r="F206" s="80">
        <v>16</v>
      </c>
      <c r="G206" s="88">
        <f t="shared" si="61"/>
        <v>107</v>
      </c>
      <c r="H206" s="88">
        <f>IF(G206="0","0",LOOKUP(G206,{0,66,80,100,120,140,160},{0,1,2,3,"3.5",4,5}))</f>
        <v>3</v>
      </c>
      <c r="I206" s="80">
        <v>40</v>
      </c>
      <c r="J206" s="80">
        <v>51</v>
      </c>
      <c r="K206" s="80">
        <f t="shared" si="62"/>
        <v>91</v>
      </c>
      <c r="L206" s="88">
        <f>IF(K206="0","0",LOOKUP(K206,{0,66,80,100,120,140,160},{0,1,2,3,"3.5",4,5}))</f>
        <v>2</v>
      </c>
      <c r="M206" s="80">
        <v>8</v>
      </c>
      <c r="N206" s="80">
        <v>10</v>
      </c>
      <c r="O206" s="80"/>
      <c r="P206" s="88">
        <f t="shared" si="63"/>
        <v>0</v>
      </c>
      <c r="Q206" s="88">
        <f>IF(P206="0","0",LOOKUP(P206,{0,33,40,50,60,70,80},{0,1,2,3,"3.5",4,5}))</f>
        <v>0</v>
      </c>
      <c r="R206" s="80">
        <v>12</v>
      </c>
      <c r="S206" s="80">
        <v>30</v>
      </c>
      <c r="T206" s="80">
        <f t="shared" si="64"/>
        <v>42</v>
      </c>
      <c r="U206" s="80">
        <v>9</v>
      </c>
      <c r="V206" s="80">
        <v>10</v>
      </c>
      <c r="W206" s="80">
        <f t="shared" si="65"/>
        <v>19</v>
      </c>
      <c r="X206" s="80">
        <v>20</v>
      </c>
      <c r="Y206" s="107">
        <f t="shared" si="66"/>
        <v>81</v>
      </c>
      <c r="Z206" s="107">
        <f>IF(Y206="0","0",LOOKUP(Y206,{0,66,80,100,120,140,160},{0,1,2,3,"3.5",4,5}))</f>
        <v>2</v>
      </c>
      <c r="AA206" s="105">
        <v>18</v>
      </c>
      <c r="AB206" s="105">
        <v>10</v>
      </c>
      <c r="AC206" s="107">
        <f t="shared" si="67"/>
        <v>28</v>
      </c>
      <c r="AD206" s="105">
        <v>12</v>
      </c>
      <c r="AE206" s="105">
        <v>7</v>
      </c>
      <c r="AF206" s="108">
        <f t="shared" si="68"/>
        <v>19</v>
      </c>
      <c r="AG206" s="105">
        <v>26</v>
      </c>
      <c r="AH206" s="105">
        <f t="shared" si="69"/>
        <v>73</v>
      </c>
      <c r="AI206" s="107">
        <f>IF(AH206="0","0",LOOKUP(AH206,{0,66,80,100,120,140,160},{0,1,2,3,"3.5",4,5}))</f>
        <v>1</v>
      </c>
      <c r="AJ206" s="105">
        <v>22</v>
      </c>
      <c r="AK206" s="105">
        <v>12</v>
      </c>
      <c r="AL206" s="107">
        <f t="shared" si="70"/>
        <v>34</v>
      </c>
      <c r="AM206" s="105">
        <v>9</v>
      </c>
      <c r="AN206" s="105">
        <v>8</v>
      </c>
      <c r="AO206" s="105">
        <f t="shared" si="71"/>
        <v>17</v>
      </c>
      <c r="AP206" s="105">
        <v>26</v>
      </c>
      <c r="AQ206" s="105">
        <f t="shared" si="72"/>
        <v>77</v>
      </c>
      <c r="AR206" s="107">
        <f>IF(AQ206="0","0",LOOKUP(AQ206,{0,66,80,100,120,140,160},{0,1,2,3,"3.5",4,5}))</f>
        <v>1</v>
      </c>
      <c r="AS206" s="105">
        <v>14</v>
      </c>
      <c r="AT206" s="105">
        <v>5</v>
      </c>
      <c r="AU206" s="105">
        <f t="shared" si="73"/>
        <v>19</v>
      </c>
      <c r="AV206" s="105">
        <v>8</v>
      </c>
      <c r="AW206" s="105">
        <v>12</v>
      </c>
      <c r="AX206" s="105">
        <f t="shared" si="74"/>
        <v>20</v>
      </c>
      <c r="AY206" s="105">
        <v>30</v>
      </c>
      <c r="AZ206" s="105">
        <f t="shared" si="75"/>
        <v>0</v>
      </c>
      <c r="BA206" s="107">
        <f>IF(AZ206="0","0",LOOKUP(AZ206,{0,66,80,100,120,140,160},{0,1,2,3,"3.5",4,5}))</f>
        <v>0</v>
      </c>
      <c r="BB206" s="105" t="s">
        <v>60</v>
      </c>
      <c r="BC206" s="107">
        <f>IF(ISBLANK(BA206)," ",IF(BA206="0","0",LOOKUP(BA206,{0,1,2,3,"3.5",4,5},{0,0,0,1,"1.5",2,3})))</f>
        <v>0</v>
      </c>
      <c r="BD206" s="133">
        <f t="shared" si="78"/>
        <v>0</v>
      </c>
      <c r="BE206" s="107" t="str">
        <f t="shared" si="76"/>
        <v>F</v>
      </c>
      <c r="BF206" s="107" t="str">
        <f t="shared" si="77"/>
        <v>Fail</v>
      </c>
      <c r="BG206" s="78"/>
      <c r="BH206" s="34" t="str">
        <f>IF(H206="0","0",LOOKUP(H206,{0,1,2,3,"3.5",4,5},{"F","D","C","B","A-","A","A+"}))</f>
        <v>B</v>
      </c>
      <c r="BI206" s="48" t="str">
        <f>IF(L206="0","0",LOOKUP(L206,{0,1,2,3,"3.5",4,5},{"F","D","C","B","A-","A","A+"}))</f>
        <v>C</v>
      </c>
      <c r="BJ206" s="48" t="str">
        <f>IF(Q206="0","0",LOOKUP(Q206,{0,1,2,3,"3.5",4,5},{"F","D","C","B","A-","A","A+"}))</f>
        <v>F</v>
      </c>
      <c r="BK206" s="48" t="str">
        <f>IF(Z206="0","0",LOOKUP(Z206,{0,1,2,3,"3.5",4,5},{"F","D","C","B","A-","A","A+"}))</f>
        <v>C</v>
      </c>
      <c r="BL206" s="48" t="str">
        <f>IF(AI206="0","0",LOOKUP(AI206,{0,1,2,3,"3.5",4,5},{"F","D","C","B","A-","A","A+"}))</f>
        <v>D</v>
      </c>
      <c r="BM206" s="48" t="str">
        <f>IF(AR206="0","0",LOOKUP(AR206,{0,1,2,3,"3.5",4,5},{"F","D","C","B","A-","A","A+"}))</f>
        <v>D</v>
      </c>
      <c r="BN206" s="48" t="str">
        <f>IF(BA206="0","0",LOOKUP(BA206,{0,1,2,3,"3.5",4,5},{"F","D","C","B","A-","A","A+"}))</f>
        <v>F</v>
      </c>
      <c r="BO206" s="50">
        <f t="shared" si="79"/>
        <v>429</v>
      </c>
    </row>
    <row r="207" spans="1:67" ht="15.75" customHeight="1">
      <c r="A207" s="76">
        <v>1098</v>
      </c>
      <c r="B207" s="53"/>
      <c r="C207" s="80">
        <v>31</v>
      </c>
      <c r="D207" s="80">
        <v>64</v>
      </c>
      <c r="E207" s="88">
        <f t="shared" si="60"/>
        <v>95</v>
      </c>
      <c r="F207" s="80">
        <v>21</v>
      </c>
      <c r="G207" s="88">
        <f t="shared" si="61"/>
        <v>116</v>
      </c>
      <c r="H207" s="88">
        <f>IF(G207="0","0",LOOKUP(G207,{0,66,80,100,120,140,160},{0,1,2,3,"3.5",4,5}))</f>
        <v>3</v>
      </c>
      <c r="I207" s="80">
        <v>50</v>
      </c>
      <c r="J207" s="80">
        <v>67</v>
      </c>
      <c r="K207" s="80">
        <f t="shared" si="62"/>
        <v>117</v>
      </c>
      <c r="L207" s="88">
        <f>IF(K207="0","0",LOOKUP(K207,{0,66,80,100,120,140,160},{0,1,2,3,"3.5",4,5}))</f>
        <v>3</v>
      </c>
      <c r="M207" s="80">
        <v>9</v>
      </c>
      <c r="N207" s="80">
        <v>14</v>
      </c>
      <c r="O207" s="80">
        <v>15</v>
      </c>
      <c r="P207" s="88">
        <f t="shared" si="63"/>
        <v>0</v>
      </c>
      <c r="Q207" s="88">
        <f>IF(P207="0","0",LOOKUP(P207,{0,33,40,50,60,70,80},{0,1,2,3,"3.5",4,5}))</f>
        <v>0</v>
      </c>
      <c r="R207" s="80">
        <v>20</v>
      </c>
      <c r="S207" s="80">
        <v>27</v>
      </c>
      <c r="T207" s="80">
        <f t="shared" si="64"/>
        <v>47</v>
      </c>
      <c r="U207" s="80">
        <v>6</v>
      </c>
      <c r="V207" s="96" t="s">
        <v>55</v>
      </c>
      <c r="W207" s="80">
        <f t="shared" si="65"/>
        <v>15</v>
      </c>
      <c r="X207" s="80">
        <v>20</v>
      </c>
      <c r="Y207" s="107">
        <f t="shared" si="66"/>
        <v>0</v>
      </c>
      <c r="Z207" s="107">
        <f>IF(Y207="0","0",LOOKUP(Y207,{0,66,80,100,120,140,160},{0,1,2,3,"3.5",4,5}))</f>
        <v>0</v>
      </c>
      <c r="AA207" s="105">
        <v>30</v>
      </c>
      <c r="AB207" s="105">
        <v>17</v>
      </c>
      <c r="AC207" s="107">
        <f t="shared" si="67"/>
        <v>47</v>
      </c>
      <c r="AD207" s="105">
        <v>16</v>
      </c>
      <c r="AE207" s="105">
        <v>10</v>
      </c>
      <c r="AF207" s="108">
        <f t="shared" si="68"/>
        <v>26</v>
      </c>
      <c r="AG207" s="105">
        <v>38</v>
      </c>
      <c r="AH207" s="105">
        <f t="shared" si="69"/>
        <v>111</v>
      </c>
      <c r="AI207" s="107">
        <f>IF(AH207="0","0",LOOKUP(AH207,{0,66,80,100,120,140,160},{0,1,2,3,"3.5",4,5}))</f>
        <v>3</v>
      </c>
      <c r="AJ207" s="105">
        <v>17</v>
      </c>
      <c r="AK207" s="105">
        <v>23</v>
      </c>
      <c r="AL207" s="107">
        <f t="shared" si="70"/>
        <v>40</v>
      </c>
      <c r="AM207" s="105">
        <v>14</v>
      </c>
      <c r="AN207" s="105">
        <v>10</v>
      </c>
      <c r="AO207" s="105">
        <f t="shared" si="71"/>
        <v>24</v>
      </c>
      <c r="AP207" s="105">
        <v>36</v>
      </c>
      <c r="AQ207" s="105">
        <f t="shared" si="72"/>
        <v>100</v>
      </c>
      <c r="AR207" s="107">
        <f>IF(AQ207="0","0",LOOKUP(AQ207,{0,66,80,100,120,140,160},{0,1,2,3,"3.5",4,5}))</f>
        <v>3</v>
      </c>
      <c r="AS207" s="105">
        <v>19</v>
      </c>
      <c r="AT207" s="105">
        <v>16</v>
      </c>
      <c r="AU207" s="105">
        <f t="shared" si="73"/>
        <v>35</v>
      </c>
      <c r="AV207" s="105">
        <v>8</v>
      </c>
      <c r="AW207" s="105">
        <v>12</v>
      </c>
      <c r="AX207" s="105">
        <f t="shared" si="74"/>
        <v>20</v>
      </c>
      <c r="AY207" s="105">
        <v>32</v>
      </c>
      <c r="AZ207" s="105">
        <f t="shared" si="75"/>
        <v>87</v>
      </c>
      <c r="BA207" s="107">
        <f>IF(AZ207="0","0",LOOKUP(AZ207,{0,66,80,100,120,140,160},{0,1,2,3,"3.5",4,5}))</f>
        <v>2</v>
      </c>
      <c r="BB207" s="105" t="s">
        <v>60</v>
      </c>
      <c r="BC207" s="107">
        <f>IF(ISBLANK(BA207)," ",IF(BA207="0","0",LOOKUP(BA207,{0,1,2,3,"3.5",4,5},{0,0,0,1,"1.5",2,3})))</f>
        <v>0</v>
      </c>
      <c r="BD207" s="133">
        <f t="shared" si="78"/>
        <v>0</v>
      </c>
      <c r="BE207" s="107" t="str">
        <f t="shared" si="76"/>
        <v>F</v>
      </c>
      <c r="BF207" s="107" t="str">
        <f t="shared" si="77"/>
        <v>Fail</v>
      </c>
      <c r="BG207" s="78"/>
      <c r="BH207" s="34" t="str">
        <f>IF(H207="0","0",LOOKUP(H207,{0,1,2,3,"3.5",4,5},{"F","D","C","B","A-","A","A+"}))</f>
        <v>B</v>
      </c>
      <c r="BI207" s="48" t="str">
        <f>IF(L207="0","0",LOOKUP(L207,{0,1,2,3,"3.5",4,5},{"F","D","C","B","A-","A","A+"}))</f>
        <v>B</v>
      </c>
      <c r="BJ207" s="48" t="str">
        <f>IF(Q207="0","0",LOOKUP(Q207,{0,1,2,3,"3.5",4,5},{"F","D","C","B","A-","A","A+"}))</f>
        <v>F</v>
      </c>
      <c r="BK207" s="48" t="str">
        <f>IF(Z207="0","0",LOOKUP(Z207,{0,1,2,3,"3.5",4,5},{"F","D","C","B","A-","A","A+"}))</f>
        <v>F</v>
      </c>
      <c r="BL207" s="48" t="str">
        <f>IF(AI207="0","0",LOOKUP(AI207,{0,1,2,3,"3.5",4,5},{"F","D","C","B","A-","A","A+"}))</f>
        <v>B</v>
      </c>
      <c r="BM207" s="48" t="str">
        <f>IF(AR207="0","0",LOOKUP(AR207,{0,1,2,3,"3.5",4,5},{"F","D","C","B","A-","A","A+"}))</f>
        <v>B</v>
      </c>
      <c r="BN207" s="48" t="str">
        <f>IF(BA207="0","0",LOOKUP(BA207,{0,1,2,3,"3.5",4,5},{"F","D","C","B","A-","A","A+"}))</f>
        <v>C</v>
      </c>
      <c r="BO207" s="50">
        <f t="shared" si="79"/>
        <v>531</v>
      </c>
    </row>
    <row r="208" spans="1:67" ht="15.75" customHeight="1">
      <c r="A208" s="53">
        <v>1146</v>
      </c>
      <c r="B208" s="53"/>
      <c r="C208" s="80">
        <v>17</v>
      </c>
      <c r="D208" s="80">
        <v>60</v>
      </c>
      <c r="E208" s="88">
        <f t="shared" si="60"/>
        <v>77</v>
      </c>
      <c r="F208" s="80">
        <v>18</v>
      </c>
      <c r="G208" s="88">
        <f t="shared" si="61"/>
        <v>95</v>
      </c>
      <c r="H208" s="88">
        <f>IF(G208="0","0",LOOKUP(G208,{0,66,80,100,120,140,160},{0,1,2,3,"3.5",4,5}))</f>
        <v>2</v>
      </c>
      <c r="I208" s="80">
        <v>42</v>
      </c>
      <c r="J208" s="80">
        <v>44</v>
      </c>
      <c r="K208" s="80">
        <f t="shared" si="62"/>
        <v>86</v>
      </c>
      <c r="L208" s="88">
        <f>IF(K208="0","0",LOOKUP(K208,{0,66,80,100,120,140,160},{0,1,2,3,"3.5",4,5}))</f>
        <v>2</v>
      </c>
      <c r="M208" s="80">
        <v>3</v>
      </c>
      <c r="N208" s="80">
        <v>7</v>
      </c>
      <c r="O208" s="80"/>
      <c r="P208" s="88">
        <f t="shared" si="63"/>
        <v>0</v>
      </c>
      <c r="Q208" s="88">
        <f>IF(P208="0","0",LOOKUP(P208,{0,33,40,50,60,70,80},{0,1,2,3,"3.5",4,5}))</f>
        <v>0</v>
      </c>
      <c r="R208" s="80">
        <v>10</v>
      </c>
      <c r="S208" s="80">
        <v>20</v>
      </c>
      <c r="T208" s="80">
        <f t="shared" si="64"/>
        <v>30</v>
      </c>
      <c r="U208" s="80">
        <v>10</v>
      </c>
      <c r="V208" s="80">
        <v>12</v>
      </c>
      <c r="W208" s="80">
        <f t="shared" si="65"/>
        <v>22</v>
      </c>
      <c r="X208" s="80"/>
      <c r="Y208" s="107">
        <f t="shared" si="66"/>
        <v>0</v>
      </c>
      <c r="Z208" s="107">
        <f>IF(Y208="0","0",LOOKUP(Y208,{0,66,80,100,120,140,160},{0,1,2,3,"3.5",4,5}))</f>
        <v>0</v>
      </c>
      <c r="AA208" s="105">
        <v>29</v>
      </c>
      <c r="AB208" s="105">
        <v>7</v>
      </c>
      <c r="AC208" s="107">
        <f t="shared" si="67"/>
        <v>36</v>
      </c>
      <c r="AD208" s="105">
        <v>12</v>
      </c>
      <c r="AE208" s="105">
        <v>8</v>
      </c>
      <c r="AF208" s="108">
        <f t="shared" si="68"/>
        <v>20</v>
      </c>
      <c r="AG208" s="105"/>
      <c r="AH208" s="105">
        <f t="shared" si="69"/>
        <v>0</v>
      </c>
      <c r="AI208" s="107">
        <f>IF(AH208="0","0",LOOKUP(AH208,{0,66,80,100,120,140,160},{0,1,2,3,"3.5",4,5}))</f>
        <v>0</v>
      </c>
      <c r="AJ208" s="105">
        <v>2</v>
      </c>
      <c r="AK208" s="105">
        <v>5</v>
      </c>
      <c r="AL208" s="107">
        <f t="shared" si="70"/>
        <v>7</v>
      </c>
      <c r="AM208" s="105">
        <v>9</v>
      </c>
      <c r="AN208" s="105">
        <v>8</v>
      </c>
      <c r="AO208" s="105">
        <f t="shared" si="71"/>
        <v>17</v>
      </c>
      <c r="AP208" s="105">
        <v>26</v>
      </c>
      <c r="AQ208" s="105">
        <f t="shared" si="72"/>
        <v>0</v>
      </c>
      <c r="AR208" s="107">
        <f>IF(AQ208="0","0",LOOKUP(AQ208,{0,66,80,100,120,140,160},{0,1,2,3,"3.5",4,5}))</f>
        <v>0</v>
      </c>
      <c r="AS208" s="105">
        <v>10</v>
      </c>
      <c r="AT208" s="105">
        <v>7</v>
      </c>
      <c r="AU208" s="105">
        <f t="shared" si="73"/>
        <v>17</v>
      </c>
      <c r="AV208" s="105">
        <v>6</v>
      </c>
      <c r="AW208" s="105">
        <v>13</v>
      </c>
      <c r="AX208" s="105">
        <f t="shared" si="74"/>
        <v>19</v>
      </c>
      <c r="AY208" s="105"/>
      <c r="AZ208" s="105">
        <f t="shared" si="75"/>
        <v>0</v>
      </c>
      <c r="BA208" s="107">
        <f>IF(AZ208="0","0",LOOKUP(AZ208,{0,66,80,100,120,140,160},{0,1,2,3,"3.5",4,5}))</f>
        <v>0</v>
      </c>
      <c r="BB208" s="105" t="s">
        <v>60</v>
      </c>
      <c r="BC208" s="107">
        <f>IF(ISBLANK(BA208)," ",IF(BA208="0","0",LOOKUP(BA208,{0,1,2,3,"3.5",4,5},{0,0,0,1,"1.5",2,3})))</f>
        <v>0</v>
      </c>
      <c r="BD208" s="133">
        <f t="shared" si="78"/>
        <v>0</v>
      </c>
      <c r="BE208" s="107" t="str">
        <f t="shared" si="76"/>
        <v>F</v>
      </c>
      <c r="BF208" s="107" t="str">
        <f t="shared" si="77"/>
        <v>Fail</v>
      </c>
      <c r="BG208" s="78"/>
      <c r="BH208" s="34" t="str">
        <f>IF(H208="0","0",LOOKUP(H208,{0,1,2,3,"3.5",4,5},{"F","D","C","B","A-","A","A+"}))</f>
        <v>C</v>
      </c>
      <c r="BI208" s="48" t="str">
        <f>IF(L208="0","0",LOOKUP(L208,{0,1,2,3,"3.5",4,5},{"F","D","C","B","A-","A","A+"}))</f>
        <v>C</v>
      </c>
      <c r="BJ208" s="48" t="str">
        <f>IF(Q208="0","0",LOOKUP(Q208,{0,1,2,3,"3.5",4,5},{"F","D","C","B","A-","A","A+"}))</f>
        <v>F</v>
      </c>
      <c r="BK208" s="48" t="str">
        <f>IF(Z208="0","0",LOOKUP(Z208,{0,1,2,3,"3.5",4,5},{"F","D","C","B","A-","A","A+"}))</f>
        <v>F</v>
      </c>
      <c r="BL208" s="48" t="str">
        <f>IF(AI208="0","0",LOOKUP(AI208,{0,1,2,3,"3.5",4,5},{"F","D","C","B","A-","A","A+"}))</f>
        <v>F</v>
      </c>
      <c r="BM208" s="48" t="str">
        <f>IF(AR208="0","0",LOOKUP(AR208,{0,1,2,3,"3.5",4,5},{"F","D","C","B","A-","A","A+"}))</f>
        <v>F</v>
      </c>
      <c r="BN208" s="48" t="str">
        <f>IF(BA208="0","0",LOOKUP(BA208,{0,1,2,3,"3.5",4,5},{"F","D","C","B","A-","A","A+"}))</f>
        <v>F</v>
      </c>
      <c r="BO208" s="50">
        <f t="shared" si="79"/>
        <v>181</v>
      </c>
    </row>
    <row r="209" spans="1:67" ht="15.75" customHeight="1">
      <c r="A209" s="76">
        <v>1094</v>
      </c>
      <c r="B209" s="53"/>
      <c r="C209" s="80"/>
      <c r="D209" s="80"/>
      <c r="E209" s="88">
        <f t="shared" si="60"/>
        <v>0</v>
      </c>
      <c r="F209" s="80"/>
      <c r="G209" s="88">
        <f t="shared" si="61"/>
        <v>0</v>
      </c>
      <c r="H209" s="88">
        <f>IF(G209="0","0",LOOKUP(G209,{0,66,80,100,120,140,160},{0,1,2,3,"3.5",4,5}))</f>
        <v>0</v>
      </c>
      <c r="I209" s="80"/>
      <c r="J209" s="80"/>
      <c r="K209" s="80">
        <f t="shared" si="62"/>
        <v>0</v>
      </c>
      <c r="L209" s="88"/>
      <c r="M209" s="80">
        <v>9</v>
      </c>
      <c r="N209" s="80"/>
      <c r="O209" s="80"/>
      <c r="P209" s="88">
        <f t="shared" si="63"/>
        <v>0</v>
      </c>
      <c r="Q209" s="88">
        <f>IF(P209="0","0",LOOKUP(P209,{0,33,40,50,60,70,80},{0,1,2,3,"3.5",4,5}))</f>
        <v>0</v>
      </c>
      <c r="R209" s="80"/>
      <c r="S209" s="80"/>
      <c r="T209" s="80">
        <f t="shared" si="64"/>
        <v>0</v>
      </c>
      <c r="U209" s="80"/>
      <c r="V209" s="80"/>
      <c r="W209" s="80">
        <f t="shared" si="65"/>
        <v>0</v>
      </c>
      <c r="X209" s="80"/>
      <c r="Y209" s="107">
        <f t="shared" si="66"/>
        <v>0</v>
      </c>
      <c r="Z209" s="107">
        <f>IF(Y209="0","0",LOOKUP(Y209,{0,66,80,100,120,140,160},{0,1,2,3,"3.5",4,5}))</f>
        <v>0</v>
      </c>
      <c r="AA209" s="105"/>
      <c r="AB209" s="105"/>
      <c r="AC209" s="107">
        <f t="shared" si="67"/>
        <v>0</v>
      </c>
      <c r="AD209" s="105"/>
      <c r="AE209" s="105"/>
      <c r="AF209" s="108">
        <f t="shared" si="68"/>
        <v>0</v>
      </c>
      <c r="AG209" s="105"/>
      <c r="AH209" s="105">
        <f t="shared" si="69"/>
        <v>0</v>
      </c>
      <c r="AI209" s="107">
        <f>IF(AH209="0","0",LOOKUP(AH209,{0,66,80,100,120,140,160},{0,1,2,3,"3.5",4,5}))</f>
        <v>0</v>
      </c>
      <c r="AJ209" s="105"/>
      <c r="AK209" s="105"/>
      <c r="AL209" s="107">
        <f t="shared" si="70"/>
        <v>0</v>
      </c>
      <c r="AM209" s="105"/>
      <c r="AN209" s="105"/>
      <c r="AO209" s="105">
        <f t="shared" si="71"/>
        <v>0</v>
      </c>
      <c r="AP209" s="105"/>
      <c r="AQ209" s="105">
        <f t="shared" si="72"/>
        <v>0</v>
      </c>
      <c r="AR209" s="107">
        <f>IF(AQ209="0","0",LOOKUP(AQ209,{0,66,80,100,120,140,160},{0,1,2,3,"3.5",4,5}))</f>
        <v>0</v>
      </c>
      <c r="AS209" s="105"/>
      <c r="AT209" s="105"/>
      <c r="AU209" s="105">
        <f t="shared" si="73"/>
        <v>0</v>
      </c>
      <c r="AV209" s="105"/>
      <c r="AW209" s="105"/>
      <c r="AX209" s="105">
        <f t="shared" si="74"/>
        <v>0</v>
      </c>
      <c r="AY209" s="105"/>
      <c r="AZ209" s="105">
        <f t="shared" si="75"/>
        <v>0</v>
      </c>
      <c r="BA209" s="107">
        <f>IF(AZ209="0","0",LOOKUP(AZ209,{0,66,80,100,120,140,160},{0,1,2,3,"3.5",4,5}))</f>
        <v>0</v>
      </c>
      <c r="BB209" s="105" t="s">
        <v>60</v>
      </c>
      <c r="BC209" s="107">
        <f>IF(ISBLANK(BA209)," ",IF(BA209="0","0",LOOKUP(BA209,{0,1,2,3,"3.5",4,5},{0,0,0,1,"1.5",2,3})))</f>
        <v>0</v>
      </c>
      <c r="BD209" s="133">
        <f t="shared" si="78"/>
        <v>0</v>
      </c>
      <c r="BE209" s="107" t="str">
        <f t="shared" si="76"/>
        <v>F</v>
      </c>
      <c r="BF209" s="107" t="str">
        <f t="shared" si="77"/>
        <v>Fail</v>
      </c>
      <c r="BG209" s="78"/>
      <c r="BH209" s="34" t="str">
        <f>IF(H209="0","0",LOOKUP(H209,{0,1,2,3,"3.5",4,5},{"F","D","C","B","A-","A","A+"}))</f>
        <v>F</v>
      </c>
      <c r="BI209" s="48" t="str">
        <f>IF(L209="0","0",LOOKUP(L209,{0,1,2,3,"3.5",4,5},{"F","D","C","B","A-","A","A+"}))</f>
        <v>F</v>
      </c>
      <c r="BJ209" s="48" t="str">
        <f>IF(Q209="0","0",LOOKUP(Q209,{0,1,2,3,"3.5",4,5},{"F","D","C","B","A-","A","A+"}))</f>
        <v>F</v>
      </c>
      <c r="BK209" s="48" t="str">
        <f>IF(Z209="0","0",LOOKUP(Z209,{0,1,2,3,"3.5",4,5},{"F","D","C","B","A-","A","A+"}))</f>
        <v>F</v>
      </c>
      <c r="BL209" s="48" t="str">
        <f>IF(AI209="0","0",LOOKUP(AI209,{0,1,2,3,"3.5",4,5},{"F","D","C","B","A-","A","A+"}))</f>
        <v>F</v>
      </c>
      <c r="BM209" s="48" t="str">
        <f>IF(AR209="0","0",LOOKUP(AR209,{0,1,2,3,"3.5",4,5},{"F","D","C","B","A-","A","A+"}))</f>
        <v>F</v>
      </c>
      <c r="BN209" s="48" t="str">
        <f>IF(BA209="0","0",LOOKUP(BA209,{0,1,2,3,"3.5",4,5},{"F","D","C","B","A-","A","A+"}))</f>
        <v>F</v>
      </c>
      <c r="BO209" s="50">
        <f t="shared" si="79"/>
        <v>0</v>
      </c>
    </row>
    <row r="210" spans="1:67" ht="15.75" customHeight="1">
      <c r="A210" s="53"/>
      <c r="B210" s="53"/>
      <c r="C210" s="80"/>
      <c r="D210" s="80"/>
      <c r="E210" s="88">
        <f t="shared" si="60"/>
        <v>0</v>
      </c>
      <c r="F210" s="80"/>
      <c r="G210" s="88">
        <f t="shared" si="61"/>
        <v>0</v>
      </c>
      <c r="H210" s="88">
        <f>IF(G210="0","0",LOOKUP(G210,{0,66,80,100,120,140,160},{0,1,2,3,"3.5",4,5}))</f>
        <v>0</v>
      </c>
      <c r="I210" s="80"/>
      <c r="J210" s="80"/>
      <c r="K210" s="80">
        <f t="shared" si="62"/>
        <v>0</v>
      </c>
      <c r="L210" s="88">
        <f>IF(K210="0","0",LOOKUP(K210,{0,66,80,100,120,140,160},{0,1,2,3,"3.5",4,5}))</f>
        <v>0</v>
      </c>
      <c r="M210" s="80"/>
      <c r="N210" s="80"/>
      <c r="O210" s="80"/>
      <c r="P210" s="88">
        <f t="shared" si="63"/>
        <v>0</v>
      </c>
      <c r="Q210" s="88">
        <f>IF(P210="0","0",LOOKUP(P210,{0,33,40,50,60,70,80},{0,1,2,3,"3.5",4,5}))</f>
        <v>0</v>
      </c>
      <c r="R210" s="80"/>
      <c r="S210" s="80"/>
      <c r="T210" s="80">
        <f t="shared" si="64"/>
        <v>0</v>
      </c>
      <c r="U210" s="80"/>
      <c r="V210" s="80"/>
      <c r="W210" s="80">
        <f t="shared" si="65"/>
        <v>0</v>
      </c>
      <c r="X210" s="80"/>
      <c r="Y210" s="107">
        <f t="shared" si="66"/>
        <v>0</v>
      </c>
      <c r="Z210" s="107">
        <f>IF(Y210="0","0",LOOKUP(Y210,{0,66,80,100,120,140,160},{0,1,2,3,"3.5",4,5}))</f>
        <v>0</v>
      </c>
      <c r="AA210" s="105"/>
      <c r="AB210" s="105"/>
      <c r="AC210" s="107">
        <f t="shared" si="67"/>
        <v>0</v>
      </c>
      <c r="AD210" s="105"/>
      <c r="AE210" s="105"/>
      <c r="AF210" s="108">
        <f t="shared" si="68"/>
        <v>0</v>
      </c>
      <c r="AG210" s="105"/>
      <c r="AH210" s="105">
        <f t="shared" si="69"/>
        <v>0</v>
      </c>
      <c r="AI210" s="107">
        <f>IF(AH210="0","0",LOOKUP(AH210,{0,66,80,100,120,140,160},{0,1,2,3,"3.5",4,5}))</f>
        <v>0</v>
      </c>
      <c r="AJ210" s="105"/>
      <c r="AK210" s="105"/>
      <c r="AL210" s="107">
        <f t="shared" si="70"/>
        <v>0</v>
      </c>
      <c r="AM210" s="105"/>
      <c r="AN210" s="105"/>
      <c r="AO210" s="105">
        <f t="shared" si="71"/>
        <v>0</v>
      </c>
      <c r="AP210" s="105"/>
      <c r="AQ210" s="105">
        <f t="shared" si="72"/>
        <v>0</v>
      </c>
      <c r="AR210" s="107">
        <f>IF(AQ210="0","0",LOOKUP(AQ210,{0,66,80,100,120,140,160},{0,1,2,3,"3.5",4,5}))</f>
        <v>0</v>
      </c>
      <c r="AS210" s="105"/>
      <c r="AT210" s="105"/>
      <c r="AU210" s="105">
        <f t="shared" si="73"/>
        <v>0</v>
      </c>
      <c r="AV210" s="105"/>
      <c r="AW210" s="105"/>
      <c r="AX210" s="105">
        <f t="shared" si="74"/>
        <v>0</v>
      </c>
      <c r="AY210" s="105"/>
      <c r="AZ210" s="105">
        <f t="shared" si="75"/>
        <v>0</v>
      </c>
      <c r="BA210" s="107">
        <f>IF(AZ210="0","0",LOOKUP(AZ210,{0,66,80,100,120,140,160},{0,1,2,3,"3.5",4,5}))</f>
        <v>0</v>
      </c>
      <c r="BB210" s="105" t="s">
        <v>60</v>
      </c>
      <c r="BC210" s="107">
        <f>IF(ISBLANK(BA210)," ",IF(BA210="0","0",LOOKUP(BA210,{0,1,2,3,"3.5",4,5},{0,0,0,1,"1.5",2,3})))</f>
        <v>0</v>
      </c>
      <c r="BD210" s="133">
        <f t="shared" si="78"/>
        <v>0</v>
      </c>
      <c r="BE210" s="107" t="str">
        <f t="shared" si="76"/>
        <v>F</v>
      </c>
      <c r="BF210" s="107" t="str">
        <f t="shared" si="77"/>
        <v>Fail</v>
      </c>
      <c r="BG210" s="78"/>
      <c r="BH210" s="34" t="str">
        <f>IF(H210="0","0",LOOKUP(H210,{0,1,2,3,"3.5",4,5},{"F","D","C","B","A-","A","A+"}))</f>
        <v>F</v>
      </c>
      <c r="BI210" s="48" t="str">
        <f>IF(L210="0","0",LOOKUP(L210,{0,1,2,3,"3.5",4,5},{"F","D","C","B","A-","A","A+"}))</f>
        <v>F</v>
      </c>
      <c r="BJ210" s="48" t="str">
        <f>IF(Q210="0","0",LOOKUP(Q210,{0,1,2,3,"3.5",4,5},{"F","D","C","B","A-","A","A+"}))</f>
        <v>F</v>
      </c>
      <c r="BK210" s="48" t="str">
        <f>IF(Z210="0","0",LOOKUP(Z210,{0,1,2,3,"3.5",4,5},{"F","D","C","B","A-","A","A+"}))</f>
        <v>F</v>
      </c>
      <c r="BL210" s="48" t="str">
        <f>IF(AI210="0","0",LOOKUP(AI210,{0,1,2,3,"3.5",4,5},{"F","D","C","B","A-","A","A+"}))</f>
        <v>F</v>
      </c>
      <c r="BM210" s="48" t="str">
        <f>IF(AR210="0","0",LOOKUP(AR210,{0,1,2,3,"3.5",4,5},{"F","D","C","B","A-","A","A+"}))</f>
        <v>F</v>
      </c>
      <c r="BN210" s="48" t="str">
        <f>IF(BA210="0","0",LOOKUP(BA210,{0,1,2,3,"3.5",4,5},{"F","D","C","B","A-","A","A+"}))</f>
        <v>F</v>
      </c>
      <c r="BO210" s="50">
        <f t="shared" si="79"/>
        <v>0</v>
      </c>
    </row>
    <row r="211" spans="1:67" ht="15.75" customHeight="1">
      <c r="A211" s="66"/>
      <c r="B211" s="54"/>
      <c r="C211" s="95"/>
      <c r="D211" s="95"/>
      <c r="E211" s="81">
        <f t="shared" si="60"/>
        <v>0</v>
      </c>
      <c r="F211" s="95"/>
      <c r="G211" s="81">
        <f t="shared" si="61"/>
        <v>0</v>
      </c>
      <c r="H211" s="81">
        <f>IF(G211="0","0",LOOKUP(G211,{0,66,80,100,120,140,160},{0,1,2,3,"3.5",4,5}))</f>
        <v>0</v>
      </c>
      <c r="I211" s="80"/>
      <c r="J211" s="80"/>
      <c r="K211" s="83">
        <f t="shared" si="62"/>
        <v>0</v>
      </c>
      <c r="L211" s="81">
        <f>IF(K211="0","0",LOOKUP(K211,{0,66,80,100,120,140,160},{0,1,2,3,"3.5",4,5}))</f>
        <v>0</v>
      </c>
      <c r="M211" s="80"/>
      <c r="N211" s="80"/>
      <c r="O211" s="80"/>
      <c r="P211" s="81">
        <f t="shared" si="63"/>
        <v>0</v>
      </c>
      <c r="Q211" s="81">
        <f>IF(P211="0","0",LOOKUP(P211,{0,33,40,50,60,70,80},{0,1,2,3,"3.5",4,5}))</f>
        <v>0</v>
      </c>
      <c r="R211" s="80"/>
      <c r="S211" s="80"/>
      <c r="T211" s="83">
        <f t="shared" si="64"/>
        <v>0</v>
      </c>
      <c r="U211" s="80"/>
      <c r="V211" s="80"/>
      <c r="W211" s="83">
        <f t="shared" si="65"/>
        <v>0</v>
      </c>
      <c r="X211" s="80"/>
      <c r="Y211" s="99">
        <f t="shared" si="66"/>
        <v>0</v>
      </c>
      <c r="Z211" s="99">
        <f>IF(Y211="0","0",LOOKUP(Y211,{0,66,80,100,120,140,160},{0,1,2,3,"3.5",4,5}))</f>
        <v>0</v>
      </c>
      <c r="AA211" s="105"/>
      <c r="AB211" s="105"/>
      <c r="AC211" s="99">
        <f t="shared" si="67"/>
        <v>0</v>
      </c>
      <c r="AD211" s="105"/>
      <c r="AE211" s="105"/>
      <c r="AF211" s="102">
        <f t="shared" si="68"/>
        <v>0</v>
      </c>
      <c r="AG211" s="105"/>
      <c r="AH211" s="101">
        <f t="shared" si="69"/>
        <v>0</v>
      </c>
      <c r="AI211" s="99">
        <f>IF(AH211="0","0",LOOKUP(AH211,{0,66,80,100,120,140,160},{0,1,2,3,"3.5",4,5}))</f>
        <v>0</v>
      </c>
      <c r="AJ211" s="105"/>
      <c r="AK211" s="105"/>
      <c r="AL211" s="99">
        <f t="shared" si="70"/>
        <v>0</v>
      </c>
      <c r="AM211" s="105"/>
      <c r="AN211" s="105"/>
      <c r="AO211" s="101">
        <f t="shared" si="71"/>
        <v>0</v>
      </c>
      <c r="AP211" s="105"/>
      <c r="AQ211" s="101">
        <f t="shared" si="72"/>
        <v>0</v>
      </c>
      <c r="AR211" s="99">
        <f>IF(AQ211="0","0",LOOKUP(AQ211,{0,66,80,100,120,140,160},{0,1,2,3,"3.5",4,5}))</f>
        <v>0</v>
      </c>
      <c r="AS211" s="105"/>
      <c r="AT211" s="105"/>
      <c r="AU211" s="101">
        <f t="shared" si="73"/>
        <v>0</v>
      </c>
      <c r="AV211" s="105"/>
      <c r="AW211" s="105"/>
      <c r="AX211" s="101">
        <f t="shared" si="74"/>
        <v>0</v>
      </c>
      <c r="AY211" s="105"/>
      <c r="AZ211" s="101">
        <f t="shared" si="75"/>
        <v>0</v>
      </c>
      <c r="BA211" s="99">
        <f>IF(AZ211="0","0",LOOKUP(AZ211,{0,66,80,100,120,140,160},{0,1,2,3,"3.5",4,5}))</f>
        <v>0</v>
      </c>
      <c r="BB211" s="105" t="s">
        <v>60</v>
      </c>
      <c r="BC211" s="107">
        <f>IF(ISBLANK(BA211)," ",IF(BA211="0","0",LOOKUP(BA211,{0,1,2,3,"3.5",4,5},{0,0,0,1,"1.5",2,3})))</f>
        <v>0</v>
      </c>
      <c r="BD211" s="133">
        <f t="shared" si="78"/>
        <v>0</v>
      </c>
      <c r="BE211" s="107" t="str">
        <f t="shared" si="76"/>
        <v>F</v>
      </c>
      <c r="BF211" s="107" t="str">
        <f t="shared" si="77"/>
        <v>Fail</v>
      </c>
      <c r="BG211" s="75"/>
      <c r="BH211" s="48" t="str">
        <f>IF(H211="0","0",LOOKUP(H211,{0,1,2,3,"3.5",4,5},{"F","D","C","B","A-","A","A+"}))</f>
        <v>F</v>
      </c>
      <c r="BI211" s="48" t="str">
        <f>IF(L211="0","0",LOOKUP(L211,{0,1,2,3,"3.5",4,5},{"F","D","C","B","A-","A","A+"}))</f>
        <v>F</v>
      </c>
      <c r="BJ211" s="48" t="str">
        <f>IF(Q211="0","0",LOOKUP(Q211,{0,1,2,3,"3.5",4,5},{"F","D","C","B","A-","A","A+"}))</f>
        <v>F</v>
      </c>
      <c r="BK211" s="48" t="str">
        <f>IF(Z211="0","0",LOOKUP(Z211,{0,1,2,3,"3.5",4,5},{"F","D","C","B","A-","A","A+"}))</f>
        <v>F</v>
      </c>
      <c r="BL211" s="48" t="str">
        <f>IF(AI211="0","0",LOOKUP(AI211,{0,1,2,3,"3.5",4,5},{"F","D","C","B","A-","A","A+"}))</f>
        <v>F</v>
      </c>
      <c r="BM211" s="48" t="str">
        <f>IF(AR211="0","0",LOOKUP(AR211,{0,1,2,3,"3.5",4,5},{"F","D","C","B","A-","A","A+"}))</f>
        <v>F</v>
      </c>
      <c r="BN211" s="48" t="str">
        <f>IF(BA211="0","0",LOOKUP(BA211,{0,1,2,3,"3.5",4,5},{"F","D","C","B","A-","A","A+"}))</f>
        <v>F</v>
      </c>
      <c r="BO211" s="50">
        <f t="shared" si="79"/>
        <v>0</v>
      </c>
    </row>
    <row r="212" spans="1:67" ht="15.75" customHeight="1">
      <c r="A212" s="37"/>
      <c r="B212" s="54"/>
      <c r="C212" s="95"/>
      <c r="D212" s="95"/>
      <c r="E212" s="81">
        <f t="shared" si="60"/>
        <v>0</v>
      </c>
      <c r="F212" s="95"/>
      <c r="G212" s="81">
        <f t="shared" si="61"/>
        <v>0</v>
      </c>
      <c r="H212" s="81">
        <f>IF(G212="0","0",LOOKUP(G212,{0,66,80,100,120,140,160},{0,1,2,3,"3.5",4,5}))</f>
        <v>0</v>
      </c>
      <c r="I212" s="80"/>
      <c r="J212" s="80"/>
      <c r="K212" s="83">
        <f t="shared" si="62"/>
        <v>0</v>
      </c>
      <c r="L212" s="81">
        <f>IF(K212="0","0",LOOKUP(K212,{0,66,80,100,120,140,160},{0,1,2,3,"3.5",4,5}))</f>
        <v>0</v>
      </c>
      <c r="M212" s="80"/>
      <c r="N212" s="80"/>
      <c r="O212" s="80"/>
      <c r="P212" s="81">
        <f t="shared" si="63"/>
        <v>0</v>
      </c>
      <c r="Q212" s="81">
        <f>IF(P212="0","0",LOOKUP(P212,{0,33,40,50,60,70,80},{0,1,2,3,"3.5",4,5}))</f>
        <v>0</v>
      </c>
      <c r="R212" s="80"/>
      <c r="S212" s="80"/>
      <c r="T212" s="83">
        <f t="shared" si="64"/>
        <v>0</v>
      </c>
      <c r="U212" s="80"/>
      <c r="V212" s="80"/>
      <c r="W212" s="83">
        <f t="shared" si="65"/>
        <v>0</v>
      </c>
      <c r="X212" s="80"/>
      <c r="Y212" s="99">
        <f t="shared" si="66"/>
        <v>0</v>
      </c>
      <c r="Z212" s="99">
        <f>IF(Y212="0","0",LOOKUP(Y212,{0,66,80,100,120,140,160},{0,1,2,3,"3.5",4,5}))</f>
        <v>0</v>
      </c>
      <c r="AA212" s="105"/>
      <c r="AB212" s="105"/>
      <c r="AC212" s="99">
        <f t="shared" si="67"/>
        <v>0</v>
      </c>
      <c r="AD212" s="105"/>
      <c r="AE212" s="105"/>
      <c r="AF212" s="102">
        <f t="shared" si="68"/>
        <v>0</v>
      </c>
      <c r="AG212" s="105"/>
      <c r="AH212" s="101">
        <f t="shared" si="69"/>
        <v>0</v>
      </c>
      <c r="AI212" s="99">
        <f>IF(AH212="0","0",LOOKUP(AH212,{0,66,80,100,120,140,160},{0,1,2,3,"3.5",4,5}))</f>
        <v>0</v>
      </c>
      <c r="AJ212" s="105"/>
      <c r="AK212" s="105"/>
      <c r="AL212" s="99">
        <f t="shared" si="70"/>
        <v>0</v>
      </c>
      <c r="AM212" s="105"/>
      <c r="AN212" s="105"/>
      <c r="AO212" s="101">
        <f t="shared" si="71"/>
        <v>0</v>
      </c>
      <c r="AP212" s="105"/>
      <c r="AQ212" s="101">
        <f t="shared" si="72"/>
        <v>0</v>
      </c>
      <c r="AR212" s="99">
        <f>IF(AQ212="0","0",LOOKUP(AQ212,{0,66,80,100,120,140,160},{0,1,2,3,"3.5",4,5}))</f>
        <v>0</v>
      </c>
      <c r="AS212" s="105"/>
      <c r="AT212" s="105"/>
      <c r="AU212" s="101">
        <f t="shared" si="73"/>
        <v>0</v>
      </c>
      <c r="AV212" s="105"/>
      <c r="AW212" s="105"/>
      <c r="AX212" s="101">
        <f t="shared" si="74"/>
        <v>0</v>
      </c>
      <c r="AY212" s="105"/>
      <c r="AZ212" s="101">
        <f t="shared" si="75"/>
        <v>0</v>
      </c>
      <c r="BA212" s="99">
        <f>IF(AZ212="0","0",LOOKUP(AZ212,{0,66,80,100,120,140,160},{0,1,2,3,"3.5",4,5}))</f>
        <v>0</v>
      </c>
      <c r="BB212" s="105" t="s">
        <v>60</v>
      </c>
      <c r="BC212" s="107">
        <f>IF(ISBLANK(BA212)," ",IF(BA212="0","0",LOOKUP(BA212,{0,1,2,3,"3.5",4,5},{0,0,0,1,"1.5",2,3})))</f>
        <v>0</v>
      </c>
      <c r="BD212" s="133">
        <f t="shared" si="78"/>
        <v>0</v>
      </c>
      <c r="BE212" s="107" t="str">
        <f t="shared" si="76"/>
        <v>F</v>
      </c>
      <c r="BF212" s="107" t="str">
        <f t="shared" si="77"/>
        <v>Fail</v>
      </c>
      <c r="BG212" s="75"/>
      <c r="BH212" s="48" t="str">
        <f>IF(H212="0","0",LOOKUP(H212,{0,1,2,3,"3.5",4,5},{"F","D","C","B","A-","A","A+"}))</f>
        <v>F</v>
      </c>
      <c r="BI212" s="48" t="str">
        <f>IF(L212="0","0",LOOKUP(L212,{0,1,2,3,"3.5",4,5},{"F","D","C","B","A-","A","A+"}))</f>
        <v>F</v>
      </c>
      <c r="BJ212" s="48" t="str">
        <f>IF(Q212="0","0",LOOKUP(Q212,{0,1,2,3,"3.5",4,5},{"F","D","C","B","A-","A","A+"}))</f>
        <v>F</v>
      </c>
      <c r="BK212" s="48" t="str">
        <f>IF(Z212="0","0",LOOKUP(Z212,{0,1,2,3,"3.5",4,5},{"F","D","C","B","A-","A","A+"}))</f>
        <v>F</v>
      </c>
      <c r="BL212" s="48" t="str">
        <f>IF(AI212="0","0",LOOKUP(AI212,{0,1,2,3,"3.5",4,5},{"F","D","C","B","A-","A","A+"}))</f>
        <v>F</v>
      </c>
      <c r="BM212" s="48" t="str">
        <f>IF(AR212="0","0",LOOKUP(AR212,{0,1,2,3,"3.5",4,5},{"F","D","C","B","A-","A","A+"}))</f>
        <v>F</v>
      </c>
      <c r="BN212" s="48" t="str">
        <f>IF(BA212="0","0",LOOKUP(BA212,{0,1,2,3,"3.5",4,5},{"F","D","C","B","A-","A","A+"}))</f>
        <v>F</v>
      </c>
      <c r="BO212" s="50">
        <f t="shared" si="79"/>
        <v>0</v>
      </c>
    </row>
    <row r="213" spans="1:67" ht="15.75" customHeight="1">
      <c r="A213" s="66"/>
      <c r="B213" s="54"/>
      <c r="C213" s="95"/>
      <c r="D213" s="95"/>
      <c r="E213" s="81">
        <f t="shared" si="60"/>
        <v>0</v>
      </c>
      <c r="F213" s="95"/>
      <c r="G213" s="81">
        <f t="shared" si="61"/>
        <v>0</v>
      </c>
      <c r="H213" s="81">
        <f>IF(G213="0","0",LOOKUP(G213,{0,66,80,100,120,140,160},{0,1,2,3,"3.5",4,5}))</f>
        <v>0</v>
      </c>
      <c r="I213" s="80"/>
      <c r="J213" s="80"/>
      <c r="K213" s="83">
        <f t="shared" si="62"/>
        <v>0</v>
      </c>
      <c r="L213" s="81">
        <f>IF(K213="0","0",LOOKUP(K213,{0,66,80,100,120,140,160},{0,1,2,3,"3.5",4,5}))</f>
        <v>0</v>
      </c>
      <c r="M213" s="80"/>
      <c r="N213" s="80"/>
      <c r="O213" s="80"/>
      <c r="P213" s="81">
        <f t="shared" si="63"/>
        <v>0</v>
      </c>
      <c r="Q213" s="81">
        <f>IF(P213="0","0",LOOKUP(P213,{0,33,40,50,60,70,80},{0,1,2,3,"3.5",4,5}))</f>
        <v>0</v>
      </c>
      <c r="R213" s="80"/>
      <c r="S213" s="80"/>
      <c r="T213" s="83">
        <f t="shared" si="64"/>
        <v>0</v>
      </c>
      <c r="U213" s="80"/>
      <c r="V213" s="80"/>
      <c r="W213" s="83">
        <f t="shared" si="65"/>
        <v>0</v>
      </c>
      <c r="X213" s="80"/>
      <c r="Y213" s="99">
        <f t="shared" si="66"/>
        <v>0</v>
      </c>
      <c r="Z213" s="99">
        <f>IF(Y213="0","0",LOOKUP(Y213,{0,66,80,100,120,140,160},{0,1,2,3,"3.5",4,5}))</f>
        <v>0</v>
      </c>
      <c r="AA213" s="105"/>
      <c r="AB213" s="105"/>
      <c r="AC213" s="99">
        <f t="shared" si="67"/>
        <v>0</v>
      </c>
      <c r="AD213" s="105"/>
      <c r="AE213" s="105"/>
      <c r="AF213" s="102">
        <f t="shared" si="68"/>
        <v>0</v>
      </c>
      <c r="AG213" s="105"/>
      <c r="AH213" s="101">
        <f t="shared" si="69"/>
        <v>0</v>
      </c>
      <c r="AI213" s="99">
        <f>IF(AH213="0","0",LOOKUP(AH213,{0,66,80,100,120,140,160},{0,1,2,3,"3.5",4,5}))</f>
        <v>0</v>
      </c>
      <c r="AJ213" s="105"/>
      <c r="AK213" s="105"/>
      <c r="AL213" s="99">
        <f t="shared" si="70"/>
        <v>0</v>
      </c>
      <c r="AM213" s="105"/>
      <c r="AN213" s="105"/>
      <c r="AO213" s="101">
        <f t="shared" si="71"/>
        <v>0</v>
      </c>
      <c r="AP213" s="105"/>
      <c r="AQ213" s="101">
        <f t="shared" si="72"/>
        <v>0</v>
      </c>
      <c r="AR213" s="99">
        <f>IF(AQ213="0","0",LOOKUP(AQ213,{0,66,80,100,120,140,160},{0,1,2,3,"3.5",4,5}))</f>
        <v>0</v>
      </c>
      <c r="AS213" s="105"/>
      <c r="AT213" s="105"/>
      <c r="AU213" s="101">
        <f t="shared" si="73"/>
        <v>0</v>
      </c>
      <c r="AV213" s="105"/>
      <c r="AW213" s="105"/>
      <c r="AX213" s="101">
        <f t="shared" si="74"/>
        <v>0</v>
      </c>
      <c r="AY213" s="105"/>
      <c r="AZ213" s="101">
        <f t="shared" si="75"/>
        <v>0</v>
      </c>
      <c r="BA213" s="99">
        <f>IF(AZ213="0","0",LOOKUP(AZ213,{0,66,80,100,120,140,160},{0,1,2,3,"3.5",4,5}))</f>
        <v>0</v>
      </c>
      <c r="BB213" s="105" t="s">
        <v>60</v>
      </c>
      <c r="BC213" s="107">
        <f>IF(ISBLANK(BA213)," ",IF(BA213="0","0",LOOKUP(BA213,{0,1,2,3,"3.5",4,5},{0,0,0,1,"1.5",2,3})))</f>
        <v>0</v>
      </c>
      <c r="BD213" s="133">
        <f t="shared" si="78"/>
        <v>0</v>
      </c>
      <c r="BE213" s="107" t="str">
        <f t="shared" si="76"/>
        <v>F</v>
      </c>
      <c r="BF213" s="107" t="str">
        <f t="shared" si="77"/>
        <v>Fail</v>
      </c>
      <c r="BG213" s="75"/>
      <c r="BH213" s="48" t="str">
        <f>IF(H213="0","0",LOOKUP(H213,{0,1,2,3,"3.5",4,5},{"F","D","C","B","A-","A","A+"}))</f>
        <v>F</v>
      </c>
      <c r="BI213" s="48" t="str">
        <f>IF(L213="0","0",LOOKUP(L213,{0,1,2,3,"3.5",4,5},{"F","D","C","B","A-","A","A+"}))</f>
        <v>F</v>
      </c>
      <c r="BJ213" s="48" t="str">
        <f>IF(Q213="0","0",LOOKUP(Q213,{0,1,2,3,"3.5",4,5},{"F","D","C","B","A-","A","A+"}))</f>
        <v>F</v>
      </c>
      <c r="BK213" s="48" t="str">
        <f>IF(Z213="0","0",LOOKUP(Z213,{0,1,2,3,"3.5",4,5},{"F","D","C","B","A-","A","A+"}))</f>
        <v>F</v>
      </c>
      <c r="BL213" s="48" t="str">
        <f>IF(AI213="0","0",LOOKUP(AI213,{0,1,2,3,"3.5",4,5},{"F","D","C","B","A-","A","A+"}))</f>
        <v>F</v>
      </c>
      <c r="BM213" s="48" t="str">
        <f>IF(AR213="0","0",LOOKUP(AR213,{0,1,2,3,"3.5",4,5},{"F","D","C","B","A-","A","A+"}))</f>
        <v>F</v>
      </c>
      <c r="BN213" s="48" t="str">
        <f>IF(BA213="0","0",LOOKUP(BA213,{0,1,2,3,"3.5",4,5},{"F","D","C","B","A-","A","A+"}))</f>
        <v>F</v>
      </c>
      <c r="BO213" s="50">
        <f t="shared" si="79"/>
        <v>0</v>
      </c>
    </row>
    <row r="214" spans="1:67" ht="15.75" customHeight="1">
      <c r="A214" s="37"/>
      <c r="B214" s="54"/>
      <c r="C214" s="95"/>
      <c r="D214" s="95"/>
      <c r="E214" s="81">
        <f t="shared" si="60"/>
        <v>0</v>
      </c>
      <c r="F214" s="95"/>
      <c r="G214" s="81">
        <f t="shared" si="61"/>
        <v>0</v>
      </c>
      <c r="H214" s="81">
        <f>IF(G214="0","0",LOOKUP(G214,{0,66,80,100,120,140,160},{0,1,2,3,"3.5",4,5}))</f>
        <v>0</v>
      </c>
      <c r="I214" s="80"/>
      <c r="J214" s="80"/>
      <c r="K214" s="83">
        <f t="shared" si="62"/>
        <v>0</v>
      </c>
      <c r="L214" s="81">
        <f>IF(K214="0","0",LOOKUP(K214,{0,66,80,100,120,140,160},{0,1,2,3,"3.5",4,5}))</f>
        <v>0</v>
      </c>
      <c r="M214" s="80"/>
      <c r="N214" s="80"/>
      <c r="O214" s="80"/>
      <c r="P214" s="81">
        <f t="shared" si="63"/>
        <v>0</v>
      </c>
      <c r="Q214" s="81">
        <f>IF(P214="0","0",LOOKUP(P214,{0,33,40,50,60,70,80},{0,1,2,3,"3.5",4,5}))</f>
        <v>0</v>
      </c>
      <c r="R214" s="80"/>
      <c r="S214" s="80"/>
      <c r="T214" s="83">
        <f t="shared" si="64"/>
        <v>0</v>
      </c>
      <c r="U214" s="80"/>
      <c r="V214" s="80"/>
      <c r="W214" s="83">
        <f t="shared" si="65"/>
        <v>0</v>
      </c>
      <c r="X214" s="80"/>
      <c r="Y214" s="99">
        <f t="shared" si="66"/>
        <v>0</v>
      </c>
      <c r="Z214" s="99">
        <f>IF(Y214="0","0",LOOKUP(Y214,{0,66,80,100,120,140,160},{0,1,2,3,"3.5",4,5}))</f>
        <v>0</v>
      </c>
      <c r="AA214" s="105"/>
      <c r="AB214" s="105"/>
      <c r="AC214" s="99">
        <f t="shared" si="67"/>
        <v>0</v>
      </c>
      <c r="AD214" s="105"/>
      <c r="AE214" s="105"/>
      <c r="AF214" s="102">
        <f t="shared" si="68"/>
        <v>0</v>
      </c>
      <c r="AG214" s="105"/>
      <c r="AH214" s="101">
        <f t="shared" si="69"/>
        <v>0</v>
      </c>
      <c r="AI214" s="99">
        <f>IF(AH214="0","0",LOOKUP(AH214,{0,66,80,100,120,140,160},{0,1,2,3,"3.5",4,5}))</f>
        <v>0</v>
      </c>
      <c r="AJ214" s="105"/>
      <c r="AK214" s="105"/>
      <c r="AL214" s="99">
        <f t="shared" si="70"/>
        <v>0</v>
      </c>
      <c r="AM214" s="105"/>
      <c r="AN214" s="105"/>
      <c r="AO214" s="101">
        <f t="shared" si="71"/>
        <v>0</v>
      </c>
      <c r="AP214" s="105"/>
      <c r="AQ214" s="101">
        <f t="shared" si="72"/>
        <v>0</v>
      </c>
      <c r="AR214" s="99">
        <f>IF(AQ214="0","0",LOOKUP(AQ214,{0,66,80,100,120,140,160},{0,1,2,3,"3.5",4,5}))</f>
        <v>0</v>
      </c>
      <c r="AS214" s="105"/>
      <c r="AT214" s="105"/>
      <c r="AU214" s="101">
        <f t="shared" si="73"/>
        <v>0</v>
      </c>
      <c r="AV214" s="105"/>
      <c r="AW214" s="105"/>
      <c r="AX214" s="101">
        <f t="shared" si="74"/>
        <v>0</v>
      </c>
      <c r="AY214" s="105"/>
      <c r="AZ214" s="101">
        <f t="shared" si="75"/>
        <v>0</v>
      </c>
      <c r="BA214" s="99">
        <f>IF(AZ214="0","0",LOOKUP(AZ214,{0,66,80,100,120,140,160},{0,1,2,3,"3.5",4,5}))</f>
        <v>0</v>
      </c>
      <c r="BB214" s="105" t="s">
        <v>60</v>
      </c>
      <c r="BC214" s="107">
        <f>IF(ISBLANK(BA214)," ",IF(BA214="0","0",LOOKUP(BA214,{0,1,2,3,"3.5",4,5},{0,0,0,1,"1.5",2,3})))</f>
        <v>0</v>
      </c>
      <c r="BD214" s="133">
        <f t="shared" si="78"/>
        <v>0</v>
      </c>
      <c r="BE214" s="107" t="str">
        <f t="shared" si="76"/>
        <v>F</v>
      </c>
      <c r="BF214" s="107" t="str">
        <f t="shared" si="77"/>
        <v>Fail</v>
      </c>
      <c r="BG214" s="75"/>
      <c r="BH214" s="48" t="str">
        <f>IF(H214="0","0",LOOKUP(H214,{0,1,2,3,"3.5",4,5},{"F","D","C","B","A-","A","A+"}))</f>
        <v>F</v>
      </c>
      <c r="BI214" s="48" t="str">
        <f>IF(L214="0","0",LOOKUP(L214,{0,1,2,3,"3.5",4,5},{"F","D","C","B","A-","A","A+"}))</f>
        <v>F</v>
      </c>
      <c r="BJ214" s="48" t="str">
        <f>IF(Q214="0","0",LOOKUP(Q214,{0,1,2,3,"3.5",4,5},{"F","D","C","B","A-","A","A+"}))</f>
        <v>F</v>
      </c>
      <c r="BK214" s="48" t="str">
        <f>IF(Z214="0","0",LOOKUP(Z214,{0,1,2,3,"3.5",4,5},{"F","D","C","B","A-","A","A+"}))</f>
        <v>F</v>
      </c>
      <c r="BL214" s="48" t="str">
        <f>IF(AI214="0","0",LOOKUP(AI214,{0,1,2,3,"3.5",4,5},{"F","D","C","B","A-","A","A+"}))</f>
        <v>F</v>
      </c>
      <c r="BM214" s="48" t="str">
        <f>IF(AR214="0","0",LOOKUP(AR214,{0,1,2,3,"3.5",4,5},{"F","D","C","B","A-","A","A+"}))</f>
        <v>F</v>
      </c>
      <c r="BN214" s="48" t="str">
        <f>IF(BA214="0","0",LOOKUP(BA214,{0,1,2,3,"3.5",4,5},{"F","D","C","B","A-","A","A+"}))</f>
        <v>F</v>
      </c>
      <c r="BO214" s="50">
        <f t="shared" si="79"/>
        <v>0</v>
      </c>
    </row>
  </sheetData>
  <sheetProtection algorithmName="SHA-512" hashValue="RqssOoTggCE2qbc6w3yrTlBEjopXCM040uGZTDE7nxLRopAhmV4GYw3diwCgx4lU8JlvoISg1Lt9CEz0tNYqyQ==" saltValue="pO8xkrpYai3fdOZJXhwOVQ==" spinCount="100000" sheet="1" objects="1" scenarios="1"/>
  <sortState ref="A6:BF215">
    <sortCondition ref="A6:A215"/>
  </sortState>
  <mergeCells count="24">
    <mergeCell ref="BL3:BL4"/>
    <mergeCell ref="BM3:BM4"/>
    <mergeCell ref="BN3:BN4"/>
    <mergeCell ref="BO3:BO4"/>
    <mergeCell ref="BF3:BF4"/>
    <mergeCell ref="BH3:BH4"/>
    <mergeCell ref="BI3:BI4"/>
    <mergeCell ref="BJ3:BJ4"/>
    <mergeCell ref="BK3:BK4"/>
    <mergeCell ref="F1:BE1"/>
    <mergeCell ref="A2:J2"/>
    <mergeCell ref="C3:H3"/>
    <mergeCell ref="I3:L3"/>
    <mergeCell ref="M3:Q3"/>
    <mergeCell ref="R3:Z3"/>
    <mergeCell ref="AA3:AI3"/>
    <mergeCell ref="AJ3:AR3"/>
    <mergeCell ref="AS3:BA3"/>
    <mergeCell ref="A3:A4"/>
    <mergeCell ref="B3:B4"/>
    <mergeCell ref="BB3:BB4"/>
    <mergeCell ref="BC3:BC4"/>
    <mergeCell ref="BD3:BD4"/>
    <mergeCell ref="BE3:BE4"/>
  </mergeCells>
  <pageMargins left="0.196850393700787" right="0.196850393700787" top="0.196850393700787" bottom="0.196850393700787" header="0.31496062992126" footer="0.31496062992126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99"/>
  <sheetViews>
    <sheetView view="pageBreakPreview" zoomScale="98" zoomScaleNormal="100" workbookViewId="0">
      <pane xSplit="1" ySplit="4" topLeftCell="B5" activePane="bottomRight" state="frozen"/>
      <selection pane="topRight"/>
      <selection pane="bottomLeft"/>
      <selection pane="bottomRight" activeCell="B8" sqref="B8"/>
    </sheetView>
  </sheetViews>
  <sheetFormatPr defaultColWidth="9.140625" defaultRowHeight="15.75"/>
  <cols>
    <col min="1" max="1" width="5.85546875" style="30" customWidth="1"/>
    <col min="2" max="2" width="18.5703125" style="57" customWidth="1"/>
    <col min="3" max="4" width="2.7109375" style="32" customWidth="1"/>
    <col min="5" max="5" width="3.140625" style="32" customWidth="1"/>
    <col min="6" max="6" width="2.7109375" style="33" customWidth="1"/>
    <col min="7" max="7" width="3.42578125" style="33" customWidth="1"/>
    <col min="8" max="10" width="2.7109375" style="33" customWidth="1"/>
    <col min="11" max="11" width="3.28515625" style="33" customWidth="1"/>
    <col min="12" max="31" width="2.7109375" style="33" customWidth="1"/>
    <col min="32" max="32" width="3.140625" style="33" customWidth="1"/>
    <col min="33" max="39" width="2.7109375" style="33" customWidth="1"/>
    <col min="40" max="40" width="3.42578125" style="33" customWidth="1"/>
    <col min="41" max="47" width="2.7109375" style="33" customWidth="1"/>
    <col min="48" max="48" width="3.42578125" style="33" customWidth="1"/>
    <col min="49" max="49" width="2.7109375" style="33" customWidth="1"/>
    <col min="50" max="51" width="2.7109375" style="30" customWidth="1"/>
    <col min="52" max="52" width="6.28515625" style="30" customWidth="1"/>
    <col min="53" max="53" width="5.5703125" style="30" customWidth="1"/>
    <col min="54" max="54" width="23.140625" style="30" customWidth="1"/>
    <col min="55" max="16384" width="9.140625" style="30"/>
  </cols>
  <sheetData>
    <row r="1" spans="1:63" ht="56.25" customHeight="1">
      <c r="C1" s="177" t="s">
        <v>261</v>
      </c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</row>
    <row r="2" spans="1:63" ht="21">
      <c r="A2" s="179" t="s">
        <v>262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</row>
    <row r="3" spans="1:63" s="46" customFormat="1" ht="15">
      <c r="A3" s="165" t="s">
        <v>1</v>
      </c>
      <c r="B3" s="183" t="s">
        <v>2</v>
      </c>
      <c r="C3" s="159" t="s">
        <v>3</v>
      </c>
      <c r="D3" s="159"/>
      <c r="E3" s="159"/>
      <c r="F3" s="159"/>
      <c r="G3" s="159"/>
      <c r="H3" s="160"/>
      <c r="I3" s="161" t="s">
        <v>4</v>
      </c>
      <c r="J3" s="162"/>
      <c r="K3" s="162"/>
      <c r="L3" s="163"/>
      <c r="M3" s="161" t="s">
        <v>263</v>
      </c>
      <c r="N3" s="162"/>
      <c r="O3" s="162"/>
      <c r="P3" s="162"/>
      <c r="Q3" s="163"/>
      <c r="R3" s="180" t="s">
        <v>264</v>
      </c>
      <c r="S3" s="162"/>
      <c r="T3" s="162"/>
      <c r="U3" s="162"/>
      <c r="V3" s="162"/>
      <c r="W3" s="162"/>
      <c r="X3" s="162"/>
      <c r="Y3" s="163"/>
      <c r="Z3" s="180" t="s">
        <v>265</v>
      </c>
      <c r="AA3" s="181"/>
      <c r="AB3" s="181"/>
      <c r="AC3" s="181"/>
      <c r="AD3" s="181"/>
      <c r="AE3" s="181"/>
      <c r="AF3" s="181"/>
      <c r="AG3" s="182"/>
      <c r="AH3" s="180" t="s">
        <v>266</v>
      </c>
      <c r="AI3" s="162"/>
      <c r="AJ3" s="162"/>
      <c r="AK3" s="162"/>
      <c r="AL3" s="162"/>
      <c r="AM3" s="162"/>
      <c r="AN3" s="162"/>
      <c r="AO3" s="163"/>
      <c r="AP3" s="180" t="s">
        <v>267</v>
      </c>
      <c r="AQ3" s="162"/>
      <c r="AR3" s="162"/>
      <c r="AS3" s="162"/>
      <c r="AT3" s="162"/>
      <c r="AU3" s="162"/>
      <c r="AV3" s="162"/>
      <c r="AW3" s="163"/>
      <c r="AX3" s="165" t="s">
        <v>9</v>
      </c>
      <c r="AY3" s="165" t="s">
        <v>10</v>
      </c>
      <c r="AZ3" s="175" t="s">
        <v>11</v>
      </c>
      <c r="BA3" s="175" t="s">
        <v>12</v>
      </c>
      <c r="BB3" s="175" t="s">
        <v>13</v>
      </c>
      <c r="BC3" s="61"/>
      <c r="BD3" s="165" t="s">
        <v>14</v>
      </c>
      <c r="BE3" s="165" t="s">
        <v>15</v>
      </c>
      <c r="BF3" s="165" t="s">
        <v>16</v>
      </c>
      <c r="BG3" s="165" t="s">
        <v>268</v>
      </c>
      <c r="BH3" s="165" t="s">
        <v>269</v>
      </c>
      <c r="BI3" s="165" t="s">
        <v>270</v>
      </c>
      <c r="BJ3" s="165" t="s">
        <v>271</v>
      </c>
      <c r="BK3" s="174" t="s">
        <v>21</v>
      </c>
    </row>
    <row r="4" spans="1:63" s="46" customFormat="1" ht="24.75" customHeight="1">
      <c r="A4" s="165"/>
      <c r="B4" s="183"/>
      <c r="C4" s="35" t="s">
        <v>22</v>
      </c>
      <c r="D4" s="35" t="s">
        <v>23</v>
      </c>
      <c r="E4" s="35" t="s">
        <v>24</v>
      </c>
      <c r="F4" s="35" t="s">
        <v>25</v>
      </c>
      <c r="G4" s="35" t="s">
        <v>26</v>
      </c>
      <c r="H4" s="36" t="s">
        <v>27</v>
      </c>
      <c r="I4" s="35" t="s">
        <v>272</v>
      </c>
      <c r="J4" s="35" t="s">
        <v>29</v>
      </c>
      <c r="K4" s="36" t="s">
        <v>21</v>
      </c>
      <c r="L4" s="39" t="s">
        <v>27</v>
      </c>
      <c r="M4" s="36" t="s">
        <v>30</v>
      </c>
      <c r="N4" s="36" t="s">
        <v>31</v>
      </c>
      <c r="O4" s="36" t="s">
        <v>32</v>
      </c>
      <c r="P4" s="36" t="s">
        <v>21</v>
      </c>
      <c r="Q4" s="36" t="s">
        <v>27</v>
      </c>
      <c r="R4" s="59" t="s">
        <v>273</v>
      </c>
      <c r="S4" s="59" t="s">
        <v>274</v>
      </c>
      <c r="T4" s="59" t="s">
        <v>24</v>
      </c>
      <c r="U4" s="59" t="s">
        <v>275</v>
      </c>
      <c r="V4" s="59" t="s">
        <v>276</v>
      </c>
      <c r="W4" s="59" t="s">
        <v>25</v>
      </c>
      <c r="X4" s="59" t="s">
        <v>277</v>
      </c>
      <c r="Y4" s="60" t="s">
        <v>27</v>
      </c>
      <c r="Z4" s="59" t="s">
        <v>278</v>
      </c>
      <c r="AA4" s="59" t="s">
        <v>279</v>
      </c>
      <c r="AB4" s="59" t="s">
        <v>24</v>
      </c>
      <c r="AC4" s="59" t="s">
        <v>280</v>
      </c>
      <c r="AD4" s="59" t="s">
        <v>281</v>
      </c>
      <c r="AE4" s="59" t="s">
        <v>25</v>
      </c>
      <c r="AF4" s="59" t="s">
        <v>282</v>
      </c>
      <c r="AG4" s="60" t="s">
        <v>27</v>
      </c>
      <c r="AH4" s="59" t="s">
        <v>283</v>
      </c>
      <c r="AI4" s="59" t="s">
        <v>284</v>
      </c>
      <c r="AJ4" s="59" t="s">
        <v>24</v>
      </c>
      <c r="AK4" s="59" t="s">
        <v>285</v>
      </c>
      <c r="AL4" s="59" t="s">
        <v>286</v>
      </c>
      <c r="AM4" s="59" t="s">
        <v>25</v>
      </c>
      <c r="AN4" s="59" t="s">
        <v>287</v>
      </c>
      <c r="AO4" s="60" t="s">
        <v>27</v>
      </c>
      <c r="AP4" s="59" t="s">
        <v>288</v>
      </c>
      <c r="AQ4" s="59" t="s">
        <v>289</v>
      </c>
      <c r="AR4" s="59" t="s">
        <v>24</v>
      </c>
      <c r="AS4" s="59" t="s">
        <v>290</v>
      </c>
      <c r="AT4" s="59" t="s">
        <v>291</v>
      </c>
      <c r="AU4" s="59" t="s">
        <v>25</v>
      </c>
      <c r="AV4" s="59" t="s">
        <v>292</v>
      </c>
      <c r="AW4" s="60" t="s">
        <v>27</v>
      </c>
      <c r="AX4" s="175"/>
      <c r="AY4" s="165"/>
      <c r="AZ4" s="175"/>
      <c r="BA4" s="175"/>
      <c r="BB4" s="175"/>
      <c r="BC4" s="61"/>
      <c r="BD4" s="175"/>
      <c r="BE4" s="175"/>
      <c r="BF4" s="175"/>
      <c r="BG4" s="175"/>
      <c r="BH4" s="165"/>
      <c r="BI4" s="165"/>
      <c r="BJ4" s="165"/>
      <c r="BK4" s="174"/>
    </row>
    <row r="5" spans="1:63" ht="18.75" customHeight="1">
      <c r="A5" s="58">
        <v>3001</v>
      </c>
      <c r="B5" s="153" t="s">
        <v>293</v>
      </c>
      <c r="C5" s="81"/>
      <c r="D5" s="81"/>
      <c r="E5" s="81">
        <f>SUM(C5+D5)</f>
        <v>0</v>
      </c>
      <c r="F5" s="81"/>
      <c r="G5" s="81">
        <f>IF(OR((E5&lt;50),(F5&lt;9)),0,SUM(E5+F5))</f>
        <v>0</v>
      </c>
      <c r="H5" s="116">
        <f>IF(G5="0","0",LOOKUP(G5,{0,66,80,100,120,140,160},{0,1,2,3,"3.5",4,5}))</f>
        <v>0</v>
      </c>
      <c r="I5" s="116"/>
      <c r="J5" s="117"/>
      <c r="K5" s="117">
        <f>SUM(I5+J5)</f>
        <v>0</v>
      </c>
      <c r="L5" s="81">
        <f>IF(K5="0","0",LOOKUP(K5,{0,66,80,100,120,140,160},{0,1,2,3,"3.5",4,5}))</f>
        <v>0</v>
      </c>
      <c r="M5" s="83"/>
      <c r="N5" s="83"/>
      <c r="O5" s="83"/>
      <c r="P5" s="81">
        <f>IF(OR((M5&lt;12),(N5&lt;8),(O5&lt;8)),0,SUM(M5+N5+O5))</f>
        <v>0</v>
      </c>
      <c r="Q5" s="118">
        <f>IF(P5="0","0",LOOKUP(P5,{0,33,40,50,60,70,80},{0,1,2,3,"3.5",4,5}))</f>
        <v>0</v>
      </c>
      <c r="R5" s="118"/>
      <c r="S5" s="118"/>
      <c r="T5" s="83">
        <f>SUM(R5+S5)</f>
        <v>0</v>
      </c>
      <c r="U5" s="83"/>
      <c r="V5" s="83"/>
      <c r="W5" s="83">
        <f>SUM(U5+V5)</f>
        <v>0</v>
      </c>
      <c r="X5" s="119">
        <f>IF(OR((T5&lt;38),(W5&lt;18)),0,SUM(T5+W5))</f>
        <v>0</v>
      </c>
      <c r="Y5" s="81">
        <f>IF(X5="0","0",LOOKUP(X5,{0,66,80,100,120,140,160},{0,1,2,3,"3.5",4,5}))</f>
        <v>0</v>
      </c>
      <c r="Z5" s="81"/>
      <c r="AA5" s="81"/>
      <c r="AB5" s="81">
        <f>SUM(Z5+AA5)</f>
        <v>0</v>
      </c>
      <c r="AC5" s="120"/>
      <c r="AD5" s="120"/>
      <c r="AE5" s="120">
        <f>SUM(AC5+AD5)</f>
        <v>0</v>
      </c>
      <c r="AF5" s="121">
        <f>IF(OR((AB5&lt;38),(AE5&lt;18)),0,SUM(AB5+AE5))</f>
        <v>0</v>
      </c>
      <c r="AG5" s="118">
        <f>IF(AF5="0","0",LOOKUP(AF5,{0,66,80,100,120,140,160},{0,1,2,3,"3.5",4,5}))</f>
        <v>0</v>
      </c>
      <c r="AH5" s="118"/>
      <c r="AI5" s="118"/>
      <c r="AJ5" s="81">
        <f>SUM(AH5+AI5)</f>
        <v>0</v>
      </c>
      <c r="AK5" s="83"/>
      <c r="AL5" s="122"/>
      <c r="AM5" s="122">
        <f>SUM(AK5+AL5)</f>
        <v>0</v>
      </c>
      <c r="AN5" s="121">
        <f>IF(OR((AJ5&lt;38),(AM5&lt;18)),0,SUM(AJ5+AM5))</f>
        <v>0</v>
      </c>
      <c r="AO5" s="118">
        <f>IF(AN5="0","0",LOOKUP(AN5,{0,66,80,100,120,140,160},{0,1,2,3,"3.5",4,5}))</f>
        <v>0</v>
      </c>
      <c r="AP5" s="118"/>
      <c r="AQ5" s="118"/>
      <c r="AR5" s="83">
        <f>SUM(AP5+AQ5)</f>
        <v>0</v>
      </c>
      <c r="AS5" s="83"/>
      <c r="AT5" s="122"/>
      <c r="AU5" s="122">
        <f>SUM(AS5+AT5)</f>
        <v>0</v>
      </c>
      <c r="AV5" s="122">
        <f>IF(OR((AR5&lt;38),(AU5&lt;18)),0,SUM(AR5+AU5))</f>
        <v>0</v>
      </c>
      <c r="AW5" s="118">
        <f>IF(AV5="0","0",LOOKUP(AV5,{0,66,80,100,120,140,160},{0,1,2,3,"3.5",4,5}))</f>
        <v>0</v>
      </c>
      <c r="AX5" s="88" t="s">
        <v>294</v>
      </c>
      <c r="AY5" s="88">
        <f>IF(ISBLANK(AW5)," ",IF(AW5="0","0",LOOKUP(AW5,{0,1,2,3,"3.5",4,5},{0,0,0,1,"1.5",2,3})))</f>
        <v>0</v>
      </c>
      <c r="AZ5" s="134">
        <f>IF(OR((H5=0),(L5=0),(Q5=0),(Y5=0),(AG5=0),(AO5=0)),0,SUM(H5+L5+Q5+Y5+AG5+AO5+AY5)/6)</f>
        <v>0</v>
      </c>
      <c r="BA5" s="88" t="str">
        <f>IF(AZ5&gt;=5,"A+",IF(AZ5&gt;=4,"A",IF(AZ5&gt;=3.5,"A-",IF(AZ5&gt;=3,"B",IF(AZ5&gt;=2,"C",IF(AZ5&gt;=1,"D","F"))))))</f>
        <v>F</v>
      </c>
      <c r="BB5" s="88" t="str">
        <f>IF(BA5="A+","Excellent Result",IF(BA5="A","Very Good Result",IF(BA5="A-","Good Result",IF(BA5="B","Average Result",IF(BA5="C","Bellow Average Result",IF(BA5="D","Not So Good Result","Fail"))))))</f>
        <v>Fail</v>
      </c>
      <c r="BC5" s="42"/>
      <c r="BD5" s="49" t="str">
        <f>IF(H5="0","0",LOOKUP(H5,{0,1,2,3,"3.5",4,5},{"F","D","C","B","A-","A","A+"}))</f>
        <v>F</v>
      </c>
      <c r="BE5" s="49" t="str">
        <f>IF(L5="0","0",LOOKUP(L5,{0,1,2,3,"3.5",4,5},{"F","D","C","B","A-","A","A+"}))</f>
        <v>F</v>
      </c>
      <c r="BF5" s="49" t="str">
        <f>IF(Q5="0","0",LOOKUP(Q5,{0,1,2,3,"3.5",4,5},{"F","D","C","B","A-","A","A+"}))</f>
        <v>F</v>
      </c>
      <c r="BG5" s="49" t="str">
        <f>IF(Y5="0","0",LOOKUP(Y5,{0,1,2,3,"3.5",4,5},{"F","D","C","B","A-","A","A+"}))</f>
        <v>F</v>
      </c>
      <c r="BH5" s="49" t="str">
        <f>IF(AG5="0","0",LOOKUP(AG5,{0,1,2,3,"3.5",4,5},{"F","D","C","B","A-","A","A+"}))</f>
        <v>F</v>
      </c>
      <c r="BI5" s="49" t="str">
        <f>IF(AO5="0","0",LOOKUP(AO5,{0,1,2,3,"3.5",4,5},{"F","D","C","B","A-","A","A+"}))</f>
        <v>F</v>
      </c>
      <c r="BJ5" s="49" t="str">
        <f>IF(AW5="0","0",LOOKUP(AW5,{0,1,2,3,"3.5",4,5},{"F","D","C","B","A-","A","A+"}))</f>
        <v>F</v>
      </c>
      <c r="BK5" s="50">
        <f>G5+K5+P5+X5+AF5+AN5+AV5</f>
        <v>0</v>
      </c>
    </row>
    <row r="6" spans="1:63" ht="18.75" customHeight="1">
      <c r="A6" s="58">
        <v>3002</v>
      </c>
      <c r="B6" s="153" t="s">
        <v>295</v>
      </c>
      <c r="C6" s="81">
        <v>24</v>
      </c>
      <c r="D6" s="81">
        <v>45</v>
      </c>
      <c r="E6" s="81">
        <f t="shared" ref="E6:E69" si="0">SUM(C6+D6)</f>
        <v>69</v>
      </c>
      <c r="F6" s="81">
        <v>15</v>
      </c>
      <c r="G6" s="81">
        <f t="shared" ref="G6:G69" si="1">IF(OR((E6&lt;50),(F6&lt;9)),0,SUM(E6+F6))</f>
        <v>84</v>
      </c>
      <c r="H6" s="116">
        <f>IF(G6="0","0",LOOKUP(G6,{0,66,80,100,120,140,160},{0,1,2,3,"3.5",4,5}))</f>
        <v>2</v>
      </c>
      <c r="I6" s="116">
        <v>24</v>
      </c>
      <c r="J6" s="117">
        <v>28</v>
      </c>
      <c r="K6" s="117">
        <f t="shared" ref="K6:K69" si="2">SUM(I6+J6)</f>
        <v>52</v>
      </c>
      <c r="L6" s="81">
        <f>IF(K6="0","0",LOOKUP(K6,{0,66,80,100,120,140,160},{0,1,2,3,"3.5",4,5}))</f>
        <v>0</v>
      </c>
      <c r="M6" s="83">
        <v>20</v>
      </c>
      <c r="N6" s="83">
        <v>14</v>
      </c>
      <c r="O6" s="83">
        <v>19</v>
      </c>
      <c r="P6" s="81">
        <f t="shared" ref="P6:P69" si="3">IF(OR((M6&lt;12),(N6&lt;8),(O6&lt;8)),0,SUM(M6+N6+O6))</f>
        <v>53</v>
      </c>
      <c r="Q6" s="118">
        <f>IF(P6="0","0",LOOKUP(P6,{0,33,40,50,60,70,80},{0,1,2,3,"3.5",4,5}))</f>
        <v>3</v>
      </c>
      <c r="R6" s="118">
        <v>11</v>
      </c>
      <c r="S6" s="118">
        <v>23</v>
      </c>
      <c r="T6" s="83">
        <v>34</v>
      </c>
      <c r="U6" s="83">
        <v>17</v>
      </c>
      <c r="V6" s="83">
        <v>16</v>
      </c>
      <c r="W6" s="83">
        <f t="shared" ref="W6:W69" si="4">SUM(U6+V6)</f>
        <v>33</v>
      </c>
      <c r="X6" s="119">
        <f>IF(OR((T6&lt;38),(W6&lt;18)),0,SUM(T6+W6))</f>
        <v>0</v>
      </c>
      <c r="Y6" s="81">
        <f>IF(X6="0","0",LOOKUP(X6,{0,66,80,100,120,140,160},{0,1,2,3,"3.5",4,5}))</f>
        <v>0</v>
      </c>
      <c r="Z6" s="81">
        <v>31</v>
      </c>
      <c r="AA6" s="81">
        <v>25</v>
      </c>
      <c r="AB6" s="81">
        <f t="shared" ref="AB6:AB69" si="5">SUM(Z6+AA6)</f>
        <v>56</v>
      </c>
      <c r="AC6" s="120">
        <v>19</v>
      </c>
      <c r="AD6" s="120">
        <v>16</v>
      </c>
      <c r="AE6" s="120">
        <f t="shared" ref="AE6:AE69" si="6">SUM(AC6+AD6)</f>
        <v>35</v>
      </c>
      <c r="AF6" s="121">
        <f t="shared" ref="AF6:AF69" si="7">IF(OR((AB6&lt;38),(AE6&lt;18)),0,SUM(AB6+AE6))</f>
        <v>91</v>
      </c>
      <c r="AG6" s="118">
        <f>IF(AF6="0","0",LOOKUP(AF6,{0,66,80,100,120,140,160},{0,1,2,3,"3.5",4,5}))</f>
        <v>2</v>
      </c>
      <c r="AH6" s="118">
        <v>25</v>
      </c>
      <c r="AI6" s="118">
        <v>27</v>
      </c>
      <c r="AJ6" s="81">
        <f t="shared" ref="AJ6:AJ69" si="8">SUM(AH6+AI6)</f>
        <v>52</v>
      </c>
      <c r="AK6" s="83">
        <v>14</v>
      </c>
      <c r="AL6" s="122">
        <v>20</v>
      </c>
      <c r="AM6" s="122">
        <f t="shared" ref="AM6:AM69" si="9">SUM(AK6+AL6)</f>
        <v>34</v>
      </c>
      <c r="AN6" s="121">
        <f t="shared" ref="AN6:AN69" si="10">IF(OR((AJ6&lt;38),(AM6&lt;18)),0,SUM(AJ6+AM6))</f>
        <v>86</v>
      </c>
      <c r="AO6" s="118">
        <f>IF(AN6="0","0",LOOKUP(AN6,{0,66,80,100,120,140,160},{0,1,2,3,"3.5",4,5}))</f>
        <v>2</v>
      </c>
      <c r="AP6" s="118">
        <v>5</v>
      </c>
      <c r="AQ6" s="118">
        <v>24</v>
      </c>
      <c r="AR6" s="83">
        <f t="shared" ref="AR6:AR69" si="11">SUM(AP6+AQ6)</f>
        <v>29</v>
      </c>
      <c r="AS6" s="83">
        <v>13</v>
      </c>
      <c r="AT6" s="122">
        <v>14</v>
      </c>
      <c r="AU6" s="122">
        <f t="shared" ref="AU6:AU69" si="12">SUM(AS6+AT6)</f>
        <v>27</v>
      </c>
      <c r="AV6" s="122">
        <f t="shared" ref="AV6:AV69" si="13">IF(OR((AR6&lt;38),(AU6&lt;18)),0,SUM(AR6+AU6))</f>
        <v>0</v>
      </c>
      <c r="AW6" s="118">
        <f>IF(AV6="0","0",LOOKUP(AV6,{0,66,80,100,120,140,160},{0,1,2,3,"3.5",4,5}))</f>
        <v>0</v>
      </c>
      <c r="AX6" s="88" t="s">
        <v>294</v>
      </c>
      <c r="AY6" s="88">
        <f>IF(ISBLANK(AW6)," ",IF(AW6="0","0",LOOKUP(AW6,{0,1,2,3,"3.5",4,5},{0,0,0,1,"1.5",2,3})))</f>
        <v>0</v>
      </c>
      <c r="AZ6" s="134">
        <f t="shared" ref="AZ6:AZ69" si="14">IF(OR((H6=0),(L6=0),(Q6=0),(Y6=0),(AG6=0),(AO6=0)),0,SUM(H6+L6+Q6+Y6+AG6+AO6+AY6)/6)</f>
        <v>0</v>
      </c>
      <c r="BA6" s="88" t="str">
        <f t="shared" ref="BA6:BA69" si="15">IF(AZ6&gt;=5,"A+",IF(AZ6&gt;=4,"A",IF(AZ6&gt;=3.5,"A-",IF(AZ6&gt;=3,"B",IF(AZ6&gt;=2,"C",IF(AZ6&gt;=1,"D","F"))))))</f>
        <v>F</v>
      </c>
      <c r="BB6" s="88" t="str">
        <f t="shared" ref="BB6:BB69" si="16">IF(BA6="A+","Excellent Result",IF(BA6="A","Very Good Result",IF(BA6="A-","Good Result",IF(BA6="B","Average Result",IF(BA6="C","Bellow Average Result",IF(BA6="D","Not So Good Result","Fail"))))))</f>
        <v>Fail</v>
      </c>
      <c r="BC6" s="42"/>
      <c r="BD6" s="49" t="str">
        <f>IF(H6="0","0",LOOKUP(H6,{0,1,2,3,"3.5",4,5},{"F","D","C","B","A-","A","A+"}))</f>
        <v>C</v>
      </c>
      <c r="BE6" s="49" t="str">
        <f>IF(L6="0","0",LOOKUP(L6,{0,1,2,3,"3.5",4,5},{"F","D","C","B","A-","A","A+"}))</f>
        <v>F</v>
      </c>
      <c r="BF6" s="49" t="str">
        <f>IF(Q6="0","0",LOOKUP(Q6,{0,1,2,3,"3.5",4,5},{"F","D","C","B","A-","A","A+"}))</f>
        <v>B</v>
      </c>
      <c r="BG6" s="49" t="str">
        <f>IF(Y6="0","0",LOOKUP(Y6,{0,1,2,3,"3.5",4,5},{"F","D","C","B","A-","A","A+"}))</f>
        <v>F</v>
      </c>
      <c r="BH6" s="49" t="str">
        <f>IF(AG6="0","0",LOOKUP(AG6,{0,1,2,3,"3.5",4,5},{"F","D","C","B","A-","A","A+"}))</f>
        <v>C</v>
      </c>
      <c r="BI6" s="49" t="str">
        <f>IF(AO6="0","0",LOOKUP(AO6,{0,1,2,3,"3.5",4,5},{"F","D","C","B","A-","A","A+"}))</f>
        <v>C</v>
      </c>
      <c r="BJ6" s="49" t="str">
        <f>IF(AW6="0","0",LOOKUP(AW6,{0,1,2,3,"3.5",4,5},{"F","D","C","B","A-","A","A+"}))</f>
        <v>F</v>
      </c>
      <c r="BK6" s="50">
        <f t="shared" ref="BK6:BK69" si="17">G6+K6+P6+X6+AF6+AN6+AV6</f>
        <v>366</v>
      </c>
    </row>
    <row r="7" spans="1:63">
      <c r="A7" s="58">
        <v>3003</v>
      </c>
      <c r="B7" s="153" t="s">
        <v>296</v>
      </c>
      <c r="C7" s="81">
        <v>51</v>
      </c>
      <c r="D7" s="81">
        <v>70</v>
      </c>
      <c r="E7" s="81">
        <f t="shared" si="0"/>
        <v>121</v>
      </c>
      <c r="F7" s="81">
        <v>25</v>
      </c>
      <c r="G7" s="81">
        <f t="shared" si="1"/>
        <v>146</v>
      </c>
      <c r="H7" s="116">
        <f>IF(G7="0","0",LOOKUP(G7,{0,66,80,100,120,140,160},{0,1,2,3,"3.5",4,5}))</f>
        <v>4</v>
      </c>
      <c r="I7" s="81">
        <v>50</v>
      </c>
      <c r="J7" s="83">
        <v>44</v>
      </c>
      <c r="K7" s="117">
        <f t="shared" si="2"/>
        <v>94</v>
      </c>
      <c r="L7" s="81">
        <f>IF(K7="0","0",LOOKUP(K7,{0,66,80,100,120,140,160},{0,1,2,3,"3.5",4,5}))</f>
        <v>2</v>
      </c>
      <c r="M7" s="83">
        <v>38</v>
      </c>
      <c r="N7" s="83">
        <v>15</v>
      </c>
      <c r="O7" s="83">
        <v>18</v>
      </c>
      <c r="P7" s="81">
        <f t="shared" si="3"/>
        <v>71</v>
      </c>
      <c r="Q7" s="118">
        <f>IF(P7="0","0",LOOKUP(P7,{0,33,40,50,60,70,80},{0,1,2,3,"3.5",4,5}))</f>
        <v>4</v>
      </c>
      <c r="R7" s="118">
        <v>28</v>
      </c>
      <c r="S7" s="118">
        <v>30</v>
      </c>
      <c r="T7" s="83">
        <f t="shared" ref="T7:T69" si="18">SUM(R7+S7)</f>
        <v>58</v>
      </c>
      <c r="U7" s="83">
        <v>14</v>
      </c>
      <c r="V7" s="83">
        <v>16</v>
      </c>
      <c r="W7" s="83">
        <f t="shared" si="4"/>
        <v>30</v>
      </c>
      <c r="X7" s="119">
        <f t="shared" ref="X7:X69" si="19">IF(OR((T7&lt;38),(W7&lt;18)),0,SUM(T7+W7))</f>
        <v>88</v>
      </c>
      <c r="Y7" s="81">
        <f>IF(X7="0","0",LOOKUP(X7,{0,66,80,100,120,140,160},{0,1,2,3,"3.5",4,5}))</f>
        <v>2</v>
      </c>
      <c r="Z7" s="81">
        <v>51</v>
      </c>
      <c r="AA7" s="81">
        <v>43</v>
      </c>
      <c r="AB7" s="81">
        <f t="shared" si="5"/>
        <v>94</v>
      </c>
      <c r="AC7" s="120">
        <v>19</v>
      </c>
      <c r="AD7" s="120">
        <v>21</v>
      </c>
      <c r="AE7" s="120">
        <f t="shared" si="6"/>
        <v>40</v>
      </c>
      <c r="AF7" s="121">
        <f t="shared" si="7"/>
        <v>134</v>
      </c>
      <c r="AG7" s="118" t="str">
        <f>IF(AF7="0","0",LOOKUP(AF7,{0,66,80,100,120,140,160},{0,1,2,3,"3.5",4,5}))</f>
        <v>3.5</v>
      </c>
      <c r="AH7" s="118">
        <v>47</v>
      </c>
      <c r="AI7" s="118">
        <v>49</v>
      </c>
      <c r="AJ7" s="81">
        <f t="shared" si="8"/>
        <v>96</v>
      </c>
      <c r="AK7" s="83">
        <v>21</v>
      </c>
      <c r="AL7" s="122">
        <v>20</v>
      </c>
      <c r="AM7" s="122">
        <f t="shared" si="9"/>
        <v>41</v>
      </c>
      <c r="AN7" s="121">
        <f t="shared" si="10"/>
        <v>137</v>
      </c>
      <c r="AO7" s="118" t="str">
        <f>IF(AN7="0","0",LOOKUP(AN7,{0,66,80,100,120,140,160},{0,1,2,3,"3.5",4,5}))</f>
        <v>3.5</v>
      </c>
      <c r="AP7" s="118">
        <v>34</v>
      </c>
      <c r="AQ7" s="118">
        <v>39</v>
      </c>
      <c r="AR7" s="83">
        <f t="shared" si="11"/>
        <v>73</v>
      </c>
      <c r="AS7" s="83">
        <v>12</v>
      </c>
      <c r="AT7" s="122">
        <v>17</v>
      </c>
      <c r="AU7" s="122">
        <f t="shared" si="12"/>
        <v>29</v>
      </c>
      <c r="AV7" s="122">
        <f t="shared" si="13"/>
        <v>102</v>
      </c>
      <c r="AW7" s="118">
        <f>IF(AV7="0","0",LOOKUP(AV7,{0,66,80,100,120,140,160},{0,1,2,3,"3.5",4,5}))</f>
        <v>3</v>
      </c>
      <c r="AX7" s="88" t="s">
        <v>294</v>
      </c>
      <c r="AY7" s="88">
        <f>IF(ISBLANK(AW7)," ",IF(AW7="0","0",LOOKUP(AW7,{0,1,2,3,"3.5",4,5},{0,0,0,1,"1.5",2,3})))</f>
        <v>1</v>
      </c>
      <c r="AZ7" s="134">
        <f t="shared" si="14"/>
        <v>3.3333333333333335</v>
      </c>
      <c r="BA7" s="88" t="str">
        <f t="shared" si="15"/>
        <v>B</v>
      </c>
      <c r="BB7" s="88" t="str">
        <f t="shared" si="16"/>
        <v>Average Result</v>
      </c>
      <c r="BC7" s="42"/>
      <c r="BD7" s="49" t="str">
        <f>IF(H7="0","0",LOOKUP(H7,{0,1,2,3,"3.5",4,5},{"F","D","C","B","A-","A","A+"}))</f>
        <v>A</v>
      </c>
      <c r="BE7" s="49" t="str">
        <f>IF(L7="0","0",LOOKUP(L7,{0,1,2,3,"3.5",4,5},{"F","D","C","B","A-","A","A+"}))</f>
        <v>C</v>
      </c>
      <c r="BF7" s="49" t="str">
        <f>IF(Q7="0","0",LOOKUP(Q7,{0,1,2,3,"3.5",4,5},{"F","D","C","B","A-","A","A+"}))</f>
        <v>A</v>
      </c>
      <c r="BG7" s="49" t="str">
        <f>IF(Y7="0","0",LOOKUP(Y7,{0,1,2,3,"3.5",4,5},{"F","D","C","B","A-","A","A+"}))</f>
        <v>C</v>
      </c>
      <c r="BH7" s="49" t="str">
        <f>IF(AG7="0","0",LOOKUP(AG7,{0,1,2,3,"3.5",4,5},{"F","D","C","B","A-","A","A+"}))</f>
        <v>A-</v>
      </c>
      <c r="BI7" s="49" t="str">
        <f>IF(AO7="0","0",LOOKUP(AO7,{0,1,2,3,"3.5",4,5},{"F","D","C","B","A-","A","A+"}))</f>
        <v>A-</v>
      </c>
      <c r="BJ7" s="49" t="str">
        <f>IF(AW7="0","0",LOOKUP(AW7,{0,1,2,3,"3.5",4,5},{"F","D","C","B","A-","A","A+"}))</f>
        <v>B</v>
      </c>
      <c r="BK7" s="50">
        <f t="shared" si="17"/>
        <v>772</v>
      </c>
    </row>
    <row r="8" spans="1:63">
      <c r="A8" s="58">
        <v>3004</v>
      </c>
      <c r="B8" s="153" t="s">
        <v>297</v>
      </c>
      <c r="C8" s="81">
        <v>29</v>
      </c>
      <c r="D8" s="81">
        <v>59</v>
      </c>
      <c r="E8" s="81">
        <f t="shared" si="0"/>
        <v>88</v>
      </c>
      <c r="F8" s="81">
        <v>19</v>
      </c>
      <c r="G8" s="81">
        <f t="shared" si="1"/>
        <v>107</v>
      </c>
      <c r="H8" s="116">
        <f>IF(G8="0","0",LOOKUP(G8,{0,66,80,100,120,140,160},{0,1,2,3,"3.5",4,5}))</f>
        <v>3</v>
      </c>
      <c r="I8" s="81">
        <v>43</v>
      </c>
      <c r="J8" s="83">
        <v>24</v>
      </c>
      <c r="K8" s="117">
        <f t="shared" si="2"/>
        <v>67</v>
      </c>
      <c r="L8" s="81">
        <f>IF(K8="0","0",LOOKUP(K8,{0,66,80,100,120,140,160},{0,1,2,3,"3.5",4,5}))</f>
        <v>1</v>
      </c>
      <c r="M8" s="83">
        <v>10</v>
      </c>
      <c r="N8" s="83">
        <v>14</v>
      </c>
      <c r="O8" s="83">
        <v>16</v>
      </c>
      <c r="P8" s="81">
        <f t="shared" si="3"/>
        <v>0</v>
      </c>
      <c r="Q8" s="118">
        <f>IF(P8="0","0",LOOKUP(P8,{0,33,40,50,60,70,80},{0,1,2,3,"3.5",4,5}))</f>
        <v>0</v>
      </c>
      <c r="R8" s="118">
        <v>15</v>
      </c>
      <c r="S8" s="118">
        <v>28</v>
      </c>
      <c r="T8" s="83">
        <f t="shared" si="18"/>
        <v>43</v>
      </c>
      <c r="U8" s="83">
        <v>13</v>
      </c>
      <c r="V8" s="83">
        <v>8</v>
      </c>
      <c r="W8" s="83">
        <f t="shared" si="4"/>
        <v>21</v>
      </c>
      <c r="X8" s="119">
        <f t="shared" si="19"/>
        <v>64</v>
      </c>
      <c r="Y8" s="81">
        <f>IF(X8="0","0",LOOKUP(X8,{0,66,80,100,120,140,160},{0,1,2,3,"3.5",4,5}))</f>
        <v>0</v>
      </c>
      <c r="Z8" s="81">
        <v>25</v>
      </c>
      <c r="AA8" s="81">
        <v>28</v>
      </c>
      <c r="AB8" s="81">
        <f t="shared" si="5"/>
        <v>53</v>
      </c>
      <c r="AC8" s="120">
        <v>18</v>
      </c>
      <c r="AD8" s="120">
        <v>13</v>
      </c>
      <c r="AE8" s="120">
        <f t="shared" si="6"/>
        <v>31</v>
      </c>
      <c r="AF8" s="121">
        <f t="shared" si="7"/>
        <v>84</v>
      </c>
      <c r="AG8" s="118">
        <f>IF(AF8="0","0",LOOKUP(AF8,{0,66,80,100,120,140,160},{0,1,2,3,"3.5",4,5}))</f>
        <v>2</v>
      </c>
      <c r="AH8" s="118">
        <v>30</v>
      </c>
      <c r="AI8" s="118">
        <v>29</v>
      </c>
      <c r="AJ8" s="81">
        <f t="shared" si="8"/>
        <v>59</v>
      </c>
      <c r="AK8" s="83">
        <v>18</v>
      </c>
      <c r="AL8" s="122">
        <v>13</v>
      </c>
      <c r="AM8" s="122">
        <f t="shared" si="9"/>
        <v>31</v>
      </c>
      <c r="AN8" s="121">
        <f t="shared" si="10"/>
        <v>90</v>
      </c>
      <c r="AO8" s="118">
        <f>IF(AN8="0","0",LOOKUP(AN8,{0,66,80,100,120,140,160},{0,1,2,3,"3.5",4,5}))</f>
        <v>2</v>
      </c>
      <c r="AP8" s="118">
        <v>9</v>
      </c>
      <c r="AQ8" s="118">
        <v>28</v>
      </c>
      <c r="AR8" s="83">
        <f t="shared" si="11"/>
        <v>37</v>
      </c>
      <c r="AS8" s="83">
        <v>23</v>
      </c>
      <c r="AT8" s="122">
        <v>21</v>
      </c>
      <c r="AU8" s="122">
        <f t="shared" si="12"/>
        <v>44</v>
      </c>
      <c r="AV8" s="122">
        <f t="shared" si="13"/>
        <v>0</v>
      </c>
      <c r="AW8" s="118">
        <f>IF(AV8="0","0",LOOKUP(AV8,{0,66,80,100,120,140,160},{0,1,2,3,"3.5",4,5}))</f>
        <v>0</v>
      </c>
      <c r="AX8" s="88" t="s">
        <v>294</v>
      </c>
      <c r="AY8" s="88">
        <f>IF(ISBLANK(AW8)," ",IF(AW8="0","0",LOOKUP(AW8,{0,1,2,3,"3.5",4,5},{0,0,0,1,"1.5",2,3})))</f>
        <v>0</v>
      </c>
      <c r="AZ8" s="134">
        <f t="shared" si="14"/>
        <v>0</v>
      </c>
      <c r="BA8" s="88" t="str">
        <f t="shared" si="15"/>
        <v>F</v>
      </c>
      <c r="BB8" s="88" t="str">
        <f t="shared" si="16"/>
        <v>Fail</v>
      </c>
      <c r="BC8" s="42"/>
      <c r="BD8" s="49" t="str">
        <f>IF(H8="0","0",LOOKUP(H8,{0,1,2,3,"3.5",4,5},{"F","D","C","B","A-","A","A+"}))</f>
        <v>B</v>
      </c>
      <c r="BE8" s="49" t="str">
        <f>IF(L8="0","0",LOOKUP(L8,{0,1,2,3,"3.5",4,5},{"F","D","C","B","A-","A","A+"}))</f>
        <v>D</v>
      </c>
      <c r="BF8" s="49" t="str">
        <f>IF(Q8="0","0",LOOKUP(Q8,{0,1,2,3,"3.5",4,5},{"F","D","C","B","A-","A","A+"}))</f>
        <v>F</v>
      </c>
      <c r="BG8" s="49" t="str">
        <f>IF(Y8="0","0",LOOKUP(Y8,{0,1,2,3,"3.5",4,5},{"F","D","C","B","A-","A","A+"}))</f>
        <v>F</v>
      </c>
      <c r="BH8" s="49" t="str">
        <f>IF(AG8="0","0",LOOKUP(AG8,{0,1,2,3,"3.5",4,5},{"F","D","C","B","A-","A","A+"}))</f>
        <v>C</v>
      </c>
      <c r="BI8" s="49" t="str">
        <f>IF(AO8="0","0",LOOKUP(AO8,{0,1,2,3,"3.5",4,5},{"F","D","C","B","A-","A","A+"}))</f>
        <v>C</v>
      </c>
      <c r="BJ8" s="49" t="str">
        <f>IF(AW8="0","0",LOOKUP(AW8,{0,1,2,3,"3.5",4,5},{"F","D","C","B","A-","A","A+"}))</f>
        <v>F</v>
      </c>
      <c r="BK8" s="50">
        <f t="shared" si="17"/>
        <v>412</v>
      </c>
    </row>
    <row r="9" spans="1:63">
      <c r="A9" s="58">
        <v>3005</v>
      </c>
      <c r="B9" s="153" t="s">
        <v>298</v>
      </c>
      <c r="C9" s="81">
        <v>44</v>
      </c>
      <c r="D9" s="81">
        <v>54</v>
      </c>
      <c r="E9" s="81">
        <f t="shared" si="0"/>
        <v>98</v>
      </c>
      <c r="F9" s="81">
        <v>21</v>
      </c>
      <c r="G9" s="81">
        <f t="shared" si="1"/>
        <v>119</v>
      </c>
      <c r="H9" s="116">
        <f>IF(G9="0","0",LOOKUP(G9,{0,66,80,100,120,140,160},{0,1,2,3,"3.5",4,5}))</f>
        <v>3</v>
      </c>
      <c r="I9" s="81">
        <v>55</v>
      </c>
      <c r="J9" s="83">
        <v>35</v>
      </c>
      <c r="K9" s="117">
        <f t="shared" si="2"/>
        <v>90</v>
      </c>
      <c r="L9" s="81">
        <f>IF(K9="0","0",LOOKUP(K9,{0,66,80,100,120,140,160},{0,1,2,3,"3.5",4,5}))</f>
        <v>2</v>
      </c>
      <c r="M9" s="83">
        <v>27</v>
      </c>
      <c r="N9" s="83">
        <v>14</v>
      </c>
      <c r="O9" s="83">
        <v>19</v>
      </c>
      <c r="P9" s="81">
        <f t="shared" si="3"/>
        <v>60</v>
      </c>
      <c r="Q9" s="118" t="str">
        <f>IF(P9="0","0",LOOKUP(P9,{0,33,40,50,60,70,80},{0,1,2,3,"3.5",4,5}))</f>
        <v>3.5</v>
      </c>
      <c r="R9" s="118">
        <v>17</v>
      </c>
      <c r="S9" s="118">
        <v>20</v>
      </c>
      <c r="T9" s="83">
        <f t="shared" si="18"/>
        <v>37</v>
      </c>
      <c r="U9" s="83">
        <v>15</v>
      </c>
      <c r="V9" s="83">
        <v>17</v>
      </c>
      <c r="W9" s="83">
        <f t="shared" si="4"/>
        <v>32</v>
      </c>
      <c r="X9" s="119">
        <f t="shared" si="19"/>
        <v>0</v>
      </c>
      <c r="Y9" s="81">
        <f>IF(X9="0","0",LOOKUP(X9,{0,66,80,100,120,140,160},{0,1,2,3,"3.5",4,5}))</f>
        <v>0</v>
      </c>
      <c r="Z9" s="81">
        <v>49</v>
      </c>
      <c r="AA9" s="81">
        <v>32</v>
      </c>
      <c r="AB9" s="81">
        <f t="shared" si="5"/>
        <v>81</v>
      </c>
      <c r="AC9" s="120">
        <v>16</v>
      </c>
      <c r="AD9" s="120">
        <v>15</v>
      </c>
      <c r="AE9" s="120">
        <f t="shared" si="6"/>
        <v>31</v>
      </c>
      <c r="AF9" s="121">
        <f t="shared" si="7"/>
        <v>112</v>
      </c>
      <c r="AG9" s="118">
        <f>IF(AF9="0","0",LOOKUP(AF9,{0,66,80,100,120,140,160},{0,1,2,3,"3.5",4,5}))</f>
        <v>3</v>
      </c>
      <c r="AH9" s="118">
        <v>42</v>
      </c>
      <c r="AI9" s="118">
        <v>39</v>
      </c>
      <c r="AJ9" s="81">
        <f t="shared" si="8"/>
        <v>81</v>
      </c>
      <c r="AK9" s="83">
        <v>18</v>
      </c>
      <c r="AL9" s="122">
        <v>19</v>
      </c>
      <c r="AM9" s="122">
        <f t="shared" si="9"/>
        <v>37</v>
      </c>
      <c r="AN9" s="121">
        <f t="shared" si="10"/>
        <v>118</v>
      </c>
      <c r="AO9" s="118">
        <f>IF(AN9="0","0",LOOKUP(AN9,{0,66,80,100,120,140,160},{0,1,2,3,"3.5",4,5}))</f>
        <v>3</v>
      </c>
      <c r="AP9" s="118">
        <v>25</v>
      </c>
      <c r="AQ9" s="118">
        <v>33</v>
      </c>
      <c r="AR9" s="83">
        <f t="shared" si="11"/>
        <v>58</v>
      </c>
      <c r="AS9" s="83">
        <v>14</v>
      </c>
      <c r="AT9" s="122">
        <v>17</v>
      </c>
      <c r="AU9" s="122">
        <f t="shared" si="12"/>
        <v>31</v>
      </c>
      <c r="AV9" s="122">
        <f t="shared" si="13"/>
        <v>89</v>
      </c>
      <c r="AW9" s="118">
        <f>IF(AV9="0","0",LOOKUP(AV9,{0,66,80,100,120,140,160},{0,1,2,3,"3.5",4,5}))</f>
        <v>2</v>
      </c>
      <c r="AX9" s="88" t="s">
        <v>294</v>
      </c>
      <c r="AY9" s="88">
        <f>IF(ISBLANK(AW9)," ",IF(AW9="0","0",LOOKUP(AW9,{0,1,2,3,"3.5",4,5},{0,0,0,1,"1.5",2,3})))</f>
        <v>0</v>
      </c>
      <c r="AZ9" s="134">
        <f t="shared" si="14"/>
        <v>0</v>
      </c>
      <c r="BA9" s="88" t="str">
        <f t="shared" si="15"/>
        <v>F</v>
      </c>
      <c r="BB9" s="88" t="str">
        <f t="shared" si="16"/>
        <v>Fail</v>
      </c>
      <c r="BC9" s="42"/>
      <c r="BD9" s="49" t="str">
        <f>IF(H9="0","0",LOOKUP(H9,{0,1,2,3,"3.5",4,5},{"F","D","C","B","A-","A","A+"}))</f>
        <v>B</v>
      </c>
      <c r="BE9" s="49" t="str">
        <f>IF(L9="0","0",LOOKUP(L9,{0,1,2,3,"3.5",4,5},{"F","D","C","B","A-","A","A+"}))</f>
        <v>C</v>
      </c>
      <c r="BF9" s="49" t="str">
        <f>IF(Q9="0","0",LOOKUP(Q9,{0,1,2,3,"3.5",4,5},{"F","D","C","B","A-","A","A+"}))</f>
        <v>A-</v>
      </c>
      <c r="BG9" s="49" t="str">
        <f>IF(Y9="0","0",LOOKUP(Y9,{0,1,2,3,"3.5",4,5},{"F","D","C","B","A-","A","A+"}))</f>
        <v>F</v>
      </c>
      <c r="BH9" s="49" t="str">
        <f>IF(AG9="0","0",LOOKUP(AG9,{0,1,2,3,"3.5",4,5},{"F","D","C","B","A-","A","A+"}))</f>
        <v>B</v>
      </c>
      <c r="BI9" s="49" t="str">
        <f>IF(AO9="0","0",LOOKUP(AO9,{0,1,2,3,"3.5",4,5},{"F","D","C","B","A-","A","A+"}))</f>
        <v>B</v>
      </c>
      <c r="BJ9" s="49" t="str">
        <f>IF(AW9="0","0",LOOKUP(AW9,{0,1,2,3,"3.5",4,5},{"F","D","C","B","A-","A","A+"}))</f>
        <v>C</v>
      </c>
      <c r="BK9" s="50">
        <f t="shared" si="17"/>
        <v>588</v>
      </c>
    </row>
    <row r="10" spans="1:63">
      <c r="A10" s="58">
        <v>3006</v>
      </c>
      <c r="B10" s="153" t="s">
        <v>299</v>
      </c>
      <c r="C10" s="81">
        <v>20</v>
      </c>
      <c r="D10" s="81">
        <v>34</v>
      </c>
      <c r="E10" s="81">
        <f t="shared" si="0"/>
        <v>54</v>
      </c>
      <c r="F10" s="81">
        <v>18</v>
      </c>
      <c r="G10" s="81">
        <f t="shared" si="1"/>
        <v>72</v>
      </c>
      <c r="H10" s="116">
        <f>IF(G10="0","0",LOOKUP(G10,{0,66,80,100,120,140,160},{0,1,2,3,"3.5",4,5}))</f>
        <v>1</v>
      </c>
      <c r="I10" s="81">
        <v>34</v>
      </c>
      <c r="J10" s="83">
        <v>25</v>
      </c>
      <c r="K10" s="117">
        <f t="shared" si="2"/>
        <v>59</v>
      </c>
      <c r="L10" s="81">
        <f>IF(K10="0","0",LOOKUP(K10,{0,66,80,100,120,140,160},{0,1,2,3,"3.5",4,5}))</f>
        <v>0</v>
      </c>
      <c r="M10" s="83">
        <v>6</v>
      </c>
      <c r="N10" s="83">
        <v>13</v>
      </c>
      <c r="O10" s="83">
        <v>15</v>
      </c>
      <c r="P10" s="81">
        <f t="shared" si="3"/>
        <v>0</v>
      </c>
      <c r="Q10" s="118">
        <f>IF(P10="0","0",LOOKUP(P10,{0,33,40,50,60,70,80},{0,1,2,3,"3.5",4,5}))</f>
        <v>0</v>
      </c>
      <c r="R10" s="118">
        <v>5</v>
      </c>
      <c r="S10" s="118">
        <v>11</v>
      </c>
      <c r="T10" s="83">
        <f t="shared" si="18"/>
        <v>16</v>
      </c>
      <c r="U10" s="83">
        <v>8</v>
      </c>
      <c r="V10" s="83">
        <v>8</v>
      </c>
      <c r="W10" s="83">
        <f t="shared" si="4"/>
        <v>16</v>
      </c>
      <c r="X10" s="119">
        <f t="shared" si="19"/>
        <v>0</v>
      </c>
      <c r="Y10" s="81">
        <f>IF(X10="0","0",LOOKUP(X10,{0,66,80,100,120,140,160},{0,1,2,3,"3.5",4,5}))</f>
        <v>0</v>
      </c>
      <c r="Z10" s="81">
        <v>25</v>
      </c>
      <c r="AA10" s="81">
        <v>17</v>
      </c>
      <c r="AB10" s="81">
        <f t="shared" si="5"/>
        <v>42</v>
      </c>
      <c r="AC10" s="120">
        <v>16</v>
      </c>
      <c r="AD10" s="120">
        <v>12</v>
      </c>
      <c r="AE10" s="120">
        <f t="shared" si="6"/>
        <v>28</v>
      </c>
      <c r="AF10" s="121">
        <f t="shared" si="7"/>
        <v>70</v>
      </c>
      <c r="AG10" s="118">
        <f>IF(AF10="0","0",LOOKUP(AF10,{0,66,80,100,120,140,160},{0,1,2,3,"3.5",4,5}))</f>
        <v>1</v>
      </c>
      <c r="AH10" s="118">
        <v>25</v>
      </c>
      <c r="AI10" s="118">
        <v>21</v>
      </c>
      <c r="AJ10" s="81">
        <f t="shared" si="8"/>
        <v>46</v>
      </c>
      <c r="AK10" s="83">
        <v>15</v>
      </c>
      <c r="AL10" s="122">
        <v>12</v>
      </c>
      <c r="AM10" s="122">
        <f t="shared" si="9"/>
        <v>27</v>
      </c>
      <c r="AN10" s="121">
        <f t="shared" si="10"/>
        <v>73</v>
      </c>
      <c r="AO10" s="118">
        <f>IF(AN10="0","0",LOOKUP(AN10,{0,66,80,100,120,140,160},{0,1,2,3,"3.5",4,5}))</f>
        <v>1</v>
      </c>
      <c r="AP10" s="118">
        <v>3</v>
      </c>
      <c r="AQ10" s="118">
        <v>13</v>
      </c>
      <c r="AR10" s="83">
        <f t="shared" si="11"/>
        <v>16</v>
      </c>
      <c r="AS10" s="83">
        <v>19</v>
      </c>
      <c r="AT10" s="122">
        <v>21</v>
      </c>
      <c r="AU10" s="122">
        <f t="shared" si="12"/>
        <v>40</v>
      </c>
      <c r="AV10" s="122">
        <f t="shared" si="13"/>
        <v>0</v>
      </c>
      <c r="AW10" s="118">
        <f>IF(AV10="0","0",LOOKUP(AV10,{0,66,80,100,120,140,160},{0,1,2,3,"3.5",4,5}))</f>
        <v>0</v>
      </c>
      <c r="AX10" s="88" t="s">
        <v>294</v>
      </c>
      <c r="AY10" s="88">
        <f>IF(ISBLANK(AW10)," ",IF(AW10="0","0",LOOKUP(AW10,{0,1,2,3,"3.5",4,5},{0,0,0,1,"1.5",2,3})))</f>
        <v>0</v>
      </c>
      <c r="AZ10" s="134">
        <f t="shared" si="14"/>
        <v>0</v>
      </c>
      <c r="BA10" s="88" t="str">
        <f t="shared" si="15"/>
        <v>F</v>
      </c>
      <c r="BB10" s="88" t="str">
        <f t="shared" si="16"/>
        <v>Fail</v>
      </c>
      <c r="BC10" s="42"/>
      <c r="BD10" s="49" t="str">
        <f>IF(H10="0","0",LOOKUP(H10,{0,1,2,3,"3.5",4,5},{"F","D","C","B","A-","A","A+"}))</f>
        <v>D</v>
      </c>
      <c r="BE10" s="49" t="str">
        <f>IF(L10="0","0",LOOKUP(L10,{0,1,2,3,"3.5",4,5},{"F","D","C","B","A-","A","A+"}))</f>
        <v>F</v>
      </c>
      <c r="BF10" s="49" t="str">
        <f>IF(Q10="0","0",LOOKUP(Q10,{0,1,2,3,"3.5",4,5},{"F","D","C","B","A-","A","A+"}))</f>
        <v>F</v>
      </c>
      <c r="BG10" s="49" t="str">
        <f>IF(Y10="0","0",LOOKUP(Y10,{0,1,2,3,"3.5",4,5},{"F","D","C","B","A-","A","A+"}))</f>
        <v>F</v>
      </c>
      <c r="BH10" s="49" t="str">
        <f>IF(AG10="0","0",LOOKUP(AG10,{0,1,2,3,"3.5",4,5},{"F","D","C","B","A-","A","A+"}))</f>
        <v>D</v>
      </c>
      <c r="BI10" s="49" t="str">
        <f>IF(AO10="0","0",LOOKUP(AO10,{0,1,2,3,"3.5",4,5},{"F","D","C","B","A-","A","A+"}))</f>
        <v>D</v>
      </c>
      <c r="BJ10" s="49" t="str">
        <f>IF(AW10="0","0",LOOKUP(AW10,{0,1,2,3,"3.5",4,5},{"F","D","C","B","A-","A","A+"}))</f>
        <v>F</v>
      </c>
      <c r="BK10" s="50">
        <f t="shared" si="17"/>
        <v>274</v>
      </c>
    </row>
    <row r="11" spans="1:63" ht="18">
      <c r="A11" s="58">
        <v>3007</v>
      </c>
      <c r="B11" s="153" t="s">
        <v>300</v>
      </c>
      <c r="C11" s="81">
        <v>24</v>
      </c>
      <c r="D11" s="81">
        <v>57</v>
      </c>
      <c r="E11" s="81">
        <f t="shared" si="0"/>
        <v>81</v>
      </c>
      <c r="F11" s="81">
        <v>18</v>
      </c>
      <c r="G11" s="81">
        <f t="shared" si="1"/>
        <v>99</v>
      </c>
      <c r="H11" s="116">
        <f>IF(G11="0","0",LOOKUP(G11,{0,66,80,100,120,140,160},{0,1,2,3,"3.5",4,5}))</f>
        <v>2</v>
      </c>
      <c r="I11" s="81">
        <v>29</v>
      </c>
      <c r="J11" s="83">
        <v>51</v>
      </c>
      <c r="K11" s="117">
        <f t="shared" si="2"/>
        <v>80</v>
      </c>
      <c r="L11" s="81">
        <f>IF(K11="0","0",LOOKUP(K11,{0,66,80,100,120,140,160},{0,1,2,3,"3.5",4,5}))</f>
        <v>2</v>
      </c>
      <c r="M11" s="83">
        <v>18</v>
      </c>
      <c r="N11" s="83">
        <v>11</v>
      </c>
      <c r="O11" s="83"/>
      <c r="P11" s="81">
        <f t="shared" si="3"/>
        <v>0</v>
      </c>
      <c r="Q11" s="118">
        <f>IF(P11="0","0",LOOKUP(P11,{0,33,40,50,60,70,80},{0,1,2,3,"3.5",4,5}))</f>
        <v>0</v>
      </c>
      <c r="R11" s="118">
        <v>17</v>
      </c>
      <c r="S11" s="118">
        <v>19</v>
      </c>
      <c r="T11" s="83">
        <f t="shared" si="18"/>
        <v>36</v>
      </c>
      <c r="U11" s="83">
        <v>13</v>
      </c>
      <c r="V11" s="83">
        <v>10</v>
      </c>
      <c r="W11" s="83">
        <f t="shared" si="4"/>
        <v>23</v>
      </c>
      <c r="X11" s="119">
        <f t="shared" si="19"/>
        <v>0</v>
      </c>
      <c r="Y11" s="81">
        <f>IF(X11="0","0",LOOKUP(X11,{0,66,80,100,120,140,160},{0,1,2,3,"3.5",4,5}))</f>
        <v>0</v>
      </c>
      <c r="Z11" s="81">
        <v>25</v>
      </c>
      <c r="AA11" s="81">
        <v>20</v>
      </c>
      <c r="AB11" s="81">
        <f t="shared" si="5"/>
        <v>45</v>
      </c>
      <c r="AC11" s="120">
        <v>16</v>
      </c>
      <c r="AD11" s="120">
        <v>17</v>
      </c>
      <c r="AE11" s="120">
        <f t="shared" si="6"/>
        <v>33</v>
      </c>
      <c r="AF11" s="121">
        <f t="shared" si="7"/>
        <v>78</v>
      </c>
      <c r="AG11" s="118">
        <f>IF(AF11="0","0",LOOKUP(AF11,{0,66,80,100,120,140,160},{0,1,2,3,"3.5",4,5}))</f>
        <v>1</v>
      </c>
      <c r="AH11" s="118">
        <v>26</v>
      </c>
      <c r="AI11" s="118">
        <v>25</v>
      </c>
      <c r="AJ11" s="81">
        <f t="shared" si="8"/>
        <v>51</v>
      </c>
      <c r="AK11" s="83">
        <v>18</v>
      </c>
      <c r="AL11" s="122">
        <v>15</v>
      </c>
      <c r="AM11" s="122">
        <f t="shared" si="9"/>
        <v>33</v>
      </c>
      <c r="AN11" s="121">
        <f t="shared" si="10"/>
        <v>84</v>
      </c>
      <c r="AO11" s="118">
        <f>IF(AN11="0","0",LOOKUP(AN11,{0,66,80,100,120,140,160},{0,1,2,3,"3.5",4,5}))</f>
        <v>2</v>
      </c>
      <c r="AP11" s="118">
        <v>10</v>
      </c>
      <c r="AQ11" s="118">
        <v>24</v>
      </c>
      <c r="AR11" s="83">
        <f t="shared" si="11"/>
        <v>34</v>
      </c>
      <c r="AS11" s="83">
        <v>17</v>
      </c>
      <c r="AT11" s="122">
        <v>21</v>
      </c>
      <c r="AU11" s="122">
        <f t="shared" si="12"/>
        <v>38</v>
      </c>
      <c r="AV11" s="122">
        <f t="shared" si="13"/>
        <v>0</v>
      </c>
      <c r="AW11" s="118">
        <f>IF(AV11="0","0",LOOKUP(AV11,{0,66,80,100,120,140,160},{0,1,2,3,"3.5",4,5}))</f>
        <v>0</v>
      </c>
      <c r="AX11" s="88" t="s">
        <v>294</v>
      </c>
      <c r="AY11" s="88">
        <f>IF(ISBLANK(AW11)," ",IF(AW11="0","0",LOOKUP(AW11,{0,1,2,3,"3.5",4,5},{0,0,0,1,"1.5",2,3})))</f>
        <v>0</v>
      </c>
      <c r="AZ11" s="134">
        <f t="shared" si="14"/>
        <v>0</v>
      </c>
      <c r="BA11" s="88" t="str">
        <f t="shared" si="15"/>
        <v>F</v>
      </c>
      <c r="BB11" s="88" t="str">
        <f t="shared" si="16"/>
        <v>Fail</v>
      </c>
      <c r="BC11" s="42"/>
      <c r="BD11" s="49" t="str">
        <f>IF(H11="0","0",LOOKUP(H11,{0,1,2,3,"3.5",4,5},{"F","D","C","B","A-","A","A+"}))</f>
        <v>C</v>
      </c>
      <c r="BE11" s="49" t="str">
        <f>IF(L11="0","0",LOOKUP(L11,{0,1,2,3,"3.5",4,5},{"F","D","C","B","A-","A","A+"}))</f>
        <v>C</v>
      </c>
      <c r="BF11" s="49" t="str">
        <f>IF(Q11="0","0",LOOKUP(Q11,{0,1,2,3,"3.5",4,5},{"F","D","C","B","A-","A","A+"}))</f>
        <v>F</v>
      </c>
      <c r="BG11" s="49" t="str">
        <f>IF(Y11="0","0",LOOKUP(Y11,{0,1,2,3,"3.5",4,5},{"F","D","C","B","A-","A","A+"}))</f>
        <v>F</v>
      </c>
      <c r="BH11" s="49" t="str">
        <f>IF(AG11="0","0",LOOKUP(AG11,{0,1,2,3,"3.5",4,5},{"F","D","C","B","A-","A","A+"}))</f>
        <v>D</v>
      </c>
      <c r="BI11" s="49" t="str">
        <f>IF(AO11="0","0",LOOKUP(AO11,{0,1,2,3,"3.5",4,5},{"F","D","C","B","A-","A","A+"}))</f>
        <v>C</v>
      </c>
      <c r="BJ11" s="49" t="str">
        <f>IF(AW11="0","0",LOOKUP(AW11,{0,1,2,3,"3.5",4,5},{"F","D","C","B","A-","A","A+"}))</f>
        <v>F</v>
      </c>
      <c r="BK11" s="50">
        <f t="shared" si="17"/>
        <v>341</v>
      </c>
    </row>
    <row r="12" spans="1:63" ht="18" customHeight="1">
      <c r="A12" s="58">
        <v>3008</v>
      </c>
      <c r="B12" s="153" t="s">
        <v>301</v>
      </c>
      <c r="C12" s="81">
        <v>36</v>
      </c>
      <c r="D12" s="81">
        <v>67</v>
      </c>
      <c r="E12" s="81">
        <f t="shared" si="0"/>
        <v>103</v>
      </c>
      <c r="F12" s="81">
        <v>19</v>
      </c>
      <c r="G12" s="81">
        <f t="shared" si="1"/>
        <v>122</v>
      </c>
      <c r="H12" s="116" t="str">
        <f>IF(G12="0","0",LOOKUP(G12,{0,66,80,100,120,140,160},{0,1,2,3,"3.5",4,5}))</f>
        <v>3.5</v>
      </c>
      <c r="I12" s="81">
        <v>43</v>
      </c>
      <c r="J12" s="83">
        <v>49</v>
      </c>
      <c r="K12" s="117">
        <f t="shared" si="2"/>
        <v>92</v>
      </c>
      <c r="L12" s="81">
        <f>IF(K12="0","0",LOOKUP(K12,{0,66,80,100,120,140,160},{0,1,2,3,"3.5",4,5}))</f>
        <v>2</v>
      </c>
      <c r="M12" s="83">
        <v>28</v>
      </c>
      <c r="N12" s="83">
        <v>13</v>
      </c>
      <c r="O12" s="83">
        <v>14</v>
      </c>
      <c r="P12" s="81">
        <f t="shared" si="3"/>
        <v>55</v>
      </c>
      <c r="Q12" s="118">
        <f>IF(P12="0","0",LOOKUP(P12,{0,33,40,50,60,70,80},{0,1,2,3,"3.5",4,5}))</f>
        <v>3</v>
      </c>
      <c r="R12" s="118">
        <v>4</v>
      </c>
      <c r="S12" s="118">
        <v>4</v>
      </c>
      <c r="T12" s="83">
        <f t="shared" si="18"/>
        <v>8</v>
      </c>
      <c r="U12" s="83">
        <v>7</v>
      </c>
      <c r="V12" s="83">
        <v>7</v>
      </c>
      <c r="W12" s="83">
        <f t="shared" si="4"/>
        <v>14</v>
      </c>
      <c r="X12" s="119">
        <f t="shared" si="19"/>
        <v>0</v>
      </c>
      <c r="Y12" s="81">
        <f>IF(X12="0","0",LOOKUP(X12,{0,66,80,100,120,140,160},{0,1,2,3,"3.5",4,5}))</f>
        <v>0</v>
      </c>
      <c r="Z12" s="81">
        <v>44</v>
      </c>
      <c r="AA12" s="81">
        <v>32</v>
      </c>
      <c r="AB12" s="81">
        <f t="shared" si="5"/>
        <v>76</v>
      </c>
      <c r="AC12" s="120">
        <v>14</v>
      </c>
      <c r="AD12" s="120">
        <v>9</v>
      </c>
      <c r="AE12" s="120">
        <f t="shared" si="6"/>
        <v>23</v>
      </c>
      <c r="AF12" s="121">
        <f t="shared" si="7"/>
        <v>99</v>
      </c>
      <c r="AG12" s="118">
        <f>IF(AF12="0","0",LOOKUP(AF12,{0,66,80,100,120,140,160},{0,1,2,3,"3.5",4,5}))</f>
        <v>2</v>
      </c>
      <c r="AH12" s="118">
        <v>31</v>
      </c>
      <c r="AI12" s="118">
        <v>29</v>
      </c>
      <c r="AJ12" s="81">
        <f t="shared" si="8"/>
        <v>60</v>
      </c>
      <c r="AK12" s="83">
        <v>14</v>
      </c>
      <c r="AL12" s="122">
        <v>14</v>
      </c>
      <c r="AM12" s="122">
        <f t="shared" si="9"/>
        <v>28</v>
      </c>
      <c r="AN12" s="121">
        <f t="shared" si="10"/>
        <v>88</v>
      </c>
      <c r="AO12" s="118">
        <f>IF(AN12="0","0",LOOKUP(AN12,{0,66,80,100,120,140,160},{0,1,2,3,"3.5",4,5}))</f>
        <v>2</v>
      </c>
      <c r="AP12" s="118">
        <v>23</v>
      </c>
      <c r="AQ12" s="118">
        <v>27</v>
      </c>
      <c r="AR12" s="83">
        <f t="shared" si="11"/>
        <v>50</v>
      </c>
      <c r="AS12" s="83">
        <v>14</v>
      </c>
      <c r="AT12" s="122">
        <v>12</v>
      </c>
      <c r="AU12" s="122">
        <f t="shared" si="12"/>
        <v>26</v>
      </c>
      <c r="AV12" s="122">
        <f t="shared" si="13"/>
        <v>76</v>
      </c>
      <c r="AW12" s="118">
        <f>IF(AV12="0","0",LOOKUP(AV12,{0,66,80,100,120,140,160},{0,1,2,3,"3.5",4,5}))</f>
        <v>1</v>
      </c>
      <c r="AX12" s="88" t="s">
        <v>294</v>
      </c>
      <c r="AY12" s="88">
        <f>IF(ISBLANK(AW12)," ",IF(AW12="0","0",LOOKUP(AW12,{0,1,2,3,"3.5",4,5},{0,0,0,1,"1.5",2,3})))</f>
        <v>0</v>
      </c>
      <c r="AZ12" s="134">
        <f t="shared" si="14"/>
        <v>0</v>
      </c>
      <c r="BA12" s="88" t="str">
        <f t="shared" si="15"/>
        <v>F</v>
      </c>
      <c r="BB12" s="88" t="str">
        <f t="shared" si="16"/>
        <v>Fail</v>
      </c>
      <c r="BC12" s="42"/>
      <c r="BD12" s="49" t="str">
        <f>IF(H12="0","0",LOOKUP(H12,{0,1,2,3,"3.5",4,5},{"F","D","C","B","A-","A","A+"}))</f>
        <v>A-</v>
      </c>
      <c r="BE12" s="49" t="str">
        <f>IF(L12="0","0",LOOKUP(L12,{0,1,2,3,"3.5",4,5},{"F","D","C","B","A-","A","A+"}))</f>
        <v>C</v>
      </c>
      <c r="BF12" s="49" t="str">
        <f>IF(Q12="0","0",LOOKUP(Q12,{0,1,2,3,"3.5",4,5},{"F","D","C","B","A-","A","A+"}))</f>
        <v>B</v>
      </c>
      <c r="BG12" s="49" t="str">
        <f>IF(Y12="0","0",LOOKUP(Y12,{0,1,2,3,"3.5",4,5},{"F","D","C","B","A-","A","A+"}))</f>
        <v>F</v>
      </c>
      <c r="BH12" s="49" t="str">
        <f>IF(AG12="0","0",LOOKUP(AG12,{0,1,2,3,"3.5",4,5},{"F","D","C","B","A-","A","A+"}))</f>
        <v>C</v>
      </c>
      <c r="BI12" s="49" t="str">
        <f>IF(AO12="0","0",LOOKUP(AO12,{0,1,2,3,"3.5",4,5},{"F","D","C","B","A-","A","A+"}))</f>
        <v>C</v>
      </c>
      <c r="BJ12" s="49" t="str">
        <f>IF(AW12="0","0",LOOKUP(AW12,{0,1,2,3,"3.5",4,5},{"F","D","C","B","A-","A","A+"}))</f>
        <v>D</v>
      </c>
      <c r="BK12" s="50">
        <f t="shared" si="17"/>
        <v>532</v>
      </c>
    </row>
    <row r="13" spans="1:63" ht="15.95" customHeight="1">
      <c r="A13" s="58">
        <v>3009</v>
      </c>
      <c r="B13" s="153" t="s">
        <v>302</v>
      </c>
      <c r="C13" s="81">
        <v>25</v>
      </c>
      <c r="D13" s="81">
        <v>52</v>
      </c>
      <c r="E13" s="81">
        <f t="shared" si="0"/>
        <v>77</v>
      </c>
      <c r="F13" s="81">
        <v>25</v>
      </c>
      <c r="G13" s="81">
        <f t="shared" si="1"/>
        <v>102</v>
      </c>
      <c r="H13" s="116">
        <f>IF(G13="0","0",LOOKUP(G13,{0,66,80,100,120,140,160},{0,1,2,3,"3.5",4,5}))</f>
        <v>3</v>
      </c>
      <c r="I13" s="81">
        <v>33</v>
      </c>
      <c r="J13" s="83">
        <v>51</v>
      </c>
      <c r="K13" s="117">
        <f t="shared" si="2"/>
        <v>84</v>
      </c>
      <c r="L13" s="81">
        <f>IF(K13="0","0",LOOKUP(K13,{0,66,80,100,120,140,160},{0,1,2,3,"3.5",4,5}))</f>
        <v>2</v>
      </c>
      <c r="M13" s="83">
        <v>22</v>
      </c>
      <c r="N13" s="83">
        <v>15</v>
      </c>
      <c r="O13" s="83">
        <v>21</v>
      </c>
      <c r="P13" s="81">
        <f t="shared" si="3"/>
        <v>58</v>
      </c>
      <c r="Q13" s="118">
        <f>IF(P13="0","0",LOOKUP(P13,{0,33,40,50,60,70,80},{0,1,2,3,"3.5",4,5}))</f>
        <v>3</v>
      </c>
      <c r="R13" s="118">
        <v>19</v>
      </c>
      <c r="S13" s="118">
        <v>24</v>
      </c>
      <c r="T13" s="83">
        <f t="shared" si="18"/>
        <v>43</v>
      </c>
      <c r="U13" s="83">
        <v>13</v>
      </c>
      <c r="V13" s="83">
        <v>11</v>
      </c>
      <c r="W13" s="83">
        <f t="shared" si="4"/>
        <v>24</v>
      </c>
      <c r="X13" s="119">
        <f t="shared" si="19"/>
        <v>67</v>
      </c>
      <c r="Y13" s="81">
        <f>IF(X13="0","0",LOOKUP(X13,{0,66,80,100,120,140,160},{0,1,2,3,"3.5",4,5}))</f>
        <v>1</v>
      </c>
      <c r="Z13" s="81">
        <v>30</v>
      </c>
      <c r="AA13" s="81">
        <v>25</v>
      </c>
      <c r="AB13" s="81">
        <f t="shared" si="5"/>
        <v>55</v>
      </c>
      <c r="AC13" s="120">
        <v>18</v>
      </c>
      <c r="AD13" s="120">
        <v>16</v>
      </c>
      <c r="AE13" s="120">
        <f t="shared" si="6"/>
        <v>34</v>
      </c>
      <c r="AF13" s="121">
        <f t="shared" si="7"/>
        <v>89</v>
      </c>
      <c r="AG13" s="118">
        <f>IF(AF13="0","0",LOOKUP(AF13,{0,66,80,100,120,140,160},{0,1,2,3,"3.5",4,5}))</f>
        <v>2</v>
      </c>
      <c r="AH13" s="118">
        <v>26</v>
      </c>
      <c r="AI13" s="118">
        <v>27</v>
      </c>
      <c r="AJ13" s="81">
        <f t="shared" si="8"/>
        <v>53</v>
      </c>
      <c r="AK13" s="83">
        <v>17</v>
      </c>
      <c r="AL13" s="122">
        <v>16</v>
      </c>
      <c r="AM13" s="122">
        <f t="shared" si="9"/>
        <v>33</v>
      </c>
      <c r="AN13" s="121">
        <f t="shared" si="10"/>
        <v>86</v>
      </c>
      <c r="AO13" s="118">
        <f>IF(AN13="0","0",LOOKUP(AN13,{0,66,80,100,120,140,160},{0,1,2,3,"3.5",4,5}))</f>
        <v>2</v>
      </c>
      <c r="AP13" s="118">
        <v>12</v>
      </c>
      <c r="AQ13" s="118">
        <v>27</v>
      </c>
      <c r="AR13" s="83">
        <f t="shared" si="11"/>
        <v>39</v>
      </c>
      <c r="AS13" s="83">
        <v>16</v>
      </c>
      <c r="AT13" s="122">
        <v>20</v>
      </c>
      <c r="AU13" s="122">
        <f t="shared" si="12"/>
        <v>36</v>
      </c>
      <c r="AV13" s="122">
        <f t="shared" si="13"/>
        <v>75</v>
      </c>
      <c r="AW13" s="118">
        <f>IF(AV13="0","0",LOOKUP(AV13,{0,66,80,100,120,140,160},{0,1,2,3,"3.5",4,5}))</f>
        <v>1</v>
      </c>
      <c r="AX13" s="88" t="s">
        <v>294</v>
      </c>
      <c r="AY13" s="88">
        <f>IF(ISBLANK(AW13)," ",IF(AW13="0","0",LOOKUP(AW13,{0,1,2,3,"3.5",4,5},{0,0,0,1,"1.5",2,3})))</f>
        <v>0</v>
      </c>
      <c r="AZ13" s="134">
        <f t="shared" si="14"/>
        <v>2.1666666666666665</v>
      </c>
      <c r="BA13" s="88" t="str">
        <f t="shared" si="15"/>
        <v>C</v>
      </c>
      <c r="BB13" s="88" t="str">
        <f t="shared" si="16"/>
        <v>Bellow Average Result</v>
      </c>
      <c r="BC13" s="42"/>
      <c r="BD13" s="49" t="str">
        <f>IF(H13="0","0",LOOKUP(H13,{0,1,2,3,"3.5",4,5},{"F","D","C","B","A-","A","A+"}))</f>
        <v>B</v>
      </c>
      <c r="BE13" s="49" t="str">
        <f>IF(L13="0","0",LOOKUP(L13,{0,1,2,3,"3.5",4,5},{"F","D","C","B","A-","A","A+"}))</f>
        <v>C</v>
      </c>
      <c r="BF13" s="49" t="str">
        <f>IF(Q13="0","0",LOOKUP(Q13,{0,1,2,3,"3.5",4,5},{"F","D","C","B","A-","A","A+"}))</f>
        <v>B</v>
      </c>
      <c r="BG13" s="49" t="str">
        <f>IF(Y13="0","0",LOOKUP(Y13,{0,1,2,3,"3.5",4,5},{"F","D","C","B","A-","A","A+"}))</f>
        <v>D</v>
      </c>
      <c r="BH13" s="49" t="str">
        <f>IF(AG13="0","0",LOOKUP(AG13,{0,1,2,3,"3.5",4,5},{"F","D","C","B","A-","A","A+"}))</f>
        <v>C</v>
      </c>
      <c r="BI13" s="49" t="str">
        <f>IF(AO13="0","0",LOOKUP(AO13,{0,1,2,3,"3.5",4,5},{"F","D","C","B","A-","A","A+"}))</f>
        <v>C</v>
      </c>
      <c r="BJ13" s="49" t="str">
        <f>IF(AW13="0","0",LOOKUP(AW13,{0,1,2,3,"3.5",4,5},{"F","D","C","B","A-","A","A+"}))</f>
        <v>D</v>
      </c>
      <c r="BK13" s="50">
        <f t="shared" si="17"/>
        <v>561</v>
      </c>
    </row>
    <row r="14" spans="1:63">
      <c r="A14" s="58">
        <v>3010</v>
      </c>
      <c r="B14" s="153" t="s">
        <v>303</v>
      </c>
      <c r="C14" s="81">
        <v>17</v>
      </c>
      <c r="D14" s="81">
        <v>27</v>
      </c>
      <c r="E14" s="81">
        <f t="shared" si="0"/>
        <v>44</v>
      </c>
      <c r="F14" s="81">
        <v>18</v>
      </c>
      <c r="G14" s="81">
        <f t="shared" si="1"/>
        <v>0</v>
      </c>
      <c r="H14" s="116">
        <f>IF(G14="0","0",LOOKUP(G14,{0,66,80,100,120,140,160},{0,1,2,3,"3.5",4,5}))</f>
        <v>0</v>
      </c>
      <c r="I14" s="81"/>
      <c r="J14" s="83"/>
      <c r="K14" s="117">
        <f t="shared" si="2"/>
        <v>0</v>
      </c>
      <c r="L14" s="81">
        <f>IF(K14="0","0",LOOKUP(K14,{0,66,80,100,120,140,160},{0,1,2,3,"3.5",4,5}))</f>
        <v>0</v>
      </c>
      <c r="M14" s="83"/>
      <c r="N14" s="83"/>
      <c r="O14" s="83"/>
      <c r="P14" s="81">
        <f t="shared" si="3"/>
        <v>0</v>
      </c>
      <c r="Q14" s="118">
        <f>IF(P14="0","0",LOOKUP(P14,{0,33,40,50,60,70,80},{0,1,2,3,"3.5",4,5}))</f>
        <v>0</v>
      </c>
      <c r="R14" s="118"/>
      <c r="S14" s="118"/>
      <c r="T14" s="83">
        <f t="shared" si="18"/>
        <v>0</v>
      </c>
      <c r="U14" s="83"/>
      <c r="V14" s="83"/>
      <c r="W14" s="83">
        <f t="shared" si="4"/>
        <v>0</v>
      </c>
      <c r="X14" s="119">
        <f t="shared" si="19"/>
        <v>0</v>
      </c>
      <c r="Y14" s="81">
        <f>IF(X14="0","0",LOOKUP(X14,{0,66,80,100,120,140,160},{0,1,2,3,"3.5",4,5}))</f>
        <v>0</v>
      </c>
      <c r="Z14" s="81"/>
      <c r="AA14" s="81"/>
      <c r="AB14" s="81">
        <f t="shared" si="5"/>
        <v>0</v>
      </c>
      <c r="AC14" s="120"/>
      <c r="AD14" s="120"/>
      <c r="AE14" s="120">
        <f t="shared" si="6"/>
        <v>0</v>
      </c>
      <c r="AF14" s="121">
        <f t="shared" si="7"/>
        <v>0</v>
      </c>
      <c r="AG14" s="118">
        <f>IF(AF14="0","0",LOOKUP(AF14,{0,66,80,100,120,140,160},{0,1,2,3,"3.5",4,5}))</f>
        <v>0</v>
      </c>
      <c r="AH14" s="118"/>
      <c r="AI14" s="118"/>
      <c r="AJ14" s="81">
        <f t="shared" si="8"/>
        <v>0</v>
      </c>
      <c r="AK14" s="83"/>
      <c r="AL14" s="122"/>
      <c r="AM14" s="122">
        <f t="shared" si="9"/>
        <v>0</v>
      </c>
      <c r="AN14" s="121">
        <f t="shared" si="10"/>
        <v>0</v>
      </c>
      <c r="AO14" s="118">
        <f>IF(AN14="0","0",LOOKUP(AN14,{0,66,80,100,120,140,160},{0,1,2,3,"3.5",4,5}))</f>
        <v>0</v>
      </c>
      <c r="AP14" s="118"/>
      <c r="AQ14" s="118"/>
      <c r="AR14" s="83">
        <f t="shared" si="11"/>
        <v>0</v>
      </c>
      <c r="AS14" s="83"/>
      <c r="AT14" s="123">
        <v>19</v>
      </c>
      <c r="AU14" s="122">
        <f t="shared" si="12"/>
        <v>19</v>
      </c>
      <c r="AV14" s="122">
        <f t="shared" si="13"/>
        <v>0</v>
      </c>
      <c r="AW14" s="118">
        <f>IF(AV14="0","0",LOOKUP(AV14,{0,66,80,100,120,140,160},{0,1,2,3,"3.5",4,5}))</f>
        <v>0</v>
      </c>
      <c r="AX14" s="88" t="s">
        <v>294</v>
      </c>
      <c r="AY14" s="88">
        <f>IF(ISBLANK(AW14)," ",IF(AW14="0","0",LOOKUP(AW14,{0,1,2,3,"3.5",4,5},{0,0,0,1,"1.5",2,3})))</f>
        <v>0</v>
      </c>
      <c r="AZ14" s="134">
        <f t="shared" si="14"/>
        <v>0</v>
      </c>
      <c r="BA14" s="88" t="str">
        <f t="shared" si="15"/>
        <v>F</v>
      </c>
      <c r="BB14" s="88" t="str">
        <f t="shared" si="16"/>
        <v>Fail</v>
      </c>
      <c r="BC14" s="42"/>
      <c r="BD14" s="49" t="str">
        <f>IF(H14="0","0",LOOKUP(H14,{0,1,2,3,"3.5",4,5},{"F","D","C","B","A-","A","A+"}))</f>
        <v>F</v>
      </c>
      <c r="BE14" s="49" t="str">
        <f>IF(L14="0","0",LOOKUP(L14,{0,1,2,3,"3.5",4,5},{"F","D","C","B","A-","A","A+"}))</f>
        <v>F</v>
      </c>
      <c r="BF14" s="49" t="str">
        <f>IF(Q14="0","0",LOOKUP(Q14,{0,1,2,3,"3.5",4,5},{"F","D","C","B","A-","A","A+"}))</f>
        <v>F</v>
      </c>
      <c r="BG14" s="49" t="str">
        <f>IF(Y14="0","0",LOOKUP(Y14,{0,1,2,3,"3.5",4,5},{"F","D","C","B","A-","A","A+"}))</f>
        <v>F</v>
      </c>
      <c r="BH14" s="49" t="str">
        <f>IF(AG14="0","0",LOOKUP(AG14,{0,1,2,3,"3.5",4,5},{"F","D","C","B","A-","A","A+"}))</f>
        <v>F</v>
      </c>
      <c r="BI14" s="49" t="str">
        <f>IF(AO14="0","0",LOOKUP(AO14,{0,1,2,3,"3.5",4,5},{"F","D","C","B","A-","A","A+"}))</f>
        <v>F</v>
      </c>
      <c r="BJ14" s="49" t="str">
        <f>IF(AW14="0","0",LOOKUP(AW14,{0,1,2,3,"3.5",4,5},{"F","D","C","B","A-","A","A+"}))</f>
        <v>F</v>
      </c>
      <c r="BK14" s="50">
        <f t="shared" si="17"/>
        <v>0</v>
      </c>
    </row>
    <row r="15" spans="1:63">
      <c r="A15" s="58">
        <v>3011</v>
      </c>
      <c r="B15" s="153" t="s">
        <v>304</v>
      </c>
      <c r="C15" s="81">
        <v>33</v>
      </c>
      <c r="D15" s="81">
        <v>73</v>
      </c>
      <c r="E15" s="81">
        <f t="shared" si="0"/>
        <v>106</v>
      </c>
      <c r="F15" s="81">
        <v>21</v>
      </c>
      <c r="G15" s="81">
        <f t="shared" si="1"/>
        <v>127</v>
      </c>
      <c r="H15" s="116" t="str">
        <f>IF(G15="0","0",LOOKUP(G15,{0,66,80,100,120,140,160},{0,1,2,3,"3.5",4,5}))</f>
        <v>3.5</v>
      </c>
      <c r="I15" s="81">
        <v>43</v>
      </c>
      <c r="J15" s="83">
        <v>55</v>
      </c>
      <c r="K15" s="117">
        <f t="shared" si="2"/>
        <v>98</v>
      </c>
      <c r="L15" s="81">
        <f>IF(K15="0","0",LOOKUP(K15,{0,66,80,100,120,140,160},{0,1,2,3,"3.5",4,5}))</f>
        <v>2</v>
      </c>
      <c r="M15" s="83">
        <v>35</v>
      </c>
      <c r="N15" s="83">
        <v>13</v>
      </c>
      <c r="O15" s="83">
        <v>23</v>
      </c>
      <c r="P15" s="81">
        <f t="shared" si="3"/>
        <v>71</v>
      </c>
      <c r="Q15" s="118">
        <f>IF(P15="0","0",LOOKUP(P15,{0,33,40,50,60,70,80},{0,1,2,3,"3.5",4,5}))</f>
        <v>4</v>
      </c>
      <c r="R15" s="118">
        <v>32</v>
      </c>
      <c r="S15" s="118">
        <v>41</v>
      </c>
      <c r="T15" s="83">
        <f t="shared" si="18"/>
        <v>73</v>
      </c>
      <c r="U15" s="83">
        <v>15</v>
      </c>
      <c r="V15" s="83">
        <v>14</v>
      </c>
      <c r="W15" s="83">
        <f t="shared" si="4"/>
        <v>29</v>
      </c>
      <c r="X15" s="119">
        <f t="shared" si="19"/>
        <v>102</v>
      </c>
      <c r="Y15" s="81">
        <f>IF(X15="0","0",LOOKUP(X15,{0,66,80,100,120,140,160},{0,1,2,3,"3.5",4,5}))</f>
        <v>3</v>
      </c>
      <c r="Z15" s="81">
        <v>27</v>
      </c>
      <c r="AA15" s="81">
        <v>27</v>
      </c>
      <c r="AB15" s="81">
        <f t="shared" si="5"/>
        <v>54</v>
      </c>
      <c r="AC15" s="120">
        <v>23</v>
      </c>
      <c r="AD15" s="120">
        <v>18</v>
      </c>
      <c r="AE15" s="120">
        <f t="shared" si="6"/>
        <v>41</v>
      </c>
      <c r="AF15" s="121">
        <f t="shared" si="7"/>
        <v>95</v>
      </c>
      <c r="AG15" s="118">
        <f>IF(AF15="0","0",LOOKUP(AF15,{0,66,80,100,120,140,160},{0,1,2,3,"3.5",4,5}))</f>
        <v>2</v>
      </c>
      <c r="AH15" s="118">
        <v>25</v>
      </c>
      <c r="AI15" s="118">
        <v>24</v>
      </c>
      <c r="AJ15" s="81">
        <f t="shared" si="8"/>
        <v>49</v>
      </c>
      <c r="AK15" s="83">
        <v>16</v>
      </c>
      <c r="AL15" s="122">
        <v>20</v>
      </c>
      <c r="AM15" s="122">
        <f t="shared" si="9"/>
        <v>36</v>
      </c>
      <c r="AN15" s="121">
        <f t="shared" si="10"/>
        <v>85</v>
      </c>
      <c r="AO15" s="118">
        <f>IF(AN15="0","0",LOOKUP(AN15,{0,66,80,100,120,140,160},{0,1,2,3,"3.5",4,5}))</f>
        <v>2</v>
      </c>
      <c r="AP15" s="118">
        <v>7</v>
      </c>
      <c r="AQ15" s="118">
        <v>8</v>
      </c>
      <c r="AR15" s="83">
        <f t="shared" si="11"/>
        <v>15</v>
      </c>
      <c r="AS15" s="83">
        <v>16</v>
      </c>
      <c r="AT15" s="122">
        <v>17</v>
      </c>
      <c r="AU15" s="122">
        <f t="shared" si="12"/>
        <v>33</v>
      </c>
      <c r="AV15" s="122">
        <f t="shared" si="13"/>
        <v>0</v>
      </c>
      <c r="AW15" s="118">
        <f>IF(AV15="0","0",LOOKUP(AV15,{0,66,80,100,120,140,160},{0,1,2,3,"3.5",4,5}))</f>
        <v>0</v>
      </c>
      <c r="AX15" s="88" t="s">
        <v>294</v>
      </c>
      <c r="AY15" s="88">
        <f>IF(ISBLANK(AW15)," ",IF(AW15="0","0",LOOKUP(AW15,{0,1,2,3,"3.5",4,5},{0,0,0,1,"1.5",2,3})))</f>
        <v>0</v>
      </c>
      <c r="AZ15" s="134">
        <f t="shared" si="14"/>
        <v>2.75</v>
      </c>
      <c r="BA15" s="88" t="str">
        <f t="shared" si="15"/>
        <v>C</v>
      </c>
      <c r="BB15" s="88" t="str">
        <f t="shared" si="16"/>
        <v>Bellow Average Result</v>
      </c>
      <c r="BC15" s="42"/>
      <c r="BD15" s="49" t="str">
        <f>IF(H15="0","0",LOOKUP(H15,{0,1,2,3,"3.5",4,5},{"F","D","C","B","A-","A","A+"}))</f>
        <v>A-</v>
      </c>
      <c r="BE15" s="49" t="str">
        <f>IF(L15="0","0",LOOKUP(L15,{0,1,2,3,"3.5",4,5},{"F","D","C","B","A-","A","A+"}))</f>
        <v>C</v>
      </c>
      <c r="BF15" s="49" t="str">
        <f>IF(Q15="0","0",LOOKUP(Q15,{0,1,2,3,"3.5",4,5},{"F","D","C","B","A-","A","A+"}))</f>
        <v>A</v>
      </c>
      <c r="BG15" s="49" t="str">
        <f>IF(Y15="0","0",LOOKUP(Y15,{0,1,2,3,"3.5",4,5},{"F","D","C","B","A-","A","A+"}))</f>
        <v>B</v>
      </c>
      <c r="BH15" s="49" t="str">
        <f>IF(AG15="0","0",LOOKUP(AG15,{0,1,2,3,"3.5",4,5},{"F","D","C","B","A-","A","A+"}))</f>
        <v>C</v>
      </c>
      <c r="BI15" s="49" t="str">
        <f>IF(AO15="0","0",LOOKUP(AO15,{0,1,2,3,"3.5",4,5},{"F","D","C","B","A-","A","A+"}))</f>
        <v>C</v>
      </c>
      <c r="BJ15" s="49" t="str">
        <f>IF(AW15="0","0",LOOKUP(AW15,{0,1,2,3,"3.5",4,5},{"F","D","C","B","A-","A","A+"}))</f>
        <v>F</v>
      </c>
      <c r="BK15" s="50">
        <f t="shared" si="17"/>
        <v>578</v>
      </c>
    </row>
    <row r="16" spans="1:63">
      <c r="A16" s="58">
        <v>3012</v>
      </c>
      <c r="B16" s="153" t="s">
        <v>305</v>
      </c>
      <c r="C16" s="81">
        <v>31</v>
      </c>
      <c r="D16" s="81">
        <v>65</v>
      </c>
      <c r="E16" s="81">
        <f t="shared" si="0"/>
        <v>96</v>
      </c>
      <c r="F16" s="81">
        <v>16</v>
      </c>
      <c r="G16" s="81">
        <f t="shared" si="1"/>
        <v>112</v>
      </c>
      <c r="H16" s="116">
        <f>IF(G16="0","0",LOOKUP(G16,{0,66,80,100,120,140,160},{0,1,2,3,"3.5",4,5}))</f>
        <v>3</v>
      </c>
      <c r="I16" s="81">
        <v>51</v>
      </c>
      <c r="J16" s="83">
        <v>56</v>
      </c>
      <c r="K16" s="117">
        <f t="shared" si="2"/>
        <v>107</v>
      </c>
      <c r="L16" s="81">
        <f>IF(K16="0","0",LOOKUP(K16,{0,66,80,100,120,140,160},{0,1,2,3,"3.5",4,5}))</f>
        <v>3</v>
      </c>
      <c r="M16" s="83">
        <v>20</v>
      </c>
      <c r="N16" s="83">
        <v>16</v>
      </c>
      <c r="O16" s="83">
        <v>15</v>
      </c>
      <c r="P16" s="81">
        <f t="shared" si="3"/>
        <v>51</v>
      </c>
      <c r="Q16" s="118">
        <f>IF(P16="0","0",LOOKUP(P16,{0,33,40,50,60,70,80},{0,1,2,3,"3.5",4,5}))</f>
        <v>3</v>
      </c>
      <c r="R16" s="118">
        <v>24</v>
      </c>
      <c r="S16" s="118">
        <v>23</v>
      </c>
      <c r="T16" s="83">
        <f t="shared" si="18"/>
        <v>47</v>
      </c>
      <c r="U16" s="83">
        <v>13</v>
      </c>
      <c r="V16" s="83">
        <v>14</v>
      </c>
      <c r="W16" s="83">
        <f t="shared" si="4"/>
        <v>27</v>
      </c>
      <c r="X16" s="119">
        <f t="shared" si="19"/>
        <v>74</v>
      </c>
      <c r="Y16" s="81">
        <f>IF(X16="0","0",LOOKUP(X16,{0,66,80,100,120,140,160},{0,1,2,3,"3.5",4,5}))</f>
        <v>1</v>
      </c>
      <c r="Z16" s="81">
        <v>31</v>
      </c>
      <c r="AA16" s="81">
        <v>20</v>
      </c>
      <c r="AB16" s="81">
        <f t="shared" si="5"/>
        <v>51</v>
      </c>
      <c r="AC16" s="120">
        <v>20</v>
      </c>
      <c r="AD16" s="120">
        <v>18</v>
      </c>
      <c r="AE16" s="120">
        <f t="shared" si="6"/>
        <v>38</v>
      </c>
      <c r="AF16" s="121">
        <f t="shared" si="7"/>
        <v>89</v>
      </c>
      <c r="AG16" s="118">
        <f>IF(AF16="0","0",LOOKUP(AF16,{0,66,80,100,120,140,160},{0,1,2,3,"3.5",4,5}))</f>
        <v>2</v>
      </c>
      <c r="AH16" s="118">
        <v>24</v>
      </c>
      <c r="AI16" s="118">
        <v>24</v>
      </c>
      <c r="AJ16" s="81">
        <f t="shared" si="8"/>
        <v>48</v>
      </c>
      <c r="AK16" s="83">
        <v>18</v>
      </c>
      <c r="AL16" s="122">
        <v>19</v>
      </c>
      <c r="AM16" s="122">
        <f t="shared" si="9"/>
        <v>37</v>
      </c>
      <c r="AN16" s="121">
        <f t="shared" si="10"/>
        <v>85</v>
      </c>
      <c r="AO16" s="118">
        <f>IF(AN16="0","0",LOOKUP(AN16,{0,66,80,100,120,140,160},{0,1,2,3,"3.5",4,5}))</f>
        <v>2</v>
      </c>
      <c r="AP16" s="118">
        <v>16</v>
      </c>
      <c r="AQ16" s="118">
        <v>28</v>
      </c>
      <c r="AR16" s="83">
        <f t="shared" si="11"/>
        <v>44</v>
      </c>
      <c r="AS16" s="83">
        <v>19</v>
      </c>
      <c r="AT16" s="122">
        <v>19</v>
      </c>
      <c r="AU16" s="122">
        <f t="shared" si="12"/>
        <v>38</v>
      </c>
      <c r="AV16" s="122">
        <f t="shared" si="13"/>
        <v>82</v>
      </c>
      <c r="AW16" s="118">
        <f>IF(AV16="0","0",LOOKUP(AV16,{0,66,80,100,120,140,160},{0,1,2,3,"3.5",4,5}))</f>
        <v>2</v>
      </c>
      <c r="AX16" s="88" t="s">
        <v>294</v>
      </c>
      <c r="AY16" s="88">
        <f>IF(ISBLANK(AW16)," ",IF(AW16="0","0",LOOKUP(AW16,{0,1,2,3,"3.5",4,5},{0,0,0,1,"1.5",2,3})))</f>
        <v>0</v>
      </c>
      <c r="AZ16" s="134">
        <f t="shared" si="14"/>
        <v>2.3333333333333335</v>
      </c>
      <c r="BA16" s="88" t="str">
        <f t="shared" si="15"/>
        <v>C</v>
      </c>
      <c r="BB16" s="88" t="str">
        <f t="shared" si="16"/>
        <v>Bellow Average Result</v>
      </c>
      <c r="BC16" s="42"/>
      <c r="BD16" s="49" t="str">
        <f>IF(H16="0","0",LOOKUP(H16,{0,1,2,3,"3.5",4,5},{"F","D","C","B","A-","A","A+"}))</f>
        <v>B</v>
      </c>
      <c r="BE16" s="49" t="str">
        <f>IF(L16="0","0",LOOKUP(L16,{0,1,2,3,"3.5",4,5},{"F","D","C","B","A-","A","A+"}))</f>
        <v>B</v>
      </c>
      <c r="BF16" s="49" t="str">
        <f>IF(Q16="0","0",LOOKUP(Q16,{0,1,2,3,"3.5",4,5},{"F","D","C","B","A-","A","A+"}))</f>
        <v>B</v>
      </c>
      <c r="BG16" s="49" t="str">
        <f>IF(Y16="0","0",LOOKUP(Y16,{0,1,2,3,"3.5",4,5},{"F","D","C","B","A-","A","A+"}))</f>
        <v>D</v>
      </c>
      <c r="BH16" s="49" t="str">
        <f>IF(AG16="0","0",LOOKUP(AG16,{0,1,2,3,"3.5",4,5},{"F","D","C","B","A-","A","A+"}))</f>
        <v>C</v>
      </c>
      <c r="BI16" s="49" t="str">
        <f>IF(AO16="0","0",LOOKUP(AO16,{0,1,2,3,"3.5",4,5},{"F","D","C","B","A-","A","A+"}))</f>
        <v>C</v>
      </c>
      <c r="BJ16" s="49" t="str">
        <f>IF(AW16="0","0",LOOKUP(AW16,{0,1,2,3,"3.5",4,5},{"F","D","C","B","A-","A","A+"}))</f>
        <v>C</v>
      </c>
      <c r="BK16" s="50">
        <f t="shared" si="17"/>
        <v>600</v>
      </c>
    </row>
    <row r="17" spans="1:63">
      <c r="A17" s="58">
        <v>3013</v>
      </c>
      <c r="B17" s="153" t="s">
        <v>306</v>
      </c>
      <c r="C17" s="90">
        <v>34</v>
      </c>
      <c r="D17" s="81"/>
      <c r="E17" s="81">
        <f t="shared" si="0"/>
        <v>34</v>
      </c>
      <c r="F17" s="81">
        <v>26</v>
      </c>
      <c r="G17" s="81">
        <f t="shared" si="1"/>
        <v>0</v>
      </c>
      <c r="H17" s="116">
        <f>IF(G17="0","0",LOOKUP(G17,{0,66,80,100,120,140,160},{0,1,2,3,"3.5",4,5}))</f>
        <v>0</v>
      </c>
      <c r="I17" s="81"/>
      <c r="J17" s="83">
        <v>56</v>
      </c>
      <c r="K17" s="117">
        <f t="shared" si="2"/>
        <v>56</v>
      </c>
      <c r="L17" s="81">
        <f>IF(K17="0","0",LOOKUP(K17,{0,66,80,100,120,140,160},{0,1,2,3,"3.5",4,5}))</f>
        <v>0</v>
      </c>
      <c r="M17" s="83"/>
      <c r="N17" s="83"/>
      <c r="O17" s="83"/>
      <c r="P17" s="81">
        <f t="shared" si="3"/>
        <v>0</v>
      </c>
      <c r="Q17" s="118">
        <f>IF(P17="0","0",LOOKUP(P17,{0,33,40,50,60,70,80},{0,1,2,3,"3.5",4,5}))</f>
        <v>0</v>
      </c>
      <c r="R17" s="118"/>
      <c r="S17" s="118"/>
      <c r="T17" s="83">
        <f t="shared" si="18"/>
        <v>0</v>
      </c>
      <c r="U17" s="83"/>
      <c r="V17" s="83"/>
      <c r="W17" s="83">
        <f t="shared" si="4"/>
        <v>0</v>
      </c>
      <c r="X17" s="119">
        <f t="shared" si="19"/>
        <v>0</v>
      </c>
      <c r="Y17" s="81">
        <f>IF(X17="0","0",LOOKUP(X17,{0,66,80,100,120,140,160},{0,1,2,3,"3.5",4,5}))</f>
        <v>0</v>
      </c>
      <c r="Z17" s="81"/>
      <c r="AA17" s="81"/>
      <c r="AB17" s="81">
        <f t="shared" si="5"/>
        <v>0</v>
      </c>
      <c r="AC17" s="120"/>
      <c r="AD17" s="120"/>
      <c r="AE17" s="120">
        <f t="shared" si="6"/>
        <v>0</v>
      </c>
      <c r="AF17" s="121">
        <f t="shared" si="7"/>
        <v>0</v>
      </c>
      <c r="AG17" s="118">
        <f>IF(AF17="0","0",LOOKUP(AF17,{0,66,80,100,120,140,160},{0,1,2,3,"3.5",4,5}))</f>
        <v>0</v>
      </c>
      <c r="AH17" s="118"/>
      <c r="AI17" s="118"/>
      <c r="AJ17" s="81">
        <f t="shared" si="8"/>
        <v>0</v>
      </c>
      <c r="AK17" s="83"/>
      <c r="AL17" s="122"/>
      <c r="AM17" s="122">
        <f t="shared" si="9"/>
        <v>0</v>
      </c>
      <c r="AN17" s="121">
        <f t="shared" si="10"/>
        <v>0</v>
      </c>
      <c r="AO17" s="118">
        <f>IF(AN17="0","0",LOOKUP(AN17,{0,66,80,100,120,140,160},{0,1,2,3,"3.5",4,5}))</f>
        <v>0</v>
      </c>
      <c r="AP17" s="118"/>
      <c r="AQ17" s="118"/>
      <c r="AR17" s="83">
        <f t="shared" si="11"/>
        <v>0</v>
      </c>
      <c r="AS17" s="83"/>
      <c r="AT17" s="122"/>
      <c r="AU17" s="122">
        <f t="shared" si="12"/>
        <v>0</v>
      </c>
      <c r="AV17" s="122">
        <f t="shared" si="13"/>
        <v>0</v>
      </c>
      <c r="AW17" s="118">
        <f>IF(AV17="0","0",LOOKUP(AV17,{0,66,80,100,120,140,160},{0,1,2,3,"3.5",4,5}))</f>
        <v>0</v>
      </c>
      <c r="AX17" s="88" t="s">
        <v>294</v>
      </c>
      <c r="AY17" s="88">
        <f>IF(ISBLANK(AW17)," ",IF(AW17="0","0",LOOKUP(AW17,{0,1,2,3,"3.5",4,5},{0,0,0,1,"1.5",2,3})))</f>
        <v>0</v>
      </c>
      <c r="AZ17" s="134">
        <f t="shared" si="14"/>
        <v>0</v>
      </c>
      <c r="BA17" s="88" t="str">
        <f t="shared" si="15"/>
        <v>F</v>
      </c>
      <c r="BB17" s="88" t="str">
        <f t="shared" si="16"/>
        <v>Fail</v>
      </c>
      <c r="BC17" s="42"/>
      <c r="BD17" s="49" t="str">
        <f>IF(H17="0","0",LOOKUP(H17,{0,1,2,3,"3.5",4,5},{"F","D","C","B","A-","A","A+"}))</f>
        <v>F</v>
      </c>
      <c r="BE17" s="49" t="str">
        <f>IF(L17="0","0",LOOKUP(L17,{0,1,2,3,"3.5",4,5},{"F","D","C","B","A-","A","A+"}))</f>
        <v>F</v>
      </c>
      <c r="BF17" s="49" t="str">
        <f>IF(Q17="0","0",LOOKUP(Q17,{0,1,2,3,"3.5",4,5},{"F","D","C","B","A-","A","A+"}))</f>
        <v>F</v>
      </c>
      <c r="BG17" s="49" t="str">
        <f>IF(Y17="0","0",LOOKUP(Y17,{0,1,2,3,"3.5",4,5},{"F","D","C","B","A-","A","A+"}))</f>
        <v>F</v>
      </c>
      <c r="BH17" s="49" t="str">
        <f>IF(AG17="0","0",LOOKUP(AG17,{0,1,2,3,"3.5",4,5},{"F","D","C","B","A-","A","A+"}))</f>
        <v>F</v>
      </c>
      <c r="BI17" s="49" t="str">
        <f>IF(AO17="0","0",LOOKUP(AO17,{0,1,2,3,"3.5",4,5},{"F","D","C","B","A-","A","A+"}))</f>
        <v>F</v>
      </c>
      <c r="BJ17" s="49" t="str">
        <f>IF(AW17="0","0",LOOKUP(AW17,{0,1,2,3,"3.5",4,5},{"F","D","C","B","A-","A","A+"}))</f>
        <v>F</v>
      </c>
      <c r="BK17" s="50">
        <f t="shared" si="17"/>
        <v>56</v>
      </c>
    </row>
    <row r="18" spans="1:63">
      <c r="A18" s="58">
        <v>3014</v>
      </c>
      <c r="B18" s="153" t="s">
        <v>307</v>
      </c>
      <c r="C18" s="81">
        <v>28</v>
      </c>
      <c r="D18" s="81">
        <v>56</v>
      </c>
      <c r="E18" s="81">
        <f t="shared" si="0"/>
        <v>84</v>
      </c>
      <c r="F18" s="81">
        <v>19</v>
      </c>
      <c r="G18" s="81">
        <f t="shared" si="1"/>
        <v>103</v>
      </c>
      <c r="H18" s="116">
        <f>IF(G18="0","0",LOOKUP(G18,{0,66,80,100,120,140,160},{0,1,2,3,"3.5",4,5}))</f>
        <v>3</v>
      </c>
      <c r="I18" s="81">
        <v>43</v>
      </c>
      <c r="J18" s="83">
        <v>48</v>
      </c>
      <c r="K18" s="117">
        <f t="shared" si="2"/>
        <v>91</v>
      </c>
      <c r="L18" s="81">
        <f>IF(K18="0","0",LOOKUP(K18,{0,66,80,100,120,140,160},{0,1,2,3,"3.5",4,5}))</f>
        <v>2</v>
      </c>
      <c r="M18" s="83">
        <v>21</v>
      </c>
      <c r="N18" s="83">
        <v>18</v>
      </c>
      <c r="O18" s="83">
        <v>14</v>
      </c>
      <c r="P18" s="81">
        <f t="shared" si="3"/>
        <v>53</v>
      </c>
      <c r="Q18" s="118">
        <f>IF(P18="0","0",LOOKUP(P18,{0,33,40,50,60,70,80},{0,1,2,3,"3.5",4,5}))</f>
        <v>3</v>
      </c>
      <c r="R18" s="118">
        <v>30</v>
      </c>
      <c r="S18" s="118">
        <v>33</v>
      </c>
      <c r="T18" s="83">
        <f t="shared" si="18"/>
        <v>63</v>
      </c>
      <c r="U18" s="83">
        <v>12</v>
      </c>
      <c r="V18" s="83">
        <v>17</v>
      </c>
      <c r="W18" s="83">
        <f t="shared" si="4"/>
        <v>29</v>
      </c>
      <c r="X18" s="119">
        <f t="shared" si="19"/>
        <v>92</v>
      </c>
      <c r="Y18" s="81">
        <f>IF(X18="0","0",LOOKUP(X18,{0,66,80,100,120,140,160},{0,1,2,3,"3.5",4,5}))</f>
        <v>2</v>
      </c>
      <c r="Z18" s="81">
        <v>46</v>
      </c>
      <c r="AA18" s="81">
        <v>36</v>
      </c>
      <c r="AB18" s="81">
        <f t="shared" si="5"/>
        <v>82</v>
      </c>
      <c r="AC18" s="120">
        <v>19</v>
      </c>
      <c r="AD18" s="120">
        <v>16</v>
      </c>
      <c r="AE18" s="120">
        <f t="shared" si="6"/>
        <v>35</v>
      </c>
      <c r="AF18" s="121">
        <f t="shared" si="7"/>
        <v>117</v>
      </c>
      <c r="AG18" s="118">
        <f>IF(AF18="0","0",LOOKUP(AF18,{0,66,80,100,120,140,160},{0,1,2,3,"3.5",4,5}))</f>
        <v>3</v>
      </c>
      <c r="AH18" s="118">
        <v>41</v>
      </c>
      <c r="AI18" s="118">
        <v>34</v>
      </c>
      <c r="AJ18" s="81">
        <f t="shared" si="8"/>
        <v>75</v>
      </c>
      <c r="AK18" s="83">
        <v>20</v>
      </c>
      <c r="AL18" s="122">
        <v>17</v>
      </c>
      <c r="AM18" s="122">
        <f t="shared" si="9"/>
        <v>37</v>
      </c>
      <c r="AN18" s="121">
        <f t="shared" si="10"/>
        <v>112</v>
      </c>
      <c r="AO18" s="118">
        <f>IF(AN18="0","0",LOOKUP(AN18,{0,66,80,100,120,140,160},{0,1,2,3,"3.5",4,5}))</f>
        <v>3</v>
      </c>
      <c r="AP18" s="118">
        <v>6</v>
      </c>
      <c r="AQ18" s="118">
        <v>28</v>
      </c>
      <c r="AR18" s="83">
        <f t="shared" si="11"/>
        <v>34</v>
      </c>
      <c r="AS18" s="83">
        <v>17</v>
      </c>
      <c r="AT18" s="122">
        <v>19</v>
      </c>
      <c r="AU18" s="122">
        <f t="shared" si="12"/>
        <v>36</v>
      </c>
      <c r="AV18" s="122">
        <f t="shared" si="13"/>
        <v>0</v>
      </c>
      <c r="AW18" s="118">
        <f>IF(AV18="0","0",LOOKUP(AV18,{0,66,80,100,120,140,160},{0,1,2,3,"3.5",4,5}))</f>
        <v>0</v>
      </c>
      <c r="AX18" s="88" t="s">
        <v>294</v>
      </c>
      <c r="AY18" s="88">
        <f>IF(ISBLANK(AW18)," ",IF(AW18="0","0",LOOKUP(AW18,{0,1,2,3,"3.5",4,5},{0,0,0,1,"1.5",2,3})))</f>
        <v>0</v>
      </c>
      <c r="AZ18" s="134">
        <f t="shared" si="14"/>
        <v>2.6666666666666665</v>
      </c>
      <c r="BA18" s="88" t="str">
        <f t="shared" si="15"/>
        <v>C</v>
      </c>
      <c r="BB18" s="88" t="str">
        <f t="shared" si="16"/>
        <v>Bellow Average Result</v>
      </c>
      <c r="BC18" s="42"/>
      <c r="BD18" s="49" t="str">
        <f>IF(H18="0","0",LOOKUP(H18,{0,1,2,3,"3.5",4,5},{"F","D","C","B","A-","A","A+"}))</f>
        <v>B</v>
      </c>
      <c r="BE18" s="49" t="str">
        <f>IF(L18="0","0",LOOKUP(L18,{0,1,2,3,"3.5",4,5},{"F","D","C","B","A-","A","A+"}))</f>
        <v>C</v>
      </c>
      <c r="BF18" s="49" t="str">
        <f>IF(Q18="0","0",LOOKUP(Q18,{0,1,2,3,"3.5",4,5},{"F","D","C","B","A-","A","A+"}))</f>
        <v>B</v>
      </c>
      <c r="BG18" s="49" t="str">
        <f>IF(Y18="0","0",LOOKUP(Y18,{0,1,2,3,"3.5",4,5},{"F","D","C","B","A-","A","A+"}))</f>
        <v>C</v>
      </c>
      <c r="BH18" s="49" t="str">
        <f>IF(AG18="0","0",LOOKUP(AG18,{0,1,2,3,"3.5",4,5},{"F","D","C","B","A-","A","A+"}))</f>
        <v>B</v>
      </c>
      <c r="BI18" s="49" t="str">
        <f>IF(AO18="0","0",LOOKUP(AO18,{0,1,2,3,"3.5",4,5},{"F","D","C","B","A-","A","A+"}))</f>
        <v>B</v>
      </c>
      <c r="BJ18" s="49" t="str">
        <f>IF(AW18="0","0",LOOKUP(AW18,{0,1,2,3,"3.5",4,5},{"F","D","C","B","A-","A","A+"}))</f>
        <v>F</v>
      </c>
      <c r="BK18" s="50">
        <f t="shared" si="17"/>
        <v>568</v>
      </c>
    </row>
    <row r="19" spans="1:63" ht="18">
      <c r="A19" s="58">
        <v>3015</v>
      </c>
      <c r="B19" s="153" t="s">
        <v>308</v>
      </c>
      <c r="C19" s="81">
        <v>55</v>
      </c>
      <c r="D19" s="81">
        <v>62</v>
      </c>
      <c r="E19" s="81">
        <f t="shared" si="0"/>
        <v>117</v>
      </c>
      <c r="F19" s="81">
        <v>20</v>
      </c>
      <c r="G19" s="81">
        <f t="shared" si="1"/>
        <v>137</v>
      </c>
      <c r="H19" s="116" t="str">
        <f>IF(G19="0","0",LOOKUP(G19,{0,66,80,100,120,140,160},{0,1,2,3,"3.5",4,5}))</f>
        <v>3.5</v>
      </c>
      <c r="I19" s="81">
        <v>42</v>
      </c>
      <c r="J19" s="83"/>
      <c r="K19" s="117">
        <f t="shared" si="2"/>
        <v>42</v>
      </c>
      <c r="L19" s="81">
        <f>IF(K19="0","0",LOOKUP(K19,{0,66,80,100,120,140,160},{0,1,2,3,"3.5",4,5}))</f>
        <v>0</v>
      </c>
      <c r="M19" s="83">
        <v>23</v>
      </c>
      <c r="N19" s="83">
        <v>16</v>
      </c>
      <c r="O19" s="83">
        <v>13</v>
      </c>
      <c r="P19" s="81">
        <f t="shared" si="3"/>
        <v>52</v>
      </c>
      <c r="Q19" s="118">
        <f>IF(P19="0","0",LOOKUP(P19,{0,33,40,50,60,70,80},{0,1,2,3,"3.5",4,5}))</f>
        <v>3</v>
      </c>
      <c r="R19" s="118">
        <v>1</v>
      </c>
      <c r="S19" s="118">
        <v>3</v>
      </c>
      <c r="T19" s="83">
        <f t="shared" si="18"/>
        <v>4</v>
      </c>
      <c r="U19" s="83">
        <v>9</v>
      </c>
      <c r="V19" s="83">
        <v>8</v>
      </c>
      <c r="W19" s="83">
        <f t="shared" si="4"/>
        <v>17</v>
      </c>
      <c r="X19" s="119">
        <f t="shared" si="19"/>
        <v>0</v>
      </c>
      <c r="Y19" s="81">
        <f>IF(X19="0","0",LOOKUP(X19,{0,66,80,100,120,140,160},{0,1,2,3,"3.5",4,5}))</f>
        <v>0</v>
      </c>
      <c r="Z19" s="81">
        <v>35</v>
      </c>
      <c r="AA19" s="81">
        <v>28</v>
      </c>
      <c r="AB19" s="81">
        <f t="shared" si="5"/>
        <v>63</v>
      </c>
      <c r="AC19" s="120">
        <v>17</v>
      </c>
      <c r="AD19" s="120">
        <v>10</v>
      </c>
      <c r="AE19" s="120">
        <f t="shared" si="6"/>
        <v>27</v>
      </c>
      <c r="AF19" s="121">
        <f t="shared" si="7"/>
        <v>90</v>
      </c>
      <c r="AG19" s="118">
        <f>IF(AF19="0","0",LOOKUP(AF19,{0,66,80,100,120,140,160},{0,1,2,3,"3.5",4,5}))</f>
        <v>2</v>
      </c>
      <c r="AH19" s="118">
        <v>32</v>
      </c>
      <c r="AI19" s="118">
        <v>30</v>
      </c>
      <c r="AJ19" s="81">
        <f t="shared" si="8"/>
        <v>62</v>
      </c>
      <c r="AK19" s="83">
        <v>12</v>
      </c>
      <c r="AL19" s="122">
        <v>14</v>
      </c>
      <c r="AM19" s="122">
        <f t="shared" si="9"/>
        <v>26</v>
      </c>
      <c r="AN19" s="121">
        <f t="shared" si="10"/>
        <v>88</v>
      </c>
      <c r="AO19" s="118">
        <f>IF(AN19="0","0",LOOKUP(AN19,{0,66,80,100,120,140,160},{0,1,2,3,"3.5",4,5}))</f>
        <v>2</v>
      </c>
      <c r="AP19" s="118">
        <v>24</v>
      </c>
      <c r="AQ19" s="118">
        <v>27</v>
      </c>
      <c r="AR19" s="83">
        <f t="shared" si="11"/>
        <v>51</v>
      </c>
      <c r="AS19" s="83">
        <v>16</v>
      </c>
      <c r="AT19" s="122">
        <v>14</v>
      </c>
      <c r="AU19" s="122">
        <f t="shared" si="12"/>
        <v>30</v>
      </c>
      <c r="AV19" s="122">
        <f t="shared" si="13"/>
        <v>81</v>
      </c>
      <c r="AW19" s="118">
        <f>IF(AV19="0","0",LOOKUP(AV19,{0,66,80,100,120,140,160},{0,1,2,3,"3.5",4,5}))</f>
        <v>2</v>
      </c>
      <c r="AX19" s="88" t="s">
        <v>294</v>
      </c>
      <c r="AY19" s="88">
        <f>IF(ISBLANK(AW19)," ",IF(AW19="0","0",LOOKUP(AW19,{0,1,2,3,"3.5",4,5},{0,0,0,1,"1.5",2,3})))</f>
        <v>0</v>
      </c>
      <c r="AZ19" s="134">
        <f t="shared" si="14"/>
        <v>0</v>
      </c>
      <c r="BA19" s="88" t="str">
        <f t="shared" si="15"/>
        <v>F</v>
      </c>
      <c r="BB19" s="88" t="str">
        <f t="shared" si="16"/>
        <v>Fail</v>
      </c>
      <c r="BC19" s="42"/>
      <c r="BD19" s="49" t="str">
        <f>IF(H19="0","0",LOOKUP(H19,{0,1,2,3,"3.5",4,5},{"F","D","C","B","A-","A","A+"}))</f>
        <v>A-</v>
      </c>
      <c r="BE19" s="49" t="str">
        <f>IF(L19="0","0",LOOKUP(L19,{0,1,2,3,"3.5",4,5},{"F","D","C","B","A-","A","A+"}))</f>
        <v>F</v>
      </c>
      <c r="BF19" s="49" t="str">
        <f>IF(Q19="0","0",LOOKUP(Q19,{0,1,2,3,"3.5",4,5},{"F","D","C","B","A-","A","A+"}))</f>
        <v>B</v>
      </c>
      <c r="BG19" s="49" t="str">
        <f>IF(Y19="0","0",LOOKUP(Y19,{0,1,2,3,"3.5",4,5},{"F","D","C","B","A-","A","A+"}))</f>
        <v>F</v>
      </c>
      <c r="BH19" s="49" t="str">
        <f>IF(AG19="0","0",LOOKUP(AG19,{0,1,2,3,"3.5",4,5},{"F","D","C","B","A-","A","A+"}))</f>
        <v>C</v>
      </c>
      <c r="BI19" s="49" t="str">
        <f>IF(AO19="0","0",LOOKUP(AO19,{0,1,2,3,"3.5",4,5},{"F","D","C","B","A-","A","A+"}))</f>
        <v>C</v>
      </c>
      <c r="BJ19" s="49" t="str">
        <f>IF(AW19="0","0",LOOKUP(AW19,{0,1,2,3,"3.5",4,5},{"F","D","C","B","A-","A","A+"}))</f>
        <v>C</v>
      </c>
      <c r="BK19" s="50">
        <f t="shared" si="17"/>
        <v>490</v>
      </c>
    </row>
    <row r="20" spans="1:63">
      <c r="A20" s="58">
        <v>3016</v>
      </c>
      <c r="B20" s="153" t="s">
        <v>309</v>
      </c>
      <c r="C20" s="81">
        <v>43</v>
      </c>
      <c r="D20" s="81">
        <v>56</v>
      </c>
      <c r="E20" s="81">
        <f t="shared" si="0"/>
        <v>99</v>
      </c>
      <c r="F20" s="81">
        <v>25</v>
      </c>
      <c r="G20" s="81">
        <f t="shared" si="1"/>
        <v>124</v>
      </c>
      <c r="H20" s="116" t="str">
        <f>IF(G20="0","0",LOOKUP(G20,{0,66,80,100,120,140,160},{0,1,2,3,"3.5",4,5}))</f>
        <v>3.5</v>
      </c>
      <c r="I20" s="81">
        <v>45</v>
      </c>
      <c r="J20" s="83">
        <v>48</v>
      </c>
      <c r="K20" s="117">
        <f t="shared" si="2"/>
        <v>93</v>
      </c>
      <c r="L20" s="81">
        <f>IF(K20="0","0",LOOKUP(K20,{0,66,80,100,120,140,160},{0,1,2,3,"3.5",4,5}))</f>
        <v>2</v>
      </c>
      <c r="M20" s="83">
        <v>34</v>
      </c>
      <c r="N20" s="83">
        <v>15</v>
      </c>
      <c r="O20" s="83">
        <v>22</v>
      </c>
      <c r="P20" s="81">
        <f t="shared" si="3"/>
        <v>71</v>
      </c>
      <c r="Q20" s="118">
        <f>IF(P20="0","0",LOOKUP(P20,{0,33,40,50,60,70,80},{0,1,2,3,"3.5",4,5}))</f>
        <v>4</v>
      </c>
      <c r="R20" s="118">
        <v>24</v>
      </c>
      <c r="S20" s="118">
        <v>5</v>
      </c>
      <c r="T20" s="83">
        <f t="shared" si="18"/>
        <v>29</v>
      </c>
      <c r="U20" s="83">
        <v>19</v>
      </c>
      <c r="V20" s="83">
        <v>18</v>
      </c>
      <c r="W20" s="83">
        <f t="shared" si="4"/>
        <v>37</v>
      </c>
      <c r="X20" s="119">
        <f t="shared" si="19"/>
        <v>0</v>
      </c>
      <c r="Y20" s="81">
        <f>IF(X20="0","0",LOOKUP(X20,{0,66,80,100,120,140,160},{0,1,2,3,"3.5",4,5}))</f>
        <v>0</v>
      </c>
      <c r="Z20" s="81">
        <v>45</v>
      </c>
      <c r="AA20" s="81">
        <v>39</v>
      </c>
      <c r="AB20" s="81">
        <f t="shared" si="5"/>
        <v>84</v>
      </c>
      <c r="AC20" s="120">
        <v>20</v>
      </c>
      <c r="AD20" s="120">
        <v>20</v>
      </c>
      <c r="AE20" s="120">
        <f t="shared" si="6"/>
        <v>40</v>
      </c>
      <c r="AF20" s="121">
        <f t="shared" si="7"/>
        <v>124</v>
      </c>
      <c r="AG20" s="118" t="str">
        <f>IF(AF20="0","0",LOOKUP(AF20,{0,66,80,100,120,140,160},{0,1,2,3,"3.5",4,5}))</f>
        <v>3.5</v>
      </c>
      <c r="AH20" s="118">
        <v>36</v>
      </c>
      <c r="AI20" s="118">
        <v>42</v>
      </c>
      <c r="AJ20" s="81">
        <f t="shared" si="8"/>
        <v>78</v>
      </c>
      <c r="AK20" s="83">
        <v>17</v>
      </c>
      <c r="AL20" s="122">
        <v>24</v>
      </c>
      <c r="AM20" s="122">
        <f t="shared" si="9"/>
        <v>41</v>
      </c>
      <c r="AN20" s="121">
        <f t="shared" si="10"/>
        <v>119</v>
      </c>
      <c r="AO20" s="118">
        <f>IF(AN20="0","0",LOOKUP(AN20,{0,66,80,100,120,140,160},{0,1,2,3,"3.5",4,5}))</f>
        <v>3</v>
      </c>
      <c r="AP20" s="118">
        <v>30</v>
      </c>
      <c r="AQ20" s="118">
        <v>34</v>
      </c>
      <c r="AR20" s="83">
        <f t="shared" si="11"/>
        <v>64</v>
      </c>
      <c r="AS20" s="83">
        <v>20</v>
      </c>
      <c r="AT20" s="122">
        <v>15</v>
      </c>
      <c r="AU20" s="122">
        <f t="shared" si="12"/>
        <v>35</v>
      </c>
      <c r="AV20" s="122">
        <f t="shared" si="13"/>
        <v>99</v>
      </c>
      <c r="AW20" s="118">
        <f>IF(AV20="0","0",LOOKUP(AV20,{0,66,80,100,120,140,160},{0,1,2,3,"3.5",4,5}))</f>
        <v>2</v>
      </c>
      <c r="AX20" s="88" t="s">
        <v>294</v>
      </c>
      <c r="AY20" s="88">
        <f>IF(ISBLANK(AW20)," ",IF(AW20="0","0",LOOKUP(AW20,{0,1,2,3,"3.5",4,5},{0,0,0,1,"1.5",2,3})))</f>
        <v>0</v>
      </c>
      <c r="AZ20" s="134">
        <f t="shared" si="14"/>
        <v>0</v>
      </c>
      <c r="BA20" s="88" t="str">
        <f t="shared" si="15"/>
        <v>F</v>
      </c>
      <c r="BB20" s="88" t="str">
        <f t="shared" si="16"/>
        <v>Fail</v>
      </c>
      <c r="BC20" s="42"/>
      <c r="BD20" s="49" t="str">
        <f>IF(H20="0","0",LOOKUP(H20,{0,1,2,3,"3.5",4,5},{"F","D","C","B","A-","A","A+"}))</f>
        <v>A-</v>
      </c>
      <c r="BE20" s="49" t="str">
        <f>IF(L20="0","0",LOOKUP(L20,{0,1,2,3,"3.5",4,5},{"F","D","C","B","A-","A","A+"}))</f>
        <v>C</v>
      </c>
      <c r="BF20" s="49" t="str">
        <f>IF(Q20="0","0",LOOKUP(Q20,{0,1,2,3,"3.5",4,5},{"F","D","C","B","A-","A","A+"}))</f>
        <v>A</v>
      </c>
      <c r="BG20" s="49" t="str">
        <f>IF(Y20="0","0",LOOKUP(Y20,{0,1,2,3,"3.5",4,5},{"F","D","C","B","A-","A","A+"}))</f>
        <v>F</v>
      </c>
      <c r="BH20" s="49" t="str">
        <f>IF(AG20="0","0",LOOKUP(AG20,{0,1,2,3,"3.5",4,5},{"F","D","C","B","A-","A","A+"}))</f>
        <v>A-</v>
      </c>
      <c r="BI20" s="49" t="str">
        <f>IF(AO20="0","0",LOOKUP(AO20,{0,1,2,3,"3.5",4,5},{"F","D","C","B","A-","A","A+"}))</f>
        <v>B</v>
      </c>
      <c r="BJ20" s="49" t="str">
        <f>IF(AW20="0","0",LOOKUP(AW20,{0,1,2,3,"3.5",4,5},{"F","D","C","B","A-","A","A+"}))</f>
        <v>C</v>
      </c>
      <c r="BK20" s="50">
        <f t="shared" si="17"/>
        <v>630</v>
      </c>
    </row>
    <row r="21" spans="1:63">
      <c r="A21" s="58">
        <v>3017</v>
      </c>
      <c r="B21" s="153" t="s">
        <v>310</v>
      </c>
      <c r="C21" s="81">
        <v>34</v>
      </c>
      <c r="D21" s="81">
        <v>57</v>
      </c>
      <c r="E21" s="81">
        <f t="shared" si="0"/>
        <v>91</v>
      </c>
      <c r="F21" s="81">
        <v>20</v>
      </c>
      <c r="G21" s="81">
        <f t="shared" si="1"/>
        <v>111</v>
      </c>
      <c r="H21" s="116">
        <f>IF(G21="0","0",LOOKUP(G21,{0,66,80,100,120,140,160},{0,1,2,3,"3.5",4,5}))</f>
        <v>3</v>
      </c>
      <c r="I21" s="81">
        <v>40</v>
      </c>
      <c r="J21" s="83">
        <v>51</v>
      </c>
      <c r="K21" s="117">
        <f t="shared" si="2"/>
        <v>91</v>
      </c>
      <c r="L21" s="81">
        <f>IF(K21="0","0",LOOKUP(K21,{0,66,80,100,120,140,160},{0,1,2,3,"3.5",4,5}))</f>
        <v>2</v>
      </c>
      <c r="M21" s="83">
        <v>23</v>
      </c>
      <c r="N21" s="83">
        <v>16</v>
      </c>
      <c r="O21" s="83">
        <v>20</v>
      </c>
      <c r="P21" s="81">
        <f t="shared" si="3"/>
        <v>59</v>
      </c>
      <c r="Q21" s="118">
        <f>IF(P21="0","0",LOOKUP(P21,{0,33,40,50,60,70,80},{0,1,2,3,"3.5",4,5}))</f>
        <v>3</v>
      </c>
      <c r="R21" s="118">
        <v>38</v>
      </c>
      <c r="S21" s="118">
        <v>42</v>
      </c>
      <c r="T21" s="83">
        <f t="shared" si="18"/>
        <v>80</v>
      </c>
      <c r="U21" s="83">
        <v>15</v>
      </c>
      <c r="V21" s="83">
        <v>18</v>
      </c>
      <c r="W21" s="83">
        <f t="shared" si="4"/>
        <v>33</v>
      </c>
      <c r="X21" s="119">
        <f t="shared" si="19"/>
        <v>113</v>
      </c>
      <c r="Y21" s="81">
        <f>IF(X21="0","0",LOOKUP(X21,{0,66,80,100,120,140,160},{0,1,2,3,"3.5",4,5}))</f>
        <v>3</v>
      </c>
      <c r="Z21" s="81">
        <v>38</v>
      </c>
      <c r="AA21" s="81">
        <v>35</v>
      </c>
      <c r="AB21" s="81">
        <f t="shared" si="5"/>
        <v>73</v>
      </c>
      <c r="AC21" s="120">
        <v>19</v>
      </c>
      <c r="AD21" s="120">
        <v>19</v>
      </c>
      <c r="AE21" s="120">
        <f t="shared" si="6"/>
        <v>38</v>
      </c>
      <c r="AF21" s="121">
        <f t="shared" si="7"/>
        <v>111</v>
      </c>
      <c r="AG21" s="118">
        <f>IF(AF21="0","0",LOOKUP(AF21,{0,66,80,100,120,140,160},{0,1,2,3,"3.5",4,5}))</f>
        <v>3</v>
      </c>
      <c r="AH21" s="118">
        <v>39</v>
      </c>
      <c r="AI21" s="118">
        <v>38</v>
      </c>
      <c r="AJ21" s="81">
        <f t="shared" si="8"/>
        <v>77</v>
      </c>
      <c r="AK21" s="83">
        <v>20</v>
      </c>
      <c r="AL21" s="122">
        <v>16</v>
      </c>
      <c r="AM21" s="122">
        <f t="shared" si="9"/>
        <v>36</v>
      </c>
      <c r="AN21" s="121">
        <f t="shared" si="10"/>
        <v>113</v>
      </c>
      <c r="AO21" s="118">
        <f>IF(AN21="0","0",LOOKUP(AN21,{0,66,80,100,120,140,160},{0,1,2,3,"3.5",4,5}))</f>
        <v>3</v>
      </c>
      <c r="AP21" s="118">
        <v>19</v>
      </c>
      <c r="AQ21" s="118">
        <v>30</v>
      </c>
      <c r="AR21" s="83">
        <f t="shared" si="11"/>
        <v>49</v>
      </c>
      <c r="AS21" s="83">
        <v>16</v>
      </c>
      <c r="AT21" s="122">
        <v>18</v>
      </c>
      <c r="AU21" s="122">
        <f t="shared" si="12"/>
        <v>34</v>
      </c>
      <c r="AV21" s="122">
        <f t="shared" si="13"/>
        <v>83</v>
      </c>
      <c r="AW21" s="118">
        <f>IF(AV21="0","0",LOOKUP(AV21,{0,66,80,100,120,140,160},{0,1,2,3,"3.5",4,5}))</f>
        <v>2</v>
      </c>
      <c r="AX21" s="88" t="s">
        <v>294</v>
      </c>
      <c r="AY21" s="88">
        <f>IF(ISBLANK(AW21)," ",IF(AW21="0","0",LOOKUP(AW21,{0,1,2,3,"3.5",4,5},{0,0,0,1,"1.5",2,3})))</f>
        <v>0</v>
      </c>
      <c r="AZ21" s="134">
        <f t="shared" si="14"/>
        <v>2.8333333333333335</v>
      </c>
      <c r="BA21" s="88" t="str">
        <f t="shared" si="15"/>
        <v>C</v>
      </c>
      <c r="BB21" s="88" t="str">
        <f t="shared" si="16"/>
        <v>Bellow Average Result</v>
      </c>
      <c r="BC21" s="42"/>
      <c r="BD21" s="49" t="str">
        <f>IF(H21="0","0",LOOKUP(H21,{0,1,2,3,"3.5",4,5},{"F","D","C","B","A-","A","A+"}))</f>
        <v>B</v>
      </c>
      <c r="BE21" s="49" t="str">
        <f>IF(L21="0","0",LOOKUP(L21,{0,1,2,3,"3.5",4,5},{"F","D","C","B","A-","A","A+"}))</f>
        <v>C</v>
      </c>
      <c r="BF21" s="49" t="str">
        <f>IF(Q21="0","0",LOOKUP(Q21,{0,1,2,3,"3.5",4,5},{"F","D","C","B","A-","A","A+"}))</f>
        <v>B</v>
      </c>
      <c r="BG21" s="49" t="str">
        <f>IF(Y21="0","0",LOOKUP(Y21,{0,1,2,3,"3.5",4,5},{"F","D","C","B","A-","A","A+"}))</f>
        <v>B</v>
      </c>
      <c r="BH21" s="49" t="str">
        <f>IF(AG21="0","0",LOOKUP(AG21,{0,1,2,3,"3.5",4,5},{"F","D","C","B","A-","A","A+"}))</f>
        <v>B</v>
      </c>
      <c r="BI21" s="49" t="str">
        <f>IF(AO21="0","0",LOOKUP(AO21,{0,1,2,3,"3.5",4,5},{"F","D","C","B","A-","A","A+"}))</f>
        <v>B</v>
      </c>
      <c r="BJ21" s="49" t="str">
        <f>IF(AW21="0","0",LOOKUP(AW21,{0,1,2,3,"3.5",4,5},{"F","D","C","B","A-","A","A+"}))</f>
        <v>C</v>
      </c>
      <c r="BK21" s="50">
        <f t="shared" si="17"/>
        <v>681</v>
      </c>
    </row>
    <row r="22" spans="1:63">
      <c r="A22" s="58">
        <v>3018</v>
      </c>
      <c r="B22" s="153" t="s">
        <v>311</v>
      </c>
      <c r="C22" s="81">
        <v>50</v>
      </c>
      <c r="D22" s="81">
        <v>64</v>
      </c>
      <c r="E22" s="81">
        <f t="shared" si="0"/>
        <v>114</v>
      </c>
      <c r="F22" s="81">
        <v>25</v>
      </c>
      <c r="G22" s="81">
        <f t="shared" si="1"/>
        <v>139</v>
      </c>
      <c r="H22" s="116" t="str">
        <f>IF(G22="0","0",LOOKUP(G22,{0,66,80,100,120,140,160},{0,1,2,3,"3.5",4,5}))</f>
        <v>3.5</v>
      </c>
      <c r="I22" s="81">
        <v>57</v>
      </c>
      <c r="J22" s="83">
        <v>64</v>
      </c>
      <c r="K22" s="117">
        <f t="shared" si="2"/>
        <v>121</v>
      </c>
      <c r="L22" s="81" t="str">
        <f>IF(K22="0","0",LOOKUP(K22,{0,66,80,100,120,140,160},{0,1,2,3,"3.5",4,5}))</f>
        <v>3.5</v>
      </c>
      <c r="M22" s="83">
        <v>36</v>
      </c>
      <c r="N22" s="83">
        <v>16</v>
      </c>
      <c r="O22" s="83">
        <v>21</v>
      </c>
      <c r="P22" s="81">
        <f t="shared" si="3"/>
        <v>73</v>
      </c>
      <c r="Q22" s="118">
        <f>IF(P22="0","0",LOOKUP(P22,{0,33,40,50,60,70,80},{0,1,2,3,"3.5",4,5}))</f>
        <v>4</v>
      </c>
      <c r="R22" s="118">
        <v>35</v>
      </c>
      <c r="S22" s="118">
        <v>22</v>
      </c>
      <c r="T22" s="83">
        <f t="shared" si="18"/>
        <v>57</v>
      </c>
      <c r="U22" s="83">
        <v>21</v>
      </c>
      <c r="V22" s="83">
        <v>18</v>
      </c>
      <c r="W22" s="83">
        <f t="shared" si="4"/>
        <v>39</v>
      </c>
      <c r="X22" s="119">
        <f t="shared" si="19"/>
        <v>96</v>
      </c>
      <c r="Y22" s="81">
        <f>IF(X22="0","0",LOOKUP(X22,{0,66,80,100,120,140,160},{0,1,2,3,"3.5",4,5}))</f>
        <v>2</v>
      </c>
      <c r="Z22" s="81">
        <v>50</v>
      </c>
      <c r="AA22" s="81">
        <v>41</v>
      </c>
      <c r="AB22" s="81">
        <f t="shared" si="5"/>
        <v>91</v>
      </c>
      <c r="AC22" s="120">
        <v>23</v>
      </c>
      <c r="AD22" s="120">
        <v>24</v>
      </c>
      <c r="AE22" s="120">
        <f t="shared" si="6"/>
        <v>47</v>
      </c>
      <c r="AF22" s="121">
        <f t="shared" si="7"/>
        <v>138</v>
      </c>
      <c r="AG22" s="118" t="str">
        <f>IF(AF22="0","0",LOOKUP(AF22,{0,66,80,100,120,140,160},{0,1,2,3,"3.5",4,5}))</f>
        <v>3.5</v>
      </c>
      <c r="AH22" s="118">
        <v>42</v>
      </c>
      <c r="AI22" s="118">
        <v>42</v>
      </c>
      <c r="AJ22" s="81">
        <f t="shared" si="8"/>
        <v>84</v>
      </c>
      <c r="AK22" s="83">
        <v>24</v>
      </c>
      <c r="AL22" s="122">
        <v>25</v>
      </c>
      <c r="AM22" s="122">
        <f t="shared" si="9"/>
        <v>49</v>
      </c>
      <c r="AN22" s="121">
        <f t="shared" si="10"/>
        <v>133</v>
      </c>
      <c r="AO22" s="118" t="str">
        <f>IF(AN22="0","0",LOOKUP(AN22,{0,66,80,100,120,140,160},{0,1,2,3,"3.5",4,5}))</f>
        <v>3.5</v>
      </c>
      <c r="AP22" s="118">
        <v>40</v>
      </c>
      <c r="AQ22" s="118">
        <v>32</v>
      </c>
      <c r="AR22" s="83">
        <f t="shared" si="11"/>
        <v>72</v>
      </c>
      <c r="AS22" s="83">
        <v>19</v>
      </c>
      <c r="AT22" s="122">
        <v>16</v>
      </c>
      <c r="AU22" s="122">
        <f t="shared" si="12"/>
        <v>35</v>
      </c>
      <c r="AV22" s="122">
        <f t="shared" si="13"/>
        <v>107</v>
      </c>
      <c r="AW22" s="118">
        <f>IF(AV22="0","0",LOOKUP(AV22,{0,66,80,100,120,140,160},{0,1,2,3,"3.5",4,5}))</f>
        <v>3</v>
      </c>
      <c r="AX22" s="88" t="s">
        <v>294</v>
      </c>
      <c r="AY22" s="88">
        <f>IF(ISBLANK(AW22)," ",IF(AW22="0","0",LOOKUP(AW22,{0,1,2,3,"3.5",4,5},{0,0,0,1,"1.5",2,3})))</f>
        <v>1</v>
      </c>
      <c r="AZ22" s="134">
        <f t="shared" si="14"/>
        <v>3.5</v>
      </c>
      <c r="BA22" s="88" t="str">
        <f t="shared" si="15"/>
        <v>A-</v>
      </c>
      <c r="BB22" s="88" t="str">
        <f t="shared" si="16"/>
        <v>Good Result</v>
      </c>
      <c r="BC22" s="42"/>
      <c r="BD22" s="49" t="str">
        <f>IF(H22="0","0",LOOKUP(H22,{0,1,2,3,"3.5",4,5},{"F","D","C","B","A-","A","A+"}))</f>
        <v>A-</v>
      </c>
      <c r="BE22" s="49" t="str">
        <f>IF(L22="0","0",LOOKUP(L22,{0,1,2,3,"3.5",4,5},{"F","D","C","B","A-","A","A+"}))</f>
        <v>A-</v>
      </c>
      <c r="BF22" s="49" t="str">
        <f>IF(Q22="0","0",LOOKUP(Q22,{0,1,2,3,"3.5",4,5},{"F","D","C","B","A-","A","A+"}))</f>
        <v>A</v>
      </c>
      <c r="BG22" s="49" t="str">
        <f>IF(Y22="0","0",LOOKUP(Y22,{0,1,2,3,"3.5",4,5},{"F","D","C","B","A-","A","A+"}))</f>
        <v>C</v>
      </c>
      <c r="BH22" s="49" t="str">
        <f>IF(AG22="0","0",LOOKUP(AG22,{0,1,2,3,"3.5",4,5},{"F","D","C","B","A-","A","A+"}))</f>
        <v>A-</v>
      </c>
      <c r="BI22" s="49" t="str">
        <f>IF(AO22="0","0",LOOKUP(AO22,{0,1,2,3,"3.5",4,5},{"F","D","C","B","A-","A","A+"}))</f>
        <v>A-</v>
      </c>
      <c r="BJ22" s="49" t="str">
        <f>IF(AW22="0","0",LOOKUP(AW22,{0,1,2,3,"3.5",4,5},{"F","D","C","B","A-","A","A+"}))</f>
        <v>B</v>
      </c>
      <c r="BK22" s="50">
        <f t="shared" si="17"/>
        <v>807</v>
      </c>
    </row>
    <row r="23" spans="1:63">
      <c r="A23" s="58">
        <v>3019</v>
      </c>
      <c r="B23" s="153" t="s">
        <v>312</v>
      </c>
      <c r="C23" s="81">
        <v>42</v>
      </c>
      <c r="D23" s="81">
        <v>62</v>
      </c>
      <c r="E23" s="81">
        <f t="shared" si="0"/>
        <v>104</v>
      </c>
      <c r="F23" s="81">
        <v>21</v>
      </c>
      <c r="G23" s="81">
        <f t="shared" si="1"/>
        <v>125</v>
      </c>
      <c r="H23" s="116" t="str">
        <f>IF(G23="0","0",LOOKUP(G23,{0,66,80,100,120,140,160},{0,1,2,3,"3.5",4,5}))</f>
        <v>3.5</v>
      </c>
      <c r="I23" s="81">
        <v>40</v>
      </c>
      <c r="J23" s="83">
        <v>44</v>
      </c>
      <c r="K23" s="117">
        <f t="shared" si="2"/>
        <v>84</v>
      </c>
      <c r="L23" s="81">
        <f>IF(K23="0","0",LOOKUP(K23,{0,66,80,100,120,140,160},{0,1,2,3,"3.5",4,5}))</f>
        <v>2</v>
      </c>
      <c r="M23" s="83">
        <v>24</v>
      </c>
      <c r="N23" s="83">
        <v>15</v>
      </c>
      <c r="O23" s="83">
        <v>22</v>
      </c>
      <c r="P23" s="81">
        <f t="shared" si="3"/>
        <v>61</v>
      </c>
      <c r="Q23" s="118" t="str">
        <f>IF(P23="0","0",LOOKUP(P23,{0,33,40,50,60,70,80},{0,1,2,3,"3.5",4,5}))</f>
        <v>3.5</v>
      </c>
      <c r="R23" s="118">
        <v>12</v>
      </c>
      <c r="S23" s="118">
        <v>14</v>
      </c>
      <c r="T23" s="83">
        <f t="shared" si="18"/>
        <v>26</v>
      </c>
      <c r="U23" s="83">
        <v>8</v>
      </c>
      <c r="V23" s="83">
        <v>8</v>
      </c>
      <c r="W23" s="83">
        <f t="shared" si="4"/>
        <v>16</v>
      </c>
      <c r="X23" s="119">
        <f t="shared" si="19"/>
        <v>0</v>
      </c>
      <c r="Y23" s="81">
        <f>IF(X23="0","0",LOOKUP(X23,{0,66,80,100,120,140,160},{0,1,2,3,"3.5",4,5}))</f>
        <v>0</v>
      </c>
      <c r="Z23" s="81">
        <v>48</v>
      </c>
      <c r="AA23" s="81">
        <v>36</v>
      </c>
      <c r="AB23" s="81">
        <f t="shared" si="5"/>
        <v>84</v>
      </c>
      <c r="AC23" s="120">
        <v>19</v>
      </c>
      <c r="AD23" s="120">
        <v>15</v>
      </c>
      <c r="AE23" s="120">
        <f t="shared" si="6"/>
        <v>34</v>
      </c>
      <c r="AF23" s="121">
        <f t="shared" si="7"/>
        <v>118</v>
      </c>
      <c r="AG23" s="118">
        <f>IF(AF23="0","0",LOOKUP(AF23,{0,66,80,100,120,140,160},{0,1,2,3,"3.5",4,5}))</f>
        <v>3</v>
      </c>
      <c r="AH23" s="118">
        <v>42</v>
      </c>
      <c r="AI23" s="118">
        <v>32</v>
      </c>
      <c r="AJ23" s="81">
        <f t="shared" si="8"/>
        <v>74</v>
      </c>
      <c r="AK23" s="83">
        <v>17</v>
      </c>
      <c r="AL23" s="122">
        <v>17</v>
      </c>
      <c r="AM23" s="122">
        <f t="shared" si="9"/>
        <v>34</v>
      </c>
      <c r="AN23" s="121">
        <f t="shared" si="10"/>
        <v>108</v>
      </c>
      <c r="AO23" s="118">
        <f>IF(AN23="0","0",LOOKUP(AN23,{0,66,80,100,120,140,160},{0,1,2,3,"3.5",4,5}))</f>
        <v>3</v>
      </c>
      <c r="AP23" s="118">
        <v>13</v>
      </c>
      <c r="AQ23" s="124">
        <v>24</v>
      </c>
      <c r="AR23" s="83">
        <f t="shared" si="11"/>
        <v>37</v>
      </c>
      <c r="AS23" s="83">
        <v>17</v>
      </c>
      <c r="AT23" s="122"/>
      <c r="AU23" s="122">
        <f t="shared" si="12"/>
        <v>17</v>
      </c>
      <c r="AV23" s="122">
        <f t="shared" si="13"/>
        <v>0</v>
      </c>
      <c r="AW23" s="118">
        <f>IF(AV23="0","0",LOOKUP(AV23,{0,66,80,100,120,140,160},{0,1,2,3,"3.5",4,5}))</f>
        <v>0</v>
      </c>
      <c r="AX23" s="88" t="s">
        <v>294</v>
      </c>
      <c r="AY23" s="88">
        <f>IF(ISBLANK(AW23)," ",IF(AW23="0","0",LOOKUP(AW23,{0,1,2,3,"3.5",4,5},{0,0,0,1,"1.5",2,3})))</f>
        <v>0</v>
      </c>
      <c r="AZ23" s="134">
        <f t="shared" si="14"/>
        <v>0</v>
      </c>
      <c r="BA23" s="88" t="str">
        <f t="shared" si="15"/>
        <v>F</v>
      </c>
      <c r="BB23" s="88" t="str">
        <f t="shared" si="16"/>
        <v>Fail</v>
      </c>
      <c r="BC23" s="42"/>
      <c r="BD23" s="49" t="str">
        <f>IF(H23="0","0",LOOKUP(H23,{0,1,2,3,"3.5",4,5},{"F","D","C","B","A-","A","A+"}))</f>
        <v>A-</v>
      </c>
      <c r="BE23" s="49" t="str">
        <f>IF(L23="0","0",LOOKUP(L23,{0,1,2,3,"3.5",4,5},{"F","D","C","B","A-","A","A+"}))</f>
        <v>C</v>
      </c>
      <c r="BF23" s="49" t="str">
        <f>IF(Q23="0","0",LOOKUP(Q23,{0,1,2,3,"3.5",4,5},{"F","D","C","B","A-","A","A+"}))</f>
        <v>A-</v>
      </c>
      <c r="BG23" s="49" t="str">
        <f>IF(Y23="0","0",LOOKUP(Y23,{0,1,2,3,"3.5",4,5},{"F","D","C","B","A-","A","A+"}))</f>
        <v>F</v>
      </c>
      <c r="BH23" s="49" t="str">
        <f>IF(AG23="0","0",LOOKUP(AG23,{0,1,2,3,"3.5",4,5},{"F","D","C","B","A-","A","A+"}))</f>
        <v>B</v>
      </c>
      <c r="BI23" s="49" t="str">
        <f>IF(AO23="0","0",LOOKUP(AO23,{0,1,2,3,"3.5",4,5},{"F","D","C","B","A-","A","A+"}))</f>
        <v>B</v>
      </c>
      <c r="BJ23" s="49" t="str">
        <f>IF(AW23="0","0",LOOKUP(AW23,{0,1,2,3,"3.5",4,5},{"F","D","C","B","A-","A","A+"}))</f>
        <v>F</v>
      </c>
      <c r="BK23" s="50">
        <f t="shared" si="17"/>
        <v>496</v>
      </c>
    </row>
    <row r="24" spans="1:63">
      <c r="A24" s="58">
        <v>3020</v>
      </c>
      <c r="B24" s="153" t="s">
        <v>313</v>
      </c>
      <c r="C24" s="81"/>
      <c r="D24" s="81"/>
      <c r="E24" s="81">
        <f t="shared" si="0"/>
        <v>0</v>
      </c>
      <c r="F24" s="81"/>
      <c r="G24" s="81">
        <f t="shared" si="1"/>
        <v>0</v>
      </c>
      <c r="H24" s="116">
        <f>IF(G24="0","0",LOOKUP(G24,{0,66,80,100,120,140,160},{0,1,2,3,"3.5",4,5}))</f>
        <v>0</v>
      </c>
      <c r="I24" s="81"/>
      <c r="J24" s="83"/>
      <c r="K24" s="117">
        <f t="shared" si="2"/>
        <v>0</v>
      </c>
      <c r="L24" s="81">
        <f>IF(K24="0","0",LOOKUP(K24,{0,66,80,100,120,140,160},{0,1,2,3,"3.5",4,5}))</f>
        <v>0</v>
      </c>
      <c r="M24" s="83"/>
      <c r="N24" s="83"/>
      <c r="O24" s="125">
        <v>15</v>
      </c>
      <c r="P24" s="81">
        <f t="shared" si="3"/>
        <v>0</v>
      </c>
      <c r="Q24" s="118">
        <f>IF(P24="0","0",LOOKUP(P24,{0,33,40,50,60,70,80},{0,1,2,3,"3.5",4,5}))</f>
        <v>0</v>
      </c>
      <c r="R24" s="118"/>
      <c r="S24" s="118"/>
      <c r="T24" s="83">
        <f t="shared" si="18"/>
        <v>0</v>
      </c>
      <c r="U24" s="83"/>
      <c r="V24" s="83"/>
      <c r="W24" s="83">
        <f t="shared" si="4"/>
        <v>0</v>
      </c>
      <c r="X24" s="119">
        <f t="shared" si="19"/>
        <v>0</v>
      </c>
      <c r="Y24" s="81">
        <f>IF(X24="0","0",LOOKUP(X24,{0,66,80,100,120,140,160},{0,1,2,3,"3.5",4,5}))</f>
        <v>0</v>
      </c>
      <c r="Z24" s="81"/>
      <c r="AA24" s="81"/>
      <c r="AB24" s="81">
        <f t="shared" si="5"/>
        <v>0</v>
      </c>
      <c r="AC24" s="120"/>
      <c r="AD24" s="120"/>
      <c r="AE24" s="120">
        <f t="shared" si="6"/>
        <v>0</v>
      </c>
      <c r="AF24" s="121">
        <f t="shared" si="7"/>
        <v>0</v>
      </c>
      <c r="AG24" s="118">
        <f>IF(AF24="0","0",LOOKUP(AF24,{0,66,80,100,120,140,160},{0,1,2,3,"3.5",4,5}))</f>
        <v>0</v>
      </c>
      <c r="AH24" s="118"/>
      <c r="AI24" s="118"/>
      <c r="AJ24" s="81">
        <f t="shared" si="8"/>
        <v>0</v>
      </c>
      <c r="AK24" s="83"/>
      <c r="AL24" s="122"/>
      <c r="AM24" s="122">
        <f t="shared" si="9"/>
        <v>0</v>
      </c>
      <c r="AN24" s="121">
        <f t="shared" si="10"/>
        <v>0</v>
      </c>
      <c r="AO24" s="118">
        <f>IF(AN24="0","0",LOOKUP(AN24,{0,66,80,100,120,140,160},{0,1,2,3,"3.5",4,5}))</f>
        <v>0</v>
      </c>
      <c r="AP24" s="118"/>
      <c r="AQ24" s="118"/>
      <c r="AR24" s="83">
        <f t="shared" si="11"/>
        <v>0</v>
      </c>
      <c r="AS24" s="83"/>
      <c r="AT24" s="122"/>
      <c r="AU24" s="122">
        <f t="shared" si="12"/>
        <v>0</v>
      </c>
      <c r="AV24" s="122">
        <f t="shared" si="13"/>
        <v>0</v>
      </c>
      <c r="AW24" s="118">
        <f>IF(AV24="0","0",LOOKUP(AV24,{0,66,80,100,120,140,160},{0,1,2,3,"3.5",4,5}))</f>
        <v>0</v>
      </c>
      <c r="AX24" s="88" t="s">
        <v>294</v>
      </c>
      <c r="AY24" s="88">
        <f>IF(ISBLANK(AW24)," ",IF(AW24="0","0",LOOKUP(AW24,{0,1,2,3,"3.5",4,5},{0,0,0,1,"1.5",2,3})))</f>
        <v>0</v>
      </c>
      <c r="AZ24" s="134">
        <f t="shared" si="14"/>
        <v>0</v>
      </c>
      <c r="BA24" s="88" t="str">
        <f t="shared" si="15"/>
        <v>F</v>
      </c>
      <c r="BB24" s="88" t="str">
        <f t="shared" si="16"/>
        <v>Fail</v>
      </c>
      <c r="BC24" s="42"/>
      <c r="BD24" s="49" t="str">
        <f>IF(H24="0","0",LOOKUP(H24,{0,1,2,3,"3.5",4,5},{"F","D","C","B","A-","A","A+"}))</f>
        <v>F</v>
      </c>
      <c r="BE24" s="49" t="str">
        <f>IF(L24="0","0",LOOKUP(L24,{0,1,2,3,"3.5",4,5},{"F","D","C","B","A-","A","A+"}))</f>
        <v>F</v>
      </c>
      <c r="BF24" s="49" t="str">
        <f>IF(Q24="0","0",LOOKUP(Q24,{0,1,2,3,"3.5",4,5},{"F","D","C","B","A-","A","A+"}))</f>
        <v>F</v>
      </c>
      <c r="BG24" s="49" t="str">
        <f>IF(Y24="0","0",LOOKUP(Y24,{0,1,2,3,"3.5",4,5},{"F","D","C","B","A-","A","A+"}))</f>
        <v>F</v>
      </c>
      <c r="BH24" s="49" t="str">
        <f>IF(AG24="0","0",LOOKUP(AG24,{0,1,2,3,"3.5",4,5},{"F","D","C","B","A-","A","A+"}))</f>
        <v>F</v>
      </c>
      <c r="BI24" s="49" t="str">
        <f>IF(AO24="0","0",LOOKUP(AO24,{0,1,2,3,"3.5",4,5},{"F","D","C","B","A-","A","A+"}))</f>
        <v>F</v>
      </c>
      <c r="BJ24" s="49" t="str">
        <f>IF(AW24="0","0",LOOKUP(AW24,{0,1,2,3,"3.5",4,5},{"F","D","C","B","A-","A","A+"}))</f>
        <v>F</v>
      </c>
      <c r="BK24" s="50">
        <f t="shared" si="17"/>
        <v>0</v>
      </c>
    </row>
    <row r="25" spans="1:63">
      <c r="A25" s="58">
        <v>3021</v>
      </c>
      <c r="B25" s="153" t="s">
        <v>314</v>
      </c>
      <c r="C25" s="81">
        <v>24</v>
      </c>
      <c r="D25" s="81">
        <v>51</v>
      </c>
      <c r="E25" s="81">
        <f t="shared" si="0"/>
        <v>75</v>
      </c>
      <c r="F25" s="81">
        <v>21</v>
      </c>
      <c r="G25" s="81">
        <f t="shared" si="1"/>
        <v>96</v>
      </c>
      <c r="H25" s="116">
        <f>IF(G25="0","0",LOOKUP(G25,{0,66,80,100,120,140,160},{0,1,2,3,"3.5",4,5}))</f>
        <v>2</v>
      </c>
      <c r="I25" s="81">
        <v>40</v>
      </c>
      <c r="J25" s="83">
        <v>37</v>
      </c>
      <c r="K25" s="117">
        <f t="shared" si="2"/>
        <v>77</v>
      </c>
      <c r="L25" s="81">
        <f>IF(K25="0","0",LOOKUP(K25,{0,66,80,100,120,140,160},{0,1,2,3,"3.5",4,5}))</f>
        <v>1</v>
      </c>
      <c r="M25" s="83">
        <v>17</v>
      </c>
      <c r="N25" s="83">
        <v>15</v>
      </c>
      <c r="O25" s="83"/>
      <c r="P25" s="81">
        <f t="shared" si="3"/>
        <v>0</v>
      </c>
      <c r="Q25" s="118">
        <f>IF(P25="0","0",LOOKUP(P25,{0,33,40,50,60,70,80},{0,1,2,3,"3.5",4,5}))</f>
        <v>0</v>
      </c>
      <c r="R25" s="118">
        <v>0</v>
      </c>
      <c r="S25" s="118"/>
      <c r="T25" s="83">
        <f t="shared" si="18"/>
        <v>0</v>
      </c>
      <c r="U25" s="83">
        <v>4</v>
      </c>
      <c r="V25" s="83"/>
      <c r="W25" s="83">
        <f t="shared" si="4"/>
        <v>4</v>
      </c>
      <c r="X25" s="119">
        <f t="shared" si="19"/>
        <v>0</v>
      </c>
      <c r="Y25" s="81">
        <f>IF(X25="0","0",LOOKUP(X25,{0,66,80,100,120,140,160},{0,1,2,3,"3.5",4,5}))</f>
        <v>0</v>
      </c>
      <c r="Z25" s="81">
        <v>25</v>
      </c>
      <c r="AA25" s="81">
        <v>20</v>
      </c>
      <c r="AB25" s="81">
        <f t="shared" si="5"/>
        <v>45</v>
      </c>
      <c r="AC25" s="120">
        <v>14</v>
      </c>
      <c r="AD25" s="120">
        <v>6</v>
      </c>
      <c r="AE25" s="120">
        <f t="shared" si="6"/>
        <v>20</v>
      </c>
      <c r="AF25" s="121">
        <f t="shared" si="7"/>
        <v>65</v>
      </c>
      <c r="AG25" s="118">
        <f>IF(AF25="0","0",LOOKUP(AF25,{0,66,80,100,120,140,160},{0,1,2,3,"3.5",4,5}))</f>
        <v>0</v>
      </c>
      <c r="AH25" s="118">
        <v>27</v>
      </c>
      <c r="AI25" s="118">
        <v>25</v>
      </c>
      <c r="AJ25" s="81">
        <f t="shared" si="8"/>
        <v>52</v>
      </c>
      <c r="AK25" s="83">
        <v>7</v>
      </c>
      <c r="AL25" s="122">
        <v>17</v>
      </c>
      <c r="AM25" s="122">
        <f t="shared" si="9"/>
        <v>24</v>
      </c>
      <c r="AN25" s="121">
        <f t="shared" si="10"/>
        <v>76</v>
      </c>
      <c r="AO25" s="118">
        <f>IF(AN25="0","0",LOOKUP(AN25,{0,66,80,100,120,140,160},{0,1,2,3,"3.5",4,5}))</f>
        <v>1</v>
      </c>
      <c r="AP25" s="118">
        <v>17</v>
      </c>
      <c r="AQ25" s="118"/>
      <c r="AR25" s="83">
        <f t="shared" si="11"/>
        <v>17</v>
      </c>
      <c r="AS25" s="83">
        <v>18</v>
      </c>
      <c r="AT25" s="122"/>
      <c r="AU25" s="122">
        <f t="shared" si="12"/>
        <v>18</v>
      </c>
      <c r="AV25" s="122">
        <f t="shared" si="13"/>
        <v>0</v>
      </c>
      <c r="AW25" s="118">
        <f>IF(AV25="0","0",LOOKUP(AV25,{0,66,80,100,120,140,160},{0,1,2,3,"3.5",4,5}))</f>
        <v>0</v>
      </c>
      <c r="AX25" s="88" t="s">
        <v>294</v>
      </c>
      <c r="AY25" s="88">
        <f>IF(ISBLANK(AW25)," ",IF(AW25="0","0",LOOKUP(AW25,{0,1,2,3,"3.5",4,5},{0,0,0,1,"1.5",2,3})))</f>
        <v>0</v>
      </c>
      <c r="AZ25" s="134">
        <f t="shared" si="14"/>
        <v>0</v>
      </c>
      <c r="BA25" s="88" t="str">
        <f t="shared" si="15"/>
        <v>F</v>
      </c>
      <c r="BB25" s="88" t="str">
        <f t="shared" si="16"/>
        <v>Fail</v>
      </c>
      <c r="BC25" s="42"/>
      <c r="BD25" s="49" t="str">
        <f>IF(H25="0","0",LOOKUP(H25,{0,1,2,3,"3.5",4,5},{"F","D","C","B","A-","A","A+"}))</f>
        <v>C</v>
      </c>
      <c r="BE25" s="49" t="str">
        <f>IF(L25="0","0",LOOKUP(L25,{0,1,2,3,"3.5",4,5},{"F","D","C","B","A-","A","A+"}))</f>
        <v>D</v>
      </c>
      <c r="BF25" s="49" t="str">
        <f>IF(Q25="0","0",LOOKUP(Q25,{0,1,2,3,"3.5",4,5},{"F","D","C","B","A-","A","A+"}))</f>
        <v>F</v>
      </c>
      <c r="BG25" s="49" t="str">
        <f>IF(Y25="0","0",LOOKUP(Y25,{0,1,2,3,"3.5",4,5},{"F","D","C","B","A-","A","A+"}))</f>
        <v>F</v>
      </c>
      <c r="BH25" s="49" t="str">
        <f>IF(AG25="0","0",LOOKUP(AG25,{0,1,2,3,"3.5",4,5},{"F","D","C","B","A-","A","A+"}))</f>
        <v>F</v>
      </c>
      <c r="BI25" s="49" t="str">
        <f>IF(AO25="0","0",LOOKUP(AO25,{0,1,2,3,"3.5",4,5},{"F","D","C","B","A-","A","A+"}))</f>
        <v>D</v>
      </c>
      <c r="BJ25" s="49" t="str">
        <f>IF(AW25="0","0",LOOKUP(AW25,{0,1,2,3,"3.5",4,5},{"F","D","C","B","A-","A","A+"}))</f>
        <v>F</v>
      </c>
      <c r="BK25" s="50">
        <f t="shared" si="17"/>
        <v>314</v>
      </c>
    </row>
    <row r="26" spans="1:63">
      <c r="A26" s="58">
        <v>3022</v>
      </c>
      <c r="B26" s="153" t="s">
        <v>315</v>
      </c>
      <c r="C26" s="81"/>
      <c r="D26" s="81"/>
      <c r="E26" s="81">
        <f t="shared" si="0"/>
        <v>0</v>
      </c>
      <c r="F26" s="81"/>
      <c r="G26" s="81">
        <f t="shared" si="1"/>
        <v>0</v>
      </c>
      <c r="H26" s="116">
        <f>IF(G26="0","0",LOOKUP(G26,{0,66,80,100,120,140,160},{0,1,2,3,"3.5",4,5}))</f>
        <v>0</v>
      </c>
      <c r="I26" s="81"/>
      <c r="J26" s="83"/>
      <c r="K26" s="117">
        <f t="shared" si="2"/>
        <v>0</v>
      </c>
      <c r="L26" s="81">
        <f>IF(K26="0","0",LOOKUP(K26,{0,66,80,100,120,140,160},{0,1,2,3,"3.5",4,5}))</f>
        <v>0</v>
      </c>
      <c r="M26" s="83"/>
      <c r="N26" s="83"/>
      <c r="O26" s="83"/>
      <c r="P26" s="81">
        <f t="shared" si="3"/>
        <v>0</v>
      </c>
      <c r="Q26" s="118">
        <f>IF(P26="0","0",LOOKUP(P26,{0,33,40,50,60,70,80},{0,1,2,3,"3.5",4,5}))</f>
        <v>0</v>
      </c>
      <c r="R26" s="118"/>
      <c r="S26" s="118"/>
      <c r="T26" s="83">
        <f t="shared" si="18"/>
        <v>0</v>
      </c>
      <c r="U26" s="83"/>
      <c r="V26" s="83"/>
      <c r="W26" s="83">
        <f t="shared" si="4"/>
        <v>0</v>
      </c>
      <c r="X26" s="119">
        <f t="shared" si="19"/>
        <v>0</v>
      </c>
      <c r="Y26" s="81">
        <f>IF(X26="0","0",LOOKUP(X26,{0,66,80,100,120,140,160},{0,1,2,3,"3.5",4,5}))</f>
        <v>0</v>
      </c>
      <c r="Z26" s="81"/>
      <c r="AA26" s="81"/>
      <c r="AB26" s="81">
        <f t="shared" si="5"/>
        <v>0</v>
      </c>
      <c r="AC26" s="120"/>
      <c r="AD26" s="120"/>
      <c r="AE26" s="120">
        <f t="shared" si="6"/>
        <v>0</v>
      </c>
      <c r="AF26" s="121">
        <f t="shared" si="7"/>
        <v>0</v>
      </c>
      <c r="AG26" s="118">
        <f>IF(AF26="0","0",LOOKUP(AF26,{0,66,80,100,120,140,160},{0,1,2,3,"3.5",4,5}))</f>
        <v>0</v>
      </c>
      <c r="AH26" s="118"/>
      <c r="AI26" s="118"/>
      <c r="AJ26" s="81">
        <f t="shared" si="8"/>
        <v>0</v>
      </c>
      <c r="AK26" s="83"/>
      <c r="AL26" s="122"/>
      <c r="AM26" s="122">
        <f t="shared" si="9"/>
        <v>0</v>
      </c>
      <c r="AN26" s="121">
        <f t="shared" si="10"/>
        <v>0</v>
      </c>
      <c r="AO26" s="118">
        <f>IF(AN26="0","0",LOOKUP(AN26,{0,66,80,100,120,140,160},{0,1,2,3,"3.5",4,5}))</f>
        <v>0</v>
      </c>
      <c r="AP26" s="118"/>
      <c r="AQ26" s="118"/>
      <c r="AR26" s="83">
        <f t="shared" si="11"/>
        <v>0</v>
      </c>
      <c r="AS26" s="83"/>
      <c r="AT26" s="122"/>
      <c r="AU26" s="122">
        <f t="shared" si="12"/>
        <v>0</v>
      </c>
      <c r="AV26" s="122">
        <f t="shared" si="13"/>
        <v>0</v>
      </c>
      <c r="AW26" s="118">
        <f>IF(AV26="0","0",LOOKUP(AV26,{0,66,80,100,120,140,160},{0,1,2,3,"3.5",4,5}))</f>
        <v>0</v>
      </c>
      <c r="AX26" s="88" t="s">
        <v>294</v>
      </c>
      <c r="AY26" s="88">
        <f>IF(ISBLANK(AW26)," ",IF(AW26="0","0",LOOKUP(AW26,{0,1,2,3,"3.5",4,5},{0,0,0,1,"1.5",2,3})))</f>
        <v>0</v>
      </c>
      <c r="AZ26" s="134">
        <f t="shared" si="14"/>
        <v>0</v>
      </c>
      <c r="BA26" s="88" t="str">
        <f t="shared" si="15"/>
        <v>F</v>
      </c>
      <c r="BB26" s="88" t="str">
        <f t="shared" si="16"/>
        <v>Fail</v>
      </c>
      <c r="BC26" s="42"/>
      <c r="BD26" s="49" t="str">
        <f>IF(H26="0","0",LOOKUP(H26,{0,1,2,3,"3.5",4,5},{"F","D","C","B","A-","A","A+"}))</f>
        <v>F</v>
      </c>
      <c r="BE26" s="49" t="str">
        <f>IF(L26="0","0",LOOKUP(L26,{0,1,2,3,"3.5",4,5},{"F","D","C","B","A-","A","A+"}))</f>
        <v>F</v>
      </c>
      <c r="BF26" s="49" t="str">
        <f>IF(Q26="0","0",LOOKUP(Q26,{0,1,2,3,"3.5",4,5},{"F","D","C","B","A-","A","A+"}))</f>
        <v>F</v>
      </c>
      <c r="BG26" s="49" t="str">
        <f>IF(Y26="0","0",LOOKUP(Y26,{0,1,2,3,"3.5",4,5},{"F","D","C","B","A-","A","A+"}))</f>
        <v>F</v>
      </c>
      <c r="BH26" s="49" t="str">
        <f>IF(AG26="0","0",LOOKUP(AG26,{0,1,2,3,"3.5",4,5},{"F","D","C","B","A-","A","A+"}))</f>
        <v>F</v>
      </c>
      <c r="BI26" s="49" t="str">
        <f>IF(AO26="0","0",LOOKUP(AO26,{0,1,2,3,"3.5",4,5},{"F","D","C","B","A-","A","A+"}))</f>
        <v>F</v>
      </c>
      <c r="BJ26" s="49" t="str">
        <f>IF(AW26="0","0",LOOKUP(AW26,{0,1,2,3,"3.5",4,5},{"F","D","C","B","A-","A","A+"}))</f>
        <v>F</v>
      </c>
      <c r="BK26" s="50">
        <f t="shared" si="17"/>
        <v>0</v>
      </c>
    </row>
    <row r="27" spans="1:63">
      <c r="A27" s="58">
        <v>3023</v>
      </c>
      <c r="B27" s="153" t="s">
        <v>316</v>
      </c>
      <c r="C27" s="81">
        <v>43</v>
      </c>
      <c r="D27" s="81">
        <v>52</v>
      </c>
      <c r="E27" s="81">
        <f t="shared" si="0"/>
        <v>95</v>
      </c>
      <c r="F27" s="81">
        <v>21</v>
      </c>
      <c r="G27" s="81">
        <f t="shared" si="1"/>
        <v>116</v>
      </c>
      <c r="H27" s="116">
        <f>IF(G27="0","0",LOOKUP(G27,{0,66,80,100,120,140,160},{0,1,2,3,"3.5",4,5}))</f>
        <v>3</v>
      </c>
      <c r="I27" s="81">
        <v>33</v>
      </c>
      <c r="J27" s="83">
        <v>54</v>
      </c>
      <c r="K27" s="117">
        <f t="shared" si="2"/>
        <v>87</v>
      </c>
      <c r="L27" s="81">
        <f>IF(K27="0","0",LOOKUP(K27,{0,66,80,100,120,140,160},{0,1,2,3,"3.5",4,5}))</f>
        <v>2</v>
      </c>
      <c r="M27" s="83">
        <v>28</v>
      </c>
      <c r="N27" s="83">
        <v>14</v>
      </c>
      <c r="O27" s="83">
        <v>15</v>
      </c>
      <c r="P27" s="81">
        <f t="shared" si="3"/>
        <v>57</v>
      </c>
      <c r="Q27" s="118">
        <f>IF(P27="0","0",LOOKUP(P27,{0,33,40,50,60,70,80},{0,1,2,3,"3.5",4,5}))</f>
        <v>3</v>
      </c>
      <c r="R27" s="118">
        <v>20</v>
      </c>
      <c r="S27" s="118">
        <v>28</v>
      </c>
      <c r="T27" s="83">
        <f t="shared" si="18"/>
        <v>48</v>
      </c>
      <c r="U27" s="83">
        <v>13</v>
      </c>
      <c r="V27" s="83">
        <v>14</v>
      </c>
      <c r="W27" s="83">
        <f t="shared" si="4"/>
        <v>27</v>
      </c>
      <c r="X27" s="119">
        <f t="shared" si="19"/>
        <v>75</v>
      </c>
      <c r="Y27" s="81">
        <f>IF(X27="0","0",LOOKUP(X27,{0,66,80,100,120,140,160},{0,1,2,3,"3.5",4,5}))</f>
        <v>1</v>
      </c>
      <c r="Z27" s="81">
        <v>36</v>
      </c>
      <c r="AA27" s="81">
        <v>25</v>
      </c>
      <c r="AB27" s="81">
        <f t="shared" si="5"/>
        <v>61</v>
      </c>
      <c r="AC27" s="120">
        <v>17</v>
      </c>
      <c r="AD27" s="120">
        <v>16</v>
      </c>
      <c r="AE27" s="120">
        <f t="shared" si="6"/>
        <v>33</v>
      </c>
      <c r="AF27" s="121">
        <f t="shared" si="7"/>
        <v>94</v>
      </c>
      <c r="AG27" s="118">
        <f>IF(AF27="0","0",LOOKUP(AF27,{0,66,80,100,120,140,160},{0,1,2,3,"3.5",4,5}))</f>
        <v>2</v>
      </c>
      <c r="AH27" s="118">
        <v>29</v>
      </c>
      <c r="AI27" s="118">
        <v>33</v>
      </c>
      <c r="AJ27" s="81">
        <f t="shared" si="8"/>
        <v>62</v>
      </c>
      <c r="AK27" s="83">
        <v>15</v>
      </c>
      <c r="AL27" s="122">
        <v>19</v>
      </c>
      <c r="AM27" s="122">
        <f t="shared" si="9"/>
        <v>34</v>
      </c>
      <c r="AN27" s="121">
        <f t="shared" si="10"/>
        <v>96</v>
      </c>
      <c r="AO27" s="118">
        <f>IF(AN27="0","0",LOOKUP(AN27,{0,66,80,100,120,140,160},{0,1,2,3,"3.5",4,5}))</f>
        <v>2</v>
      </c>
      <c r="AP27" s="118">
        <v>29</v>
      </c>
      <c r="AQ27" s="118">
        <v>25</v>
      </c>
      <c r="AR27" s="83">
        <f t="shared" si="11"/>
        <v>54</v>
      </c>
      <c r="AS27" s="83">
        <v>17</v>
      </c>
      <c r="AT27" s="122">
        <v>17</v>
      </c>
      <c r="AU27" s="122">
        <f t="shared" si="12"/>
        <v>34</v>
      </c>
      <c r="AV27" s="122">
        <f t="shared" si="13"/>
        <v>88</v>
      </c>
      <c r="AW27" s="118">
        <f>IF(AV27="0","0",LOOKUP(AV27,{0,66,80,100,120,140,160},{0,1,2,3,"3.5",4,5}))</f>
        <v>2</v>
      </c>
      <c r="AX27" s="88" t="s">
        <v>294</v>
      </c>
      <c r="AY27" s="88">
        <f>IF(ISBLANK(AW27)," ",IF(AW27="0","0",LOOKUP(AW27,{0,1,2,3,"3.5",4,5},{0,0,0,1,"1.5",2,3})))</f>
        <v>0</v>
      </c>
      <c r="AZ27" s="134">
        <f t="shared" si="14"/>
        <v>2.1666666666666665</v>
      </c>
      <c r="BA27" s="88" t="str">
        <f t="shared" si="15"/>
        <v>C</v>
      </c>
      <c r="BB27" s="88" t="str">
        <f t="shared" si="16"/>
        <v>Bellow Average Result</v>
      </c>
      <c r="BC27" s="42"/>
      <c r="BD27" s="49" t="str">
        <f>IF(H27="0","0",LOOKUP(H27,{0,1,2,3,"3.5",4,5},{"F","D","C","B","A-","A","A+"}))</f>
        <v>B</v>
      </c>
      <c r="BE27" s="49" t="str">
        <f>IF(L27="0","0",LOOKUP(L27,{0,1,2,3,"3.5",4,5},{"F","D","C","B","A-","A","A+"}))</f>
        <v>C</v>
      </c>
      <c r="BF27" s="49" t="str">
        <f>IF(Q27="0","0",LOOKUP(Q27,{0,1,2,3,"3.5",4,5},{"F","D","C","B","A-","A","A+"}))</f>
        <v>B</v>
      </c>
      <c r="BG27" s="49" t="str">
        <f>IF(Y27="0","0",LOOKUP(Y27,{0,1,2,3,"3.5",4,5},{"F","D","C","B","A-","A","A+"}))</f>
        <v>D</v>
      </c>
      <c r="BH27" s="49" t="str">
        <f>IF(AG27="0","0",LOOKUP(AG27,{0,1,2,3,"3.5",4,5},{"F","D","C","B","A-","A","A+"}))</f>
        <v>C</v>
      </c>
      <c r="BI27" s="49" t="str">
        <f>IF(AO27="0","0",LOOKUP(AO27,{0,1,2,3,"3.5",4,5},{"F","D","C","B","A-","A","A+"}))</f>
        <v>C</v>
      </c>
      <c r="BJ27" s="49" t="str">
        <f>IF(AW27="0","0",LOOKUP(AW27,{0,1,2,3,"3.5",4,5},{"F","D","C","B","A-","A","A+"}))</f>
        <v>C</v>
      </c>
      <c r="BK27" s="50">
        <f t="shared" si="17"/>
        <v>613</v>
      </c>
    </row>
    <row r="28" spans="1:63">
      <c r="A28" s="58">
        <v>3024</v>
      </c>
      <c r="B28" s="153" t="s">
        <v>317</v>
      </c>
      <c r="C28" s="81">
        <v>50</v>
      </c>
      <c r="D28" s="81">
        <v>74</v>
      </c>
      <c r="E28" s="81">
        <f t="shared" si="0"/>
        <v>124</v>
      </c>
      <c r="F28" s="81">
        <v>22</v>
      </c>
      <c r="G28" s="81">
        <f t="shared" si="1"/>
        <v>146</v>
      </c>
      <c r="H28" s="116">
        <f>IF(G28="0","0",LOOKUP(G28,{0,66,80,100,120,140,160},{0,1,2,3,"3.5",4,5}))</f>
        <v>4</v>
      </c>
      <c r="I28" s="81">
        <v>53</v>
      </c>
      <c r="J28" s="83">
        <v>58</v>
      </c>
      <c r="K28" s="117">
        <f t="shared" si="2"/>
        <v>111</v>
      </c>
      <c r="L28" s="81">
        <f>IF(K28="0","0",LOOKUP(K28,{0,66,80,100,120,140,160},{0,1,2,3,"3.5",4,5}))</f>
        <v>3</v>
      </c>
      <c r="M28" s="83">
        <v>39</v>
      </c>
      <c r="N28" s="83">
        <v>16</v>
      </c>
      <c r="O28" s="83">
        <v>23</v>
      </c>
      <c r="P28" s="81">
        <f t="shared" si="3"/>
        <v>78</v>
      </c>
      <c r="Q28" s="118">
        <f>IF(P28="0","0",LOOKUP(P28,{0,33,40,50,60,70,80},{0,1,2,3,"3.5",4,5}))</f>
        <v>4</v>
      </c>
      <c r="R28" s="118">
        <v>32</v>
      </c>
      <c r="S28" s="118">
        <v>21</v>
      </c>
      <c r="T28" s="83">
        <f t="shared" si="18"/>
        <v>53</v>
      </c>
      <c r="U28" s="83">
        <v>17</v>
      </c>
      <c r="V28" s="83">
        <v>14</v>
      </c>
      <c r="W28" s="83">
        <f t="shared" si="4"/>
        <v>31</v>
      </c>
      <c r="X28" s="119">
        <f t="shared" si="19"/>
        <v>84</v>
      </c>
      <c r="Y28" s="81">
        <f>IF(X28="0","0",LOOKUP(X28,{0,66,80,100,120,140,160},{0,1,2,3,"3.5",4,5}))</f>
        <v>2</v>
      </c>
      <c r="Z28" s="81">
        <v>45</v>
      </c>
      <c r="AA28" s="81">
        <v>48</v>
      </c>
      <c r="AB28" s="81">
        <f t="shared" si="5"/>
        <v>93</v>
      </c>
      <c r="AC28" s="120">
        <v>25</v>
      </c>
      <c r="AD28" s="120">
        <v>20</v>
      </c>
      <c r="AE28" s="120">
        <f t="shared" si="6"/>
        <v>45</v>
      </c>
      <c r="AF28" s="121">
        <f t="shared" si="7"/>
        <v>138</v>
      </c>
      <c r="AG28" s="118" t="str">
        <f>IF(AF28="0","0",LOOKUP(AF28,{0,66,80,100,120,140,160},{0,1,2,3,"3.5",4,5}))</f>
        <v>3.5</v>
      </c>
      <c r="AH28" s="118">
        <v>41</v>
      </c>
      <c r="AI28" s="118">
        <v>52</v>
      </c>
      <c r="AJ28" s="81">
        <f t="shared" si="8"/>
        <v>93</v>
      </c>
      <c r="AK28" s="83">
        <v>23</v>
      </c>
      <c r="AL28" s="122">
        <v>18</v>
      </c>
      <c r="AM28" s="122">
        <f t="shared" si="9"/>
        <v>41</v>
      </c>
      <c r="AN28" s="121">
        <f t="shared" si="10"/>
        <v>134</v>
      </c>
      <c r="AO28" s="118" t="str">
        <f>IF(AN28="0","0",LOOKUP(AN28,{0,66,80,100,120,140,160},{0,1,2,3,"3.5",4,5}))</f>
        <v>3.5</v>
      </c>
      <c r="AP28" s="118">
        <v>28</v>
      </c>
      <c r="AQ28" s="118">
        <v>34</v>
      </c>
      <c r="AR28" s="83">
        <f t="shared" si="11"/>
        <v>62</v>
      </c>
      <c r="AS28" s="83">
        <v>15</v>
      </c>
      <c r="AT28" s="122">
        <v>20</v>
      </c>
      <c r="AU28" s="122">
        <f t="shared" si="12"/>
        <v>35</v>
      </c>
      <c r="AV28" s="122">
        <f t="shared" si="13"/>
        <v>97</v>
      </c>
      <c r="AW28" s="118">
        <f>IF(AV28="0","0",LOOKUP(AV28,{0,66,80,100,120,140,160},{0,1,2,3,"3.5",4,5}))</f>
        <v>2</v>
      </c>
      <c r="AX28" s="88" t="s">
        <v>294</v>
      </c>
      <c r="AY28" s="88">
        <f>IF(ISBLANK(AW28)," ",IF(AW28="0","0",LOOKUP(AW28,{0,1,2,3,"3.5",4,5},{0,0,0,1,"1.5",2,3})))</f>
        <v>0</v>
      </c>
      <c r="AZ28" s="134">
        <f t="shared" si="14"/>
        <v>3.3333333333333335</v>
      </c>
      <c r="BA28" s="88" t="str">
        <f t="shared" si="15"/>
        <v>B</v>
      </c>
      <c r="BB28" s="88" t="str">
        <f t="shared" si="16"/>
        <v>Average Result</v>
      </c>
      <c r="BC28" s="42"/>
      <c r="BD28" s="49" t="str">
        <f>IF(H28="0","0",LOOKUP(H28,{0,1,2,3,"3.5",4,5},{"F","D","C","B","A-","A","A+"}))</f>
        <v>A</v>
      </c>
      <c r="BE28" s="49" t="str">
        <f>IF(L28="0","0",LOOKUP(L28,{0,1,2,3,"3.5",4,5},{"F","D","C","B","A-","A","A+"}))</f>
        <v>B</v>
      </c>
      <c r="BF28" s="49" t="str">
        <f>IF(Q28="0","0",LOOKUP(Q28,{0,1,2,3,"3.5",4,5},{"F","D","C","B","A-","A","A+"}))</f>
        <v>A</v>
      </c>
      <c r="BG28" s="49" t="str">
        <f>IF(Y28="0","0",LOOKUP(Y28,{0,1,2,3,"3.5",4,5},{"F","D","C","B","A-","A","A+"}))</f>
        <v>C</v>
      </c>
      <c r="BH28" s="49" t="str">
        <f>IF(AG28="0","0",LOOKUP(AG28,{0,1,2,3,"3.5",4,5},{"F","D","C","B","A-","A","A+"}))</f>
        <v>A-</v>
      </c>
      <c r="BI28" s="49" t="str">
        <f>IF(AO28="0","0",LOOKUP(AO28,{0,1,2,3,"3.5",4,5},{"F","D","C","B","A-","A","A+"}))</f>
        <v>A-</v>
      </c>
      <c r="BJ28" s="49" t="str">
        <f>IF(AW28="0","0",LOOKUP(AW28,{0,1,2,3,"3.5",4,5},{"F","D","C","B","A-","A","A+"}))</f>
        <v>C</v>
      </c>
      <c r="BK28" s="50">
        <f t="shared" si="17"/>
        <v>788</v>
      </c>
    </row>
    <row r="29" spans="1:63">
      <c r="A29" s="58">
        <v>3025</v>
      </c>
      <c r="B29" s="153" t="s">
        <v>314</v>
      </c>
      <c r="C29" s="81">
        <v>46</v>
      </c>
      <c r="D29" s="81">
        <v>64</v>
      </c>
      <c r="E29" s="81">
        <f t="shared" si="0"/>
        <v>110</v>
      </c>
      <c r="F29" s="81">
        <v>25</v>
      </c>
      <c r="G29" s="81">
        <f t="shared" si="1"/>
        <v>135</v>
      </c>
      <c r="H29" s="116" t="str">
        <f>IF(G29="0","0",LOOKUP(G29,{0,66,80,100,120,140,160},{0,1,2,3,"3.5",4,5}))</f>
        <v>3.5</v>
      </c>
      <c r="I29" s="81">
        <v>33</v>
      </c>
      <c r="J29" s="83">
        <v>53</v>
      </c>
      <c r="K29" s="117">
        <f t="shared" si="2"/>
        <v>86</v>
      </c>
      <c r="L29" s="81">
        <f>IF(K29="0","0",LOOKUP(K29,{0,66,80,100,120,140,160},{0,1,2,3,"3.5",4,5}))</f>
        <v>2</v>
      </c>
      <c r="M29" s="83">
        <v>27</v>
      </c>
      <c r="N29" s="83">
        <v>18</v>
      </c>
      <c r="O29" s="83">
        <v>15</v>
      </c>
      <c r="P29" s="81">
        <f t="shared" si="3"/>
        <v>60</v>
      </c>
      <c r="Q29" s="118" t="str">
        <f>IF(P29="0","0",LOOKUP(P29,{0,33,40,50,60,70,80},{0,1,2,3,"3.5",4,5}))</f>
        <v>3.5</v>
      </c>
      <c r="R29" s="118">
        <v>1</v>
      </c>
      <c r="S29" s="118"/>
      <c r="T29" s="83">
        <f t="shared" si="18"/>
        <v>1</v>
      </c>
      <c r="U29" s="83">
        <v>11</v>
      </c>
      <c r="V29" s="83"/>
      <c r="W29" s="83">
        <f t="shared" si="4"/>
        <v>11</v>
      </c>
      <c r="X29" s="119">
        <f t="shared" si="19"/>
        <v>0</v>
      </c>
      <c r="Y29" s="81">
        <f>IF(X29="0","0",LOOKUP(X29,{0,66,80,100,120,140,160},{0,1,2,3,"3.5",4,5}))</f>
        <v>0</v>
      </c>
      <c r="Z29" s="81">
        <v>34</v>
      </c>
      <c r="AA29" s="81">
        <v>29</v>
      </c>
      <c r="AB29" s="81">
        <f t="shared" si="5"/>
        <v>63</v>
      </c>
      <c r="AC29" s="120">
        <v>19</v>
      </c>
      <c r="AD29" s="120">
        <v>17</v>
      </c>
      <c r="AE29" s="120">
        <f t="shared" si="6"/>
        <v>36</v>
      </c>
      <c r="AF29" s="121">
        <f t="shared" si="7"/>
        <v>99</v>
      </c>
      <c r="AG29" s="118">
        <f>IF(AF29="0","0",LOOKUP(AF29,{0,66,80,100,120,140,160},{0,1,2,3,"3.5",4,5}))</f>
        <v>2</v>
      </c>
      <c r="AH29" s="118">
        <v>28</v>
      </c>
      <c r="AI29" s="118">
        <v>36</v>
      </c>
      <c r="AJ29" s="81">
        <f t="shared" si="8"/>
        <v>64</v>
      </c>
      <c r="AK29" s="83">
        <v>15</v>
      </c>
      <c r="AL29" s="122">
        <v>20</v>
      </c>
      <c r="AM29" s="122">
        <f t="shared" si="9"/>
        <v>35</v>
      </c>
      <c r="AN29" s="121">
        <f t="shared" si="10"/>
        <v>99</v>
      </c>
      <c r="AO29" s="118">
        <f>IF(AN29="0","0",LOOKUP(AN29,{0,66,80,100,120,140,160},{0,1,2,3,"3.5",4,5}))</f>
        <v>2</v>
      </c>
      <c r="AP29" s="118">
        <v>28</v>
      </c>
      <c r="AQ29" s="118">
        <v>28</v>
      </c>
      <c r="AR29" s="83">
        <f t="shared" si="11"/>
        <v>56</v>
      </c>
      <c r="AS29" s="83">
        <v>20</v>
      </c>
      <c r="AT29" s="122">
        <v>18</v>
      </c>
      <c r="AU29" s="122">
        <f t="shared" si="12"/>
        <v>38</v>
      </c>
      <c r="AV29" s="122">
        <f t="shared" si="13"/>
        <v>94</v>
      </c>
      <c r="AW29" s="118">
        <f>IF(AV29="0","0",LOOKUP(AV29,{0,66,80,100,120,140,160},{0,1,2,3,"3.5",4,5}))</f>
        <v>2</v>
      </c>
      <c r="AX29" s="88" t="s">
        <v>294</v>
      </c>
      <c r="AY29" s="88">
        <f>IF(ISBLANK(AW29)," ",IF(AW29="0","0",LOOKUP(AW29,{0,1,2,3,"3.5",4,5},{0,0,0,1,"1.5",2,3})))</f>
        <v>0</v>
      </c>
      <c r="AZ29" s="134">
        <f t="shared" si="14"/>
        <v>0</v>
      </c>
      <c r="BA29" s="88" t="str">
        <f t="shared" si="15"/>
        <v>F</v>
      </c>
      <c r="BB29" s="88" t="str">
        <f t="shared" si="16"/>
        <v>Fail</v>
      </c>
      <c r="BC29" s="42"/>
      <c r="BD29" s="49" t="str">
        <f>IF(H29="0","0",LOOKUP(H29,{0,1,2,3,"3.5",4,5},{"F","D","C","B","A-","A","A+"}))</f>
        <v>A-</v>
      </c>
      <c r="BE29" s="49" t="str">
        <f>IF(L29="0","0",LOOKUP(L29,{0,1,2,3,"3.5",4,5},{"F","D","C","B","A-","A","A+"}))</f>
        <v>C</v>
      </c>
      <c r="BF29" s="49" t="str">
        <f>IF(Q29="0","0",LOOKUP(Q29,{0,1,2,3,"3.5",4,5},{"F","D","C","B","A-","A","A+"}))</f>
        <v>A-</v>
      </c>
      <c r="BG29" s="49" t="str">
        <f>IF(Y29="0","0",LOOKUP(Y29,{0,1,2,3,"3.5",4,5},{"F","D","C","B","A-","A","A+"}))</f>
        <v>F</v>
      </c>
      <c r="BH29" s="49" t="str">
        <f>IF(AG29="0","0",LOOKUP(AG29,{0,1,2,3,"3.5",4,5},{"F","D","C","B","A-","A","A+"}))</f>
        <v>C</v>
      </c>
      <c r="BI29" s="49" t="str">
        <f>IF(AO29="0","0",LOOKUP(AO29,{0,1,2,3,"3.5",4,5},{"F","D","C","B","A-","A","A+"}))</f>
        <v>C</v>
      </c>
      <c r="BJ29" s="49" t="str">
        <f>IF(AW29="0","0",LOOKUP(AW29,{0,1,2,3,"3.5",4,5},{"F","D","C","B","A-","A","A+"}))</f>
        <v>C</v>
      </c>
      <c r="BK29" s="50">
        <f t="shared" si="17"/>
        <v>573</v>
      </c>
    </row>
    <row r="30" spans="1:63" ht="18">
      <c r="A30" s="58">
        <v>3026</v>
      </c>
      <c r="B30" s="153" t="s">
        <v>318</v>
      </c>
      <c r="C30" s="81">
        <v>36</v>
      </c>
      <c r="D30" s="81">
        <v>61</v>
      </c>
      <c r="E30" s="81">
        <f t="shared" si="0"/>
        <v>97</v>
      </c>
      <c r="F30" s="81">
        <v>25</v>
      </c>
      <c r="G30" s="81">
        <f t="shared" si="1"/>
        <v>122</v>
      </c>
      <c r="H30" s="116" t="str">
        <f>IF(G30="0","0",LOOKUP(G30,{0,66,80,100,120,140,160},{0,1,2,3,"3.5",4,5}))</f>
        <v>3.5</v>
      </c>
      <c r="I30" s="81">
        <v>50</v>
      </c>
      <c r="J30" s="83">
        <v>60</v>
      </c>
      <c r="K30" s="117">
        <f t="shared" si="2"/>
        <v>110</v>
      </c>
      <c r="L30" s="81">
        <f>IF(K30="0","0",LOOKUP(K30,{0,66,80,100,120,140,160},{0,1,2,3,"3.5",4,5}))</f>
        <v>3</v>
      </c>
      <c r="M30" s="83">
        <v>29</v>
      </c>
      <c r="N30" s="83">
        <v>20</v>
      </c>
      <c r="O30" s="83"/>
      <c r="P30" s="81">
        <f t="shared" si="3"/>
        <v>0</v>
      </c>
      <c r="Q30" s="118">
        <f>IF(P30="0","0",LOOKUP(P30,{0,33,40,50,60,70,80},{0,1,2,3,"3.5",4,5}))</f>
        <v>0</v>
      </c>
      <c r="R30" s="118">
        <v>2</v>
      </c>
      <c r="S30" s="118">
        <v>0</v>
      </c>
      <c r="T30" s="83">
        <f t="shared" si="18"/>
        <v>2</v>
      </c>
      <c r="U30" s="83">
        <v>8</v>
      </c>
      <c r="V30" s="83">
        <v>11</v>
      </c>
      <c r="W30" s="83">
        <f t="shared" si="4"/>
        <v>19</v>
      </c>
      <c r="X30" s="119">
        <f t="shared" si="19"/>
        <v>0</v>
      </c>
      <c r="Y30" s="81">
        <f>IF(X30="0","0",LOOKUP(X30,{0,66,80,100,120,140,160},{0,1,2,3,"3.5",4,5}))</f>
        <v>0</v>
      </c>
      <c r="Z30" s="81">
        <v>27</v>
      </c>
      <c r="AA30" s="81">
        <v>17</v>
      </c>
      <c r="AB30" s="81">
        <f t="shared" si="5"/>
        <v>44</v>
      </c>
      <c r="AC30" s="120">
        <v>21</v>
      </c>
      <c r="AD30" s="120">
        <v>13</v>
      </c>
      <c r="AE30" s="120">
        <f t="shared" si="6"/>
        <v>34</v>
      </c>
      <c r="AF30" s="121">
        <f t="shared" si="7"/>
        <v>78</v>
      </c>
      <c r="AG30" s="118">
        <f>IF(AF30="0","0",LOOKUP(AF30,{0,66,80,100,120,140,160},{0,1,2,3,"3.5",4,5}))</f>
        <v>1</v>
      </c>
      <c r="AH30" s="118">
        <v>25</v>
      </c>
      <c r="AI30" s="118">
        <v>24</v>
      </c>
      <c r="AJ30" s="81">
        <f t="shared" si="8"/>
        <v>49</v>
      </c>
      <c r="AK30" s="83">
        <v>17</v>
      </c>
      <c r="AL30" s="122">
        <v>21</v>
      </c>
      <c r="AM30" s="122">
        <f t="shared" si="9"/>
        <v>38</v>
      </c>
      <c r="AN30" s="121">
        <f t="shared" si="10"/>
        <v>87</v>
      </c>
      <c r="AO30" s="118">
        <f>IF(AN30="0","0",LOOKUP(AN30,{0,66,80,100,120,140,160},{0,1,2,3,"3.5",4,5}))</f>
        <v>2</v>
      </c>
      <c r="AP30" s="118">
        <v>30</v>
      </c>
      <c r="AQ30" s="118">
        <v>24</v>
      </c>
      <c r="AR30" s="83">
        <f t="shared" si="11"/>
        <v>54</v>
      </c>
      <c r="AS30" s="83">
        <v>19</v>
      </c>
      <c r="AT30" s="122">
        <v>20</v>
      </c>
      <c r="AU30" s="122">
        <f t="shared" si="12"/>
        <v>39</v>
      </c>
      <c r="AV30" s="122">
        <f t="shared" si="13"/>
        <v>93</v>
      </c>
      <c r="AW30" s="118">
        <f>IF(AV30="0","0",LOOKUP(AV30,{0,66,80,100,120,140,160},{0,1,2,3,"3.5",4,5}))</f>
        <v>2</v>
      </c>
      <c r="AX30" s="88" t="s">
        <v>294</v>
      </c>
      <c r="AY30" s="88">
        <f>IF(ISBLANK(AW30)," ",IF(AW30="0","0",LOOKUP(AW30,{0,1,2,3,"3.5",4,5},{0,0,0,1,"1.5",2,3})))</f>
        <v>0</v>
      </c>
      <c r="AZ30" s="134">
        <f t="shared" si="14"/>
        <v>0</v>
      </c>
      <c r="BA30" s="88" t="str">
        <f t="shared" si="15"/>
        <v>F</v>
      </c>
      <c r="BB30" s="88" t="str">
        <f t="shared" si="16"/>
        <v>Fail</v>
      </c>
      <c r="BC30" s="42"/>
      <c r="BD30" s="49" t="str">
        <f>IF(H30="0","0",LOOKUP(H30,{0,1,2,3,"3.5",4,5},{"F","D","C","B","A-","A","A+"}))</f>
        <v>A-</v>
      </c>
      <c r="BE30" s="49" t="str">
        <f>IF(L30="0","0",LOOKUP(L30,{0,1,2,3,"3.5",4,5},{"F","D","C","B","A-","A","A+"}))</f>
        <v>B</v>
      </c>
      <c r="BF30" s="49" t="str">
        <f>IF(Q30="0","0",LOOKUP(Q30,{0,1,2,3,"3.5",4,5},{"F","D","C","B","A-","A","A+"}))</f>
        <v>F</v>
      </c>
      <c r="BG30" s="49" t="str">
        <f>IF(Y30="0","0",LOOKUP(Y30,{0,1,2,3,"3.5",4,5},{"F","D","C","B","A-","A","A+"}))</f>
        <v>F</v>
      </c>
      <c r="BH30" s="49" t="str">
        <f>IF(AG30="0","0",LOOKUP(AG30,{0,1,2,3,"3.5",4,5},{"F","D","C","B","A-","A","A+"}))</f>
        <v>D</v>
      </c>
      <c r="BI30" s="49" t="str">
        <f>IF(AO30="0","0",LOOKUP(AO30,{0,1,2,3,"3.5",4,5},{"F","D","C","B","A-","A","A+"}))</f>
        <v>C</v>
      </c>
      <c r="BJ30" s="49" t="str">
        <f>IF(AW30="0","0",LOOKUP(AW30,{0,1,2,3,"3.5",4,5},{"F","D","C","B","A-","A","A+"}))</f>
        <v>C</v>
      </c>
      <c r="BK30" s="50">
        <f t="shared" si="17"/>
        <v>490</v>
      </c>
    </row>
    <row r="31" spans="1:63">
      <c r="A31" s="58">
        <v>3027</v>
      </c>
      <c r="B31" s="153"/>
      <c r="C31" s="81"/>
      <c r="D31" s="81"/>
      <c r="E31" s="81">
        <f t="shared" si="0"/>
        <v>0</v>
      </c>
      <c r="F31" s="81"/>
      <c r="G31" s="81">
        <f t="shared" si="1"/>
        <v>0</v>
      </c>
      <c r="H31" s="116">
        <f>IF(G31="0","0",LOOKUP(G31,{0,66,80,100,120,140,160},{0,1,2,3,"3.5",4,5}))</f>
        <v>0</v>
      </c>
      <c r="I31" s="81"/>
      <c r="J31" s="83"/>
      <c r="K31" s="117">
        <f t="shared" si="2"/>
        <v>0</v>
      </c>
      <c r="L31" s="81">
        <f>IF(K31="0","0",LOOKUP(K31,{0,66,80,100,120,140,160},{0,1,2,3,"3.5",4,5}))</f>
        <v>0</v>
      </c>
      <c r="M31" s="83"/>
      <c r="N31" s="83"/>
      <c r="O31" s="83"/>
      <c r="P31" s="81">
        <f t="shared" si="3"/>
        <v>0</v>
      </c>
      <c r="Q31" s="118">
        <f>IF(P31="0","0",LOOKUP(P31,{0,33,40,50,60,70,80},{0,1,2,3,"3.5",4,5}))</f>
        <v>0</v>
      </c>
      <c r="R31" s="118"/>
      <c r="S31" s="118"/>
      <c r="T31" s="83">
        <f t="shared" si="18"/>
        <v>0</v>
      </c>
      <c r="U31" s="83"/>
      <c r="V31" s="83"/>
      <c r="W31" s="83">
        <f t="shared" si="4"/>
        <v>0</v>
      </c>
      <c r="X31" s="119">
        <f t="shared" si="19"/>
        <v>0</v>
      </c>
      <c r="Y31" s="81">
        <f>IF(X31="0","0",LOOKUP(X31,{0,66,80,100,120,140,160},{0,1,2,3,"3.5",4,5}))</f>
        <v>0</v>
      </c>
      <c r="Z31" s="81"/>
      <c r="AA31" s="81"/>
      <c r="AB31" s="81">
        <f t="shared" si="5"/>
        <v>0</v>
      </c>
      <c r="AC31" s="120"/>
      <c r="AD31" s="120"/>
      <c r="AE31" s="120">
        <f t="shared" si="6"/>
        <v>0</v>
      </c>
      <c r="AF31" s="121">
        <f t="shared" si="7"/>
        <v>0</v>
      </c>
      <c r="AG31" s="118">
        <f>IF(AF31="0","0",LOOKUP(AF31,{0,66,80,100,120,140,160},{0,1,2,3,"3.5",4,5}))</f>
        <v>0</v>
      </c>
      <c r="AH31" s="118"/>
      <c r="AI31" s="118"/>
      <c r="AJ31" s="81">
        <f t="shared" si="8"/>
        <v>0</v>
      </c>
      <c r="AK31" s="83"/>
      <c r="AL31" s="122"/>
      <c r="AM31" s="122">
        <f t="shared" si="9"/>
        <v>0</v>
      </c>
      <c r="AN31" s="121">
        <f t="shared" si="10"/>
        <v>0</v>
      </c>
      <c r="AO31" s="118">
        <f>IF(AN31="0","0",LOOKUP(AN31,{0,66,80,100,120,140,160},{0,1,2,3,"3.5",4,5}))</f>
        <v>0</v>
      </c>
      <c r="AP31" s="118"/>
      <c r="AQ31" s="118"/>
      <c r="AR31" s="83">
        <f t="shared" si="11"/>
        <v>0</v>
      </c>
      <c r="AS31" s="83"/>
      <c r="AT31" s="122"/>
      <c r="AU31" s="122">
        <f t="shared" si="12"/>
        <v>0</v>
      </c>
      <c r="AV31" s="122">
        <f t="shared" si="13"/>
        <v>0</v>
      </c>
      <c r="AW31" s="118">
        <f>IF(AV31="0","0",LOOKUP(AV31,{0,66,80,100,120,140,160},{0,1,2,3,"3.5",4,5}))</f>
        <v>0</v>
      </c>
      <c r="AX31" s="88" t="s">
        <v>294</v>
      </c>
      <c r="AY31" s="88">
        <f>IF(ISBLANK(AW31)," ",IF(AW31="0","0",LOOKUP(AW31,{0,1,2,3,"3.5",4,5},{0,0,0,1,"1.5",2,3})))</f>
        <v>0</v>
      </c>
      <c r="AZ31" s="134">
        <f t="shared" si="14"/>
        <v>0</v>
      </c>
      <c r="BA31" s="88" t="str">
        <f t="shared" si="15"/>
        <v>F</v>
      </c>
      <c r="BB31" s="88" t="str">
        <f t="shared" si="16"/>
        <v>Fail</v>
      </c>
      <c r="BC31" s="42"/>
      <c r="BD31" s="49" t="str">
        <f>IF(H31="0","0",LOOKUP(H31,{0,1,2,3,"3.5",4,5},{"F","D","C","B","A-","A","A+"}))</f>
        <v>F</v>
      </c>
      <c r="BE31" s="49" t="str">
        <f>IF(L31="0","0",LOOKUP(L31,{0,1,2,3,"3.5",4,5},{"F","D","C","B","A-","A","A+"}))</f>
        <v>F</v>
      </c>
      <c r="BF31" s="49" t="str">
        <f>IF(Q31="0","0",LOOKUP(Q31,{0,1,2,3,"3.5",4,5},{"F","D","C","B","A-","A","A+"}))</f>
        <v>F</v>
      </c>
      <c r="BG31" s="49" t="str">
        <f>IF(Y31="0","0",LOOKUP(Y31,{0,1,2,3,"3.5",4,5},{"F","D","C","B","A-","A","A+"}))</f>
        <v>F</v>
      </c>
      <c r="BH31" s="49" t="str">
        <f>IF(AG31="0","0",LOOKUP(AG31,{0,1,2,3,"3.5",4,5},{"F","D","C","B","A-","A","A+"}))</f>
        <v>F</v>
      </c>
      <c r="BI31" s="49" t="str">
        <f>IF(AO31="0","0",LOOKUP(AO31,{0,1,2,3,"3.5",4,5},{"F","D","C","B","A-","A","A+"}))</f>
        <v>F</v>
      </c>
      <c r="BJ31" s="49" t="str">
        <f>IF(AW31="0","0",LOOKUP(AW31,{0,1,2,3,"3.5",4,5},{"F","D","C","B","A-","A","A+"}))</f>
        <v>F</v>
      </c>
      <c r="BK31" s="50">
        <f t="shared" si="17"/>
        <v>0</v>
      </c>
    </row>
    <row r="32" spans="1:63" ht="18">
      <c r="A32" s="58">
        <v>3028</v>
      </c>
      <c r="B32" s="153" t="s">
        <v>319</v>
      </c>
      <c r="C32" s="81">
        <v>34</v>
      </c>
      <c r="D32" s="81">
        <v>70</v>
      </c>
      <c r="E32" s="81">
        <f t="shared" si="0"/>
        <v>104</v>
      </c>
      <c r="F32" s="81">
        <v>20</v>
      </c>
      <c r="G32" s="81">
        <f t="shared" si="1"/>
        <v>124</v>
      </c>
      <c r="H32" s="116" t="str">
        <f>IF(G32="0","0",LOOKUP(G32,{0,66,80,100,120,140,160},{0,1,2,3,"3.5",4,5}))</f>
        <v>3.5</v>
      </c>
      <c r="I32" s="81">
        <v>56</v>
      </c>
      <c r="J32" s="83">
        <v>60</v>
      </c>
      <c r="K32" s="117">
        <f t="shared" si="2"/>
        <v>116</v>
      </c>
      <c r="L32" s="81">
        <f>IF(K32="0","0",LOOKUP(K32,{0,66,80,100,120,140,160},{0,1,2,3,"3.5",4,5}))</f>
        <v>3</v>
      </c>
      <c r="M32" s="83">
        <v>33</v>
      </c>
      <c r="N32" s="83">
        <v>15</v>
      </c>
      <c r="O32" s="83">
        <v>20</v>
      </c>
      <c r="P32" s="81">
        <f t="shared" si="3"/>
        <v>68</v>
      </c>
      <c r="Q32" s="118" t="str">
        <f>IF(P32="0","0",LOOKUP(P32,{0,33,40,50,60,70,80},{0,1,2,3,"3.5",4,5}))</f>
        <v>3.5</v>
      </c>
      <c r="R32" s="118">
        <v>31</v>
      </c>
      <c r="S32" s="118">
        <v>18</v>
      </c>
      <c r="T32" s="83">
        <f t="shared" si="18"/>
        <v>49</v>
      </c>
      <c r="U32" s="83">
        <v>10</v>
      </c>
      <c r="V32" s="83">
        <v>15</v>
      </c>
      <c r="W32" s="83">
        <f t="shared" si="4"/>
        <v>25</v>
      </c>
      <c r="X32" s="119">
        <f t="shared" si="19"/>
        <v>74</v>
      </c>
      <c r="Y32" s="81">
        <f>IF(X32="0","0",LOOKUP(X32,{0,66,80,100,120,140,160},{0,1,2,3,"3.5",4,5}))</f>
        <v>1</v>
      </c>
      <c r="Z32" s="81">
        <v>47</v>
      </c>
      <c r="AA32" s="81">
        <v>44</v>
      </c>
      <c r="AB32" s="81">
        <f t="shared" si="5"/>
        <v>91</v>
      </c>
      <c r="AC32" s="120">
        <v>20</v>
      </c>
      <c r="AD32" s="120">
        <v>17</v>
      </c>
      <c r="AE32" s="120">
        <f t="shared" si="6"/>
        <v>37</v>
      </c>
      <c r="AF32" s="121">
        <f t="shared" si="7"/>
        <v>128</v>
      </c>
      <c r="AG32" s="118" t="str">
        <f>IF(AF32="0","0",LOOKUP(AF32,{0,66,80,100,120,140,160},{0,1,2,3,"3.5",4,5}))</f>
        <v>3.5</v>
      </c>
      <c r="AH32" s="118">
        <v>42</v>
      </c>
      <c r="AI32" s="118">
        <v>46</v>
      </c>
      <c r="AJ32" s="81">
        <f t="shared" si="8"/>
        <v>88</v>
      </c>
      <c r="AK32" s="83">
        <v>20</v>
      </c>
      <c r="AL32" s="122">
        <v>19</v>
      </c>
      <c r="AM32" s="122">
        <f t="shared" si="9"/>
        <v>39</v>
      </c>
      <c r="AN32" s="121">
        <f t="shared" si="10"/>
        <v>127</v>
      </c>
      <c r="AO32" s="118" t="str">
        <f>IF(AN32="0","0",LOOKUP(AN32,{0,66,80,100,120,140,160},{0,1,2,3,"3.5",4,5}))</f>
        <v>3.5</v>
      </c>
      <c r="AP32" s="118">
        <v>23</v>
      </c>
      <c r="AQ32" s="118">
        <v>32</v>
      </c>
      <c r="AR32" s="83">
        <f t="shared" si="11"/>
        <v>55</v>
      </c>
      <c r="AS32" s="83"/>
      <c r="AT32" s="122">
        <v>14</v>
      </c>
      <c r="AU32" s="122">
        <f t="shared" si="12"/>
        <v>14</v>
      </c>
      <c r="AV32" s="122">
        <f t="shared" si="13"/>
        <v>0</v>
      </c>
      <c r="AW32" s="118">
        <f>IF(AV32="0","0",LOOKUP(AV32,{0,66,80,100,120,140,160},{0,1,2,3,"3.5",4,5}))</f>
        <v>0</v>
      </c>
      <c r="AX32" s="88" t="s">
        <v>294</v>
      </c>
      <c r="AY32" s="88">
        <f>IF(ISBLANK(AW32)," ",IF(AW32="0","0",LOOKUP(AW32,{0,1,2,3,"3.5",4,5},{0,0,0,1,"1.5",2,3})))</f>
        <v>0</v>
      </c>
      <c r="AZ32" s="134">
        <f t="shared" si="14"/>
        <v>3</v>
      </c>
      <c r="BA32" s="88" t="str">
        <f t="shared" si="15"/>
        <v>B</v>
      </c>
      <c r="BB32" s="88" t="str">
        <f t="shared" si="16"/>
        <v>Average Result</v>
      </c>
      <c r="BC32" s="42"/>
      <c r="BD32" s="49" t="str">
        <f>IF(H32="0","0",LOOKUP(H32,{0,1,2,3,"3.5",4,5},{"F","D","C","B","A-","A","A+"}))</f>
        <v>A-</v>
      </c>
      <c r="BE32" s="49" t="str">
        <f>IF(L32="0","0",LOOKUP(L32,{0,1,2,3,"3.5",4,5},{"F","D","C","B","A-","A","A+"}))</f>
        <v>B</v>
      </c>
      <c r="BF32" s="49" t="str">
        <f>IF(Q32="0","0",LOOKUP(Q32,{0,1,2,3,"3.5",4,5},{"F","D","C","B","A-","A","A+"}))</f>
        <v>A-</v>
      </c>
      <c r="BG32" s="49" t="str">
        <f>IF(Y32="0","0",LOOKUP(Y32,{0,1,2,3,"3.5",4,5},{"F","D","C","B","A-","A","A+"}))</f>
        <v>D</v>
      </c>
      <c r="BH32" s="49" t="str">
        <f>IF(AG32="0","0",LOOKUP(AG32,{0,1,2,3,"3.5",4,5},{"F","D","C","B","A-","A","A+"}))</f>
        <v>A-</v>
      </c>
      <c r="BI32" s="49" t="str">
        <f>IF(AO32="0","0",LOOKUP(AO32,{0,1,2,3,"3.5",4,5},{"F","D","C","B","A-","A","A+"}))</f>
        <v>A-</v>
      </c>
      <c r="BJ32" s="49" t="str">
        <f>IF(AW32="0","0",LOOKUP(AW32,{0,1,2,3,"3.5",4,5},{"F","D","C","B","A-","A","A+"}))</f>
        <v>F</v>
      </c>
      <c r="BK32" s="50">
        <f t="shared" si="17"/>
        <v>637</v>
      </c>
    </row>
    <row r="33" spans="1:63" ht="18">
      <c r="A33" s="58">
        <v>3029</v>
      </c>
      <c r="B33" s="153" t="s">
        <v>320</v>
      </c>
      <c r="C33" s="81">
        <v>41</v>
      </c>
      <c r="D33" s="81">
        <v>57</v>
      </c>
      <c r="E33" s="81">
        <f t="shared" si="0"/>
        <v>98</v>
      </c>
      <c r="F33" s="81">
        <v>22</v>
      </c>
      <c r="G33" s="81">
        <f t="shared" si="1"/>
        <v>120</v>
      </c>
      <c r="H33" s="116" t="str">
        <f>IF(G33="0","0",LOOKUP(G33,{0,66,80,100,120,140,160},{0,1,2,3,"3.5",4,5}))</f>
        <v>3.5</v>
      </c>
      <c r="I33" s="81">
        <v>56</v>
      </c>
      <c r="J33" s="83">
        <v>49</v>
      </c>
      <c r="K33" s="117">
        <f t="shared" si="2"/>
        <v>105</v>
      </c>
      <c r="L33" s="81">
        <f>IF(K33="0","0",LOOKUP(K33,{0,66,80,100,120,140,160},{0,1,2,3,"3.5",4,5}))</f>
        <v>3</v>
      </c>
      <c r="M33" s="83">
        <v>30</v>
      </c>
      <c r="N33" s="83">
        <v>17</v>
      </c>
      <c r="O33" s="83">
        <v>15</v>
      </c>
      <c r="P33" s="81">
        <f t="shared" si="3"/>
        <v>62</v>
      </c>
      <c r="Q33" s="118" t="str">
        <f>IF(P33="0","0",LOOKUP(P33,{0,33,40,50,60,70,80},{0,1,2,3,"3.5",4,5}))</f>
        <v>3.5</v>
      </c>
      <c r="R33" s="118">
        <v>26</v>
      </c>
      <c r="S33" s="118">
        <v>12</v>
      </c>
      <c r="T33" s="83">
        <f t="shared" si="18"/>
        <v>38</v>
      </c>
      <c r="U33" s="83">
        <v>9</v>
      </c>
      <c r="V33" s="83">
        <v>18</v>
      </c>
      <c r="W33" s="83">
        <f t="shared" si="4"/>
        <v>27</v>
      </c>
      <c r="X33" s="119">
        <f t="shared" si="19"/>
        <v>65</v>
      </c>
      <c r="Y33" s="81">
        <f>IF(X33="0","0",LOOKUP(X33,{0,66,80,100,120,140,160},{0,1,2,3,"3.5",4,5}))</f>
        <v>0</v>
      </c>
      <c r="Z33" s="81">
        <v>41</v>
      </c>
      <c r="AA33" s="81">
        <v>37</v>
      </c>
      <c r="AB33" s="81">
        <f t="shared" si="5"/>
        <v>78</v>
      </c>
      <c r="AC33" s="120">
        <v>20</v>
      </c>
      <c r="AD33" s="120">
        <v>18</v>
      </c>
      <c r="AE33" s="120">
        <f t="shared" si="6"/>
        <v>38</v>
      </c>
      <c r="AF33" s="121">
        <f t="shared" si="7"/>
        <v>116</v>
      </c>
      <c r="AG33" s="118">
        <f>IF(AF33="0","0",LOOKUP(AF33,{0,66,80,100,120,140,160},{0,1,2,3,"3.5",4,5}))</f>
        <v>3</v>
      </c>
      <c r="AH33" s="118">
        <v>42</v>
      </c>
      <c r="AI33" s="118">
        <v>41</v>
      </c>
      <c r="AJ33" s="81">
        <f t="shared" si="8"/>
        <v>83</v>
      </c>
      <c r="AK33" s="83">
        <v>21</v>
      </c>
      <c r="AL33" s="122">
        <v>20</v>
      </c>
      <c r="AM33" s="122">
        <f t="shared" si="9"/>
        <v>41</v>
      </c>
      <c r="AN33" s="121">
        <f t="shared" si="10"/>
        <v>124</v>
      </c>
      <c r="AO33" s="118" t="str">
        <f>IF(AN33="0","0",LOOKUP(AN33,{0,66,80,100,120,140,160},{0,1,2,3,"3.5",4,5}))</f>
        <v>3.5</v>
      </c>
      <c r="AP33" s="118">
        <v>18</v>
      </c>
      <c r="AQ33" s="118">
        <v>27</v>
      </c>
      <c r="AR33" s="83">
        <f t="shared" si="11"/>
        <v>45</v>
      </c>
      <c r="AS33" s="83">
        <v>13</v>
      </c>
      <c r="AT33" s="122">
        <v>15</v>
      </c>
      <c r="AU33" s="122">
        <f t="shared" si="12"/>
        <v>28</v>
      </c>
      <c r="AV33" s="122">
        <f t="shared" si="13"/>
        <v>73</v>
      </c>
      <c r="AW33" s="118">
        <f>IF(AV33="0","0",LOOKUP(AV33,{0,66,80,100,120,140,160},{0,1,2,3,"3.5",4,5}))</f>
        <v>1</v>
      </c>
      <c r="AX33" s="88" t="s">
        <v>294</v>
      </c>
      <c r="AY33" s="88">
        <f>IF(ISBLANK(AW33)," ",IF(AW33="0","0",LOOKUP(AW33,{0,1,2,3,"3.5",4,5},{0,0,0,1,"1.5",2,3})))</f>
        <v>0</v>
      </c>
      <c r="AZ33" s="134">
        <f t="shared" si="14"/>
        <v>0</v>
      </c>
      <c r="BA33" s="88" t="str">
        <f t="shared" si="15"/>
        <v>F</v>
      </c>
      <c r="BB33" s="88" t="str">
        <f t="shared" si="16"/>
        <v>Fail</v>
      </c>
      <c r="BC33" s="42"/>
      <c r="BD33" s="49" t="str">
        <f>IF(H33="0","0",LOOKUP(H33,{0,1,2,3,"3.5",4,5},{"F","D","C","B","A-","A","A+"}))</f>
        <v>A-</v>
      </c>
      <c r="BE33" s="49" t="str">
        <f>IF(L33="0","0",LOOKUP(L33,{0,1,2,3,"3.5",4,5},{"F","D","C","B","A-","A","A+"}))</f>
        <v>B</v>
      </c>
      <c r="BF33" s="49" t="str">
        <f>IF(Q33="0","0",LOOKUP(Q33,{0,1,2,3,"3.5",4,5},{"F","D","C","B","A-","A","A+"}))</f>
        <v>A-</v>
      </c>
      <c r="BG33" s="49" t="str">
        <f>IF(Y33="0","0",LOOKUP(Y33,{0,1,2,3,"3.5",4,5},{"F","D","C","B","A-","A","A+"}))</f>
        <v>F</v>
      </c>
      <c r="BH33" s="49" t="str">
        <f>IF(AG33="0","0",LOOKUP(AG33,{0,1,2,3,"3.5",4,5},{"F","D","C","B","A-","A","A+"}))</f>
        <v>B</v>
      </c>
      <c r="BI33" s="49" t="str">
        <f>IF(AO33="0","0",LOOKUP(AO33,{0,1,2,3,"3.5",4,5},{"F","D","C","B","A-","A","A+"}))</f>
        <v>A-</v>
      </c>
      <c r="BJ33" s="49" t="str">
        <f>IF(AW33="0","0",LOOKUP(AW33,{0,1,2,3,"3.5",4,5},{"F","D","C","B","A-","A","A+"}))</f>
        <v>D</v>
      </c>
      <c r="BK33" s="50">
        <f t="shared" si="17"/>
        <v>665</v>
      </c>
    </row>
    <row r="34" spans="1:63" ht="18">
      <c r="A34" s="58">
        <v>3030</v>
      </c>
      <c r="B34" s="153" t="s">
        <v>321</v>
      </c>
      <c r="C34" s="126">
        <v>34</v>
      </c>
      <c r="D34" s="126">
        <v>49</v>
      </c>
      <c r="E34" s="81">
        <f t="shared" si="0"/>
        <v>83</v>
      </c>
      <c r="F34" s="81">
        <v>20</v>
      </c>
      <c r="G34" s="81">
        <f t="shared" si="1"/>
        <v>103</v>
      </c>
      <c r="H34" s="116">
        <f>IF(G34="0","0",LOOKUP(G34,{0,66,80,100,120,140,160},{0,1,2,3,"3.5",4,5}))</f>
        <v>3</v>
      </c>
      <c r="I34" s="81">
        <v>58</v>
      </c>
      <c r="J34" s="83">
        <v>49</v>
      </c>
      <c r="K34" s="117">
        <f t="shared" si="2"/>
        <v>107</v>
      </c>
      <c r="L34" s="81">
        <f>IF(K34="0","0",LOOKUP(K34,{0,66,80,100,120,140,160},{0,1,2,3,"3.5",4,5}))</f>
        <v>3</v>
      </c>
      <c r="M34" s="83">
        <v>35</v>
      </c>
      <c r="N34" s="83">
        <v>17</v>
      </c>
      <c r="O34" s="83">
        <v>15</v>
      </c>
      <c r="P34" s="81">
        <f t="shared" si="3"/>
        <v>67</v>
      </c>
      <c r="Q34" s="118" t="str">
        <f>IF(P34="0","0",LOOKUP(P34,{0,33,40,50,60,70,80},{0,1,2,3,"3.5",4,5}))</f>
        <v>3.5</v>
      </c>
      <c r="R34" s="118">
        <v>26</v>
      </c>
      <c r="S34" s="118">
        <v>15</v>
      </c>
      <c r="T34" s="83">
        <f t="shared" si="18"/>
        <v>41</v>
      </c>
      <c r="U34" s="83">
        <v>9</v>
      </c>
      <c r="V34" s="83">
        <v>17</v>
      </c>
      <c r="W34" s="83">
        <f t="shared" si="4"/>
        <v>26</v>
      </c>
      <c r="X34" s="119">
        <f t="shared" si="19"/>
        <v>67</v>
      </c>
      <c r="Y34" s="81">
        <f>IF(X34="0","0",LOOKUP(X34,{0,66,80,100,120,140,160},{0,1,2,3,"3.5",4,5}))</f>
        <v>1</v>
      </c>
      <c r="Z34" s="81">
        <v>44</v>
      </c>
      <c r="AA34" s="81">
        <v>50</v>
      </c>
      <c r="AB34" s="81">
        <f t="shared" si="5"/>
        <v>94</v>
      </c>
      <c r="AC34" s="120">
        <v>21</v>
      </c>
      <c r="AD34" s="120">
        <v>18</v>
      </c>
      <c r="AE34" s="120">
        <f t="shared" si="6"/>
        <v>39</v>
      </c>
      <c r="AF34" s="121">
        <f t="shared" si="7"/>
        <v>133</v>
      </c>
      <c r="AG34" s="118" t="str">
        <f>IF(AF34="0","0",LOOKUP(AF34,{0,66,80,100,120,140,160},{0,1,2,3,"3.5",4,5}))</f>
        <v>3.5</v>
      </c>
      <c r="AH34" s="118">
        <v>42</v>
      </c>
      <c r="AI34" s="118">
        <v>46</v>
      </c>
      <c r="AJ34" s="81">
        <f t="shared" si="8"/>
        <v>88</v>
      </c>
      <c r="AK34" s="83">
        <v>22</v>
      </c>
      <c r="AL34" s="122">
        <v>21</v>
      </c>
      <c r="AM34" s="122">
        <f t="shared" si="9"/>
        <v>43</v>
      </c>
      <c r="AN34" s="121">
        <f t="shared" si="10"/>
        <v>131</v>
      </c>
      <c r="AO34" s="118" t="str">
        <f>IF(AN34="0","0",LOOKUP(AN34,{0,66,80,100,120,140,160},{0,1,2,3,"3.5",4,5}))</f>
        <v>3.5</v>
      </c>
      <c r="AP34" s="118">
        <v>26</v>
      </c>
      <c r="AQ34" s="118">
        <v>36</v>
      </c>
      <c r="AR34" s="83">
        <f t="shared" si="11"/>
        <v>62</v>
      </c>
      <c r="AS34" s="83">
        <v>17</v>
      </c>
      <c r="AT34" s="122">
        <v>14</v>
      </c>
      <c r="AU34" s="122">
        <f t="shared" si="12"/>
        <v>31</v>
      </c>
      <c r="AV34" s="122">
        <f t="shared" si="13"/>
        <v>93</v>
      </c>
      <c r="AW34" s="118">
        <f>IF(AV34="0","0",LOOKUP(AV34,{0,66,80,100,120,140,160},{0,1,2,3,"3.5",4,5}))</f>
        <v>2</v>
      </c>
      <c r="AX34" s="88" t="s">
        <v>294</v>
      </c>
      <c r="AY34" s="88">
        <f>IF(ISBLANK(AW34)," ",IF(AW34="0","0",LOOKUP(AW34,{0,1,2,3,"3.5",4,5},{0,0,0,1,"1.5",2,3})))</f>
        <v>0</v>
      </c>
      <c r="AZ34" s="134">
        <f t="shared" si="14"/>
        <v>2.9166666666666665</v>
      </c>
      <c r="BA34" s="88" t="str">
        <f t="shared" si="15"/>
        <v>C</v>
      </c>
      <c r="BB34" s="88" t="str">
        <f t="shared" si="16"/>
        <v>Bellow Average Result</v>
      </c>
      <c r="BC34" s="42"/>
      <c r="BD34" s="49" t="str">
        <f>IF(H34="0","0",LOOKUP(H34,{0,1,2,3,"3.5",4,5},{"F","D","C","B","A-","A","A+"}))</f>
        <v>B</v>
      </c>
      <c r="BE34" s="49" t="str">
        <f>IF(L34="0","0",LOOKUP(L34,{0,1,2,3,"3.5",4,5},{"F","D","C","B","A-","A","A+"}))</f>
        <v>B</v>
      </c>
      <c r="BF34" s="49" t="str">
        <f>IF(Q34="0","0",LOOKUP(Q34,{0,1,2,3,"3.5",4,5},{"F","D","C","B","A-","A","A+"}))</f>
        <v>A-</v>
      </c>
      <c r="BG34" s="49" t="str">
        <f>IF(Y34="0","0",LOOKUP(Y34,{0,1,2,3,"3.5",4,5},{"F","D","C","B","A-","A","A+"}))</f>
        <v>D</v>
      </c>
      <c r="BH34" s="49" t="str">
        <f>IF(AG34="0","0",LOOKUP(AG34,{0,1,2,3,"3.5",4,5},{"F","D","C","B","A-","A","A+"}))</f>
        <v>A-</v>
      </c>
      <c r="BI34" s="49" t="str">
        <f>IF(AO34="0","0",LOOKUP(AO34,{0,1,2,3,"3.5",4,5},{"F","D","C","B","A-","A","A+"}))</f>
        <v>A-</v>
      </c>
      <c r="BJ34" s="49" t="str">
        <f>IF(AW34="0","0",LOOKUP(AW34,{0,1,2,3,"3.5",4,5},{"F","D","C","B","A-","A","A+"}))</f>
        <v>C</v>
      </c>
      <c r="BK34" s="50">
        <f t="shared" si="17"/>
        <v>701</v>
      </c>
    </row>
    <row r="35" spans="1:63">
      <c r="A35" s="58">
        <v>3031</v>
      </c>
      <c r="B35" s="153" t="s">
        <v>322</v>
      </c>
      <c r="C35" s="81">
        <v>38</v>
      </c>
      <c r="D35" s="81">
        <v>69</v>
      </c>
      <c r="E35" s="81">
        <f t="shared" si="0"/>
        <v>107</v>
      </c>
      <c r="F35" s="81">
        <v>20</v>
      </c>
      <c r="G35" s="81">
        <f t="shared" si="1"/>
        <v>127</v>
      </c>
      <c r="H35" s="116" t="str">
        <f>IF(G35="0","0",LOOKUP(G35,{0,66,80,100,120,140,160},{0,1,2,3,"3.5",4,5}))</f>
        <v>3.5</v>
      </c>
      <c r="I35" s="81">
        <v>52</v>
      </c>
      <c r="J35" s="83">
        <v>56</v>
      </c>
      <c r="K35" s="117">
        <f t="shared" si="2"/>
        <v>108</v>
      </c>
      <c r="L35" s="81">
        <f>IF(K35="0","0",LOOKUP(K35,{0,66,80,100,120,140,160},{0,1,2,3,"3.5",4,5}))</f>
        <v>3</v>
      </c>
      <c r="M35" s="83">
        <v>34</v>
      </c>
      <c r="N35" s="83">
        <v>15</v>
      </c>
      <c r="O35" s="83">
        <v>14</v>
      </c>
      <c r="P35" s="81">
        <f t="shared" si="3"/>
        <v>63</v>
      </c>
      <c r="Q35" s="118" t="str">
        <f>IF(P35="0","0",LOOKUP(P35,{0,33,40,50,60,70,80},{0,1,2,3,"3.5",4,5}))</f>
        <v>3.5</v>
      </c>
      <c r="R35" s="118">
        <v>15</v>
      </c>
      <c r="S35" s="118">
        <v>7</v>
      </c>
      <c r="T35" s="83">
        <f t="shared" si="18"/>
        <v>22</v>
      </c>
      <c r="U35" s="83">
        <v>13</v>
      </c>
      <c r="V35" s="83">
        <v>6</v>
      </c>
      <c r="W35" s="83">
        <f t="shared" si="4"/>
        <v>19</v>
      </c>
      <c r="X35" s="119">
        <f t="shared" si="19"/>
        <v>0</v>
      </c>
      <c r="Y35" s="81">
        <f>IF(X35="0","0",LOOKUP(X35,{0,66,80,100,120,140,160},{0,1,2,3,"3.5",4,5}))</f>
        <v>0</v>
      </c>
      <c r="Z35" s="81">
        <v>43</v>
      </c>
      <c r="AA35" s="81">
        <v>29</v>
      </c>
      <c r="AB35" s="81">
        <f t="shared" si="5"/>
        <v>72</v>
      </c>
      <c r="AC35" s="120">
        <v>14</v>
      </c>
      <c r="AD35" s="120">
        <v>15</v>
      </c>
      <c r="AE35" s="120">
        <f t="shared" si="6"/>
        <v>29</v>
      </c>
      <c r="AF35" s="121">
        <f t="shared" si="7"/>
        <v>101</v>
      </c>
      <c r="AG35" s="118">
        <f>IF(AF35="0","0",LOOKUP(AF35,{0,66,80,100,120,140,160},{0,1,2,3,"3.5",4,5}))</f>
        <v>3</v>
      </c>
      <c r="AH35" s="118">
        <v>35</v>
      </c>
      <c r="AI35" s="118">
        <v>31</v>
      </c>
      <c r="AJ35" s="81">
        <f t="shared" si="8"/>
        <v>66</v>
      </c>
      <c r="AK35" s="83">
        <v>17</v>
      </c>
      <c r="AL35" s="122">
        <v>18</v>
      </c>
      <c r="AM35" s="122">
        <f t="shared" si="9"/>
        <v>35</v>
      </c>
      <c r="AN35" s="121">
        <f t="shared" si="10"/>
        <v>101</v>
      </c>
      <c r="AO35" s="118">
        <f>IF(AN35="0","0",LOOKUP(AN35,{0,66,80,100,120,140,160},{0,1,2,3,"3.5",4,5}))</f>
        <v>3</v>
      </c>
      <c r="AP35" s="118">
        <v>14</v>
      </c>
      <c r="AQ35" s="118">
        <v>34</v>
      </c>
      <c r="AR35" s="83">
        <f t="shared" si="11"/>
        <v>48</v>
      </c>
      <c r="AS35" s="83">
        <v>18</v>
      </c>
      <c r="AT35" s="122">
        <v>15</v>
      </c>
      <c r="AU35" s="122">
        <f t="shared" si="12"/>
        <v>33</v>
      </c>
      <c r="AV35" s="122">
        <f t="shared" si="13"/>
        <v>81</v>
      </c>
      <c r="AW35" s="118">
        <f>IF(AV35="0","0",LOOKUP(AV35,{0,66,80,100,120,140,160},{0,1,2,3,"3.5",4,5}))</f>
        <v>2</v>
      </c>
      <c r="AX35" s="88" t="s">
        <v>294</v>
      </c>
      <c r="AY35" s="88">
        <f>IF(ISBLANK(AW35)," ",IF(AW35="0","0",LOOKUP(AW35,{0,1,2,3,"3.5",4,5},{0,0,0,1,"1.5",2,3})))</f>
        <v>0</v>
      </c>
      <c r="AZ35" s="134">
        <f t="shared" si="14"/>
        <v>0</v>
      </c>
      <c r="BA35" s="88" t="str">
        <f t="shared" si="15"/>
        <v>F</v>
      </c>
      <c r="BB35" s="88" t="str">
        <f t="shared" si="16"/>
        <v>Fail</v>
      </c>
      <c r="BC35" s="42"/>
      <c r="BD35" s="49" t="str">
        <f>IF(H35="0","0",LOOKUP(H35,{0,1,2,3,"3.5",4,5},{"F","D","C","B","A-","A","A+"}))</f>
        <v>A-</v>
      </c>
      <c r="BE35" s="49" t="str">
        <f>IF(L35="0","0",LOOKUP(L35,{0,1,2,3,"3.5",4,5},{"F","D","C","B","A-","A","A+"}))</f>
        <v>B</v>
      </c>
      <c r="BF35" s="49" t="str">
        <f>IF(Q35="0","0",LOOKUP(Q35,{0,1,2,3,"3.5",4,5},{"F","D","C","B","A-","A","A+"}))</f>
        <v>A-</v>
      </c>
      <c r="BG35" s="49" t="str">
        <f>IF(Y35="0","0",LOOKUP(Y35,{0,1,2,3,"3.5",4,5},{"F","D","C","B","A-","A","A+"}))</f>
        <v>F</v>
      </c>
      <c r="BH35" s="49" t="str">
        <f>IF(AG35="0","0",LOOKUP(AG35,{0,1,2,3,"3.5",4,5},{"F","D","C","B","A-","A","A+"}))</f>
        <v>B</v>
      </c>
      <c r="BI35" s="49" t="str">
        <f>IF(AO35="0","0",LOOKUP(AO35,{0,1,2,3,"3.5",4,5},{"F","D","C","B","A-","A","A+"}))</f>
        <v>B</v>
      </c>
      <c r="BJ35" s="49" t="str">
        <f>IF(AW35="0","0",LOOKUP(AW35,{0,1,2,3,"3.5",4,5},{"F","D","C","B","A-","A","A+"}))</f>
        <v>C</v>
      </c>
      <c r="BK35" s="50">
        <f t="shared" si="17"/>
        <v>581</v>
      </c>
    </row>
    <row r="36" spans="1:63">
      <c r="A36" s="58">
        <v>3032</v>
      </c>
      <c r="B36" s="153" t="s">
        <v>323</v>
      </c>
      <c r="C36" s="81">
        <v>42</v>
      </c>
      <c r="D36" s="81">
        <v>62</v>
      </c>
      <c r="E36" s="81">
        <f t="shared" si="0"/>
        <v>104</v>
      </c>
      <c r="F36" s="81">
        <v>21</v>
      </c>
      <c r="G36" s="81">
        <f t="shared" si="1"/>
        <v>125</v>
      </c>
      <c r="H36" s="116" t="str">
        <f>IF(G36="0","0",LOOKUP(G36,{0,66,80,100,120,140,160},{0,1,2,3,"3.5",4,5}))</f>
        <v>3.5</v>
      </c>
      <c r="I36" s="81">
        <v>50</v>
      </c>
      <c r="J36" s="83">
        <v>57</v>
      </c>
      <c r="K36" s="117">
        <f t="shared" si="2"/>
        <v>107</v>
      </c>
      <c r="L36" s="81">
        <f>IF(K36="0","0",LOOKUP(K36,{0,66,80,100,120,140,160},{0,1,2,3,"3.5",4,5}))</f>
        <v>3</v>
      </c>
      <c r="M36" s="83">
        <v>31</v>
      </c>
      <c r="N36" s="83">
        <v>11</v>
      </c>
      <c r="O36" s="83"/>
      <c r="P36" s="81">
        <f t="shared" si="3"/>
        <v>0</v>
      </c>
      <c r="Q36" s="118">
        <f>IF(P36="0","0",LOOKUP(P36,{0,33,40,50,60,70,80},{0,1,2,3,"3.5",4,5}))</f>
        <v>0</v>
      </c>
      <c r="R36" s="118">
        <v>5</v>
      </c>
      <c r="S36" s="118">
        <v>13</v>
      </c>
      <c r="T36" s="83">
        <f t="shared" si="18"/>
        <v>18</v>
      </c>
      <c r="U36" s="83">
        <v>9</v>
      </c>
      <c r="V36" s="83">
        <v>14</v>
      </c>
      <c r="W36" s="83">
        <f t="shared" si="4"/>
        <v>23</v>
      </c>
      <c r="X36" s="119">
        <f t="shared" si="19"/>
        <v>0</v>
      </c>
      <c r="Y36" s="81">
        <f>IF(X36="0","0",LOOKUP(X36,{0,66,80,100,120,140,160},{0,1,2,3,"3.5",4,5}))</f>
        <v>0</v>
      </c>
      <c r="Z36" s="81">
        <v>36</v>
      </c>
      <c r="AA36" s="81">
        <v>31</v>
      </c>
      <c r="AB36" s="81">
        <f t="shared" si="5"/>
        <v>67</v>
      </c>
      <c r="AC36" s="120">
        <v>21</v>
      </c>
      <c r="AD36" s="120">
        <v>15</v>
      </c>
      <c r="AE36" s="120">
        <f t="shared" si="6"/>
        <v>36</v>
      </c>
      <c r="AF36" s="121">
        <f t="shared" si="7"/>
        <v>103</v>
      </c>
      <c r="AG36" s="118">
        <f>IF(AF36="0","0",LOOKUP(AF36,{0,66,80,100,120,140,160},{0,1,2,3,"3.5",4,5}))</f>
        <v>3</v>
      </c>
      <c r="AH36" s="118">
        <v>28</v>
      </c>
      <c r="AI36" s="118">
        <v>26</v>
      </c>
      <c r="AJ36" s="81">
        <f t="shared" si="8"/>
        <v>54</v>
      </c>
      <c r="AK36" s="83">
        <v>19</v>
      </c>
      <c r="AL36" s="122">
        <v>21</v>
      </c>
      <c r="AM36" s="122">
        <f t="shared" si="9"/>
        <v>40</v>
      </c>
      <c r="AN36" s="121">
        <f t="shared" si="10"/>
        <v>94</v>
      </c>
      <c r="AO36" s="118">
        <f>IF(AN36="0","0",LOOKUP(AN36,{0,66,80,100,120,140,160},{0,1,2,3,"3.5",4,5}))</f>
        <v>2</v>
      </c>
      <c r="AP36" s="118">
        <v>22</v>
      </c>
      <c r="AQ36" s="118">
        <v>24</v>
      </c>
      <c r="AR36" s="83">
        <f t="shared" si="11"/>
        <v>46</v>
      </c>
      <c r="AS36" s="83">
        <v>14</v>
      </c>
      <c r="AT36" s="122">
        <v>20</v>
      </c>
      <c r="AU36" s="122">
        <f t="shared" si="12"/>
        <v>34</v>
      </c>
      <c r="AV36" s="122">
        <f t="shared" si="13"/>
        <v>80</v>
      </c>
      <c r="AW36" s="118">
        <f>IF(AV36="0","0",LOOKUP(AV36,{0,66,80,100,120,140,160},{0,1,2,3,"3.5",4,5}))</f>
        <v>2</v>
      </c>
      <c r="AX36" s="88" t="s">
        <v>294</v>
      </c>
      <c r="AY36" s="88">
        <f>IF(ISBLANK(AW36)," ",IF(AW36="0","0",LOOKUP(AW36,{0,1,2,3,"3.5",4,5},{0,0,0,1,"1.5",2,3})))</f>
        <v>0</v>
      </c>
      <c r="AZ36" s="134">
        <f t="shared" si="14"/>
        <v>0</v>
      </c>
      <c r="BA36" s="88" t="str">
        <f t="shared" si="15"/>
        <v>F</v>
      </c>
      <c r="BB36" s="88" t="str">
        <f t="shared" si="16"/>
        <v>Fail</v>
      </c>
      <c r="BC36" s="42"/>
      <c r="BD36" s="49" t="str">
        <f>IF(H36="0","0",LOOKUP(H36,{0,1,2,3,"3.5",4,5},{"F","D","C","B","A-","A","A+"}))</f>
        <v>A-</v>
      </c>
      <c r="BE36" s="49" t="str">
        <f>IF(L36="0","0",LOOKUP(L36,{0,1,2,3,"3.5",4,5},{"F","D","C","B","A-","A","A+"}))</f>
        <v>B</v>
      </c>
      <c r="BF36" s="49" t="str">
        <f>IF(Q36="0","0",LOOKUP(Q36,{0,1,2,3,"3.5",4,5},{"F","D","C","B","A-","A","A+"}))</f>
        <v>F</v>
      </c>
      <c r="BG36" s="49" t="str">
        <f>IF(Y36="0","0",LOOKUP(Y36,{0,1,2,3,"3.5",4,5},{"F","D","C","B","A-","A","A+"}))</f>
        <v>F</v>
      </c>
      <c r="BH36" s="49" t="str">
        <f>IF(AG36="0","0",LOOKUP(AG36,{0,1,2,3,"3.5",4,5},{"F","D","C","B","A-","A","A+"}))</f>
        <v>B</v>
      </c>
      <c r="BI36" s="49" t="str">
        <f>IF(AO36="0","0",LOOKUP(AO36,{0,1,2,3,"3.5",4,5},{"F","D","C","B","A-","A","A+"}))</f>
        <v>C</v>
      </c>
      <c r="BJ36" s="49" t="str">
        <f>IF(AW36="0","0",LOOKUP(AW36,{0,1,2,3,"3.5",4,5},{"F","D","C","B","A-","A","A+"}))</f>
        <v>C</v>
      </c>
      <c r="BK36" s="50">
        <f t="shared" si="17"/>
        <v>509</v>
      </c>
    </row>
    <row r="37" spans="1:63">
      <c r="A37" s="58">
        <v>3033</v>
      </c>
      <c r="B37" s="153" t="s">
        <v>324</v>
      </c>
      <c r="C37" s="81">
        <v>27</v>
      </c>
      <c r="D37" s="81">
        <v>38</v>
      </c>
      <c r="E37" s="81">
        <f t="shared" si="0"/>
        <v>65</v>
      </c>
      <c r="F37" s="81">
        <v>25</v>
      </c>
      <c r="G37" s="81">
        <f t="shared" si="1"/>
        <v>90</v>
      </c>
      <c r="H37" s="116">
        <f>IF(G37="0","0",LOOKUP(G37,{0,66,80,100,120,140,160},{0,1,2,3,"3.5",4,5}))</f>
        <v>2</v>
      </c>
      <c r="I37" s="81">
        <v>33</v>
      </c>
      <c r="J37" s="83">
        <v>45</v>
      </c>
      <c r="K37" s="117">
        <f t="shared" si="2"/>
        <v>78</v>
      </c>
      <c r="L37" s="81">
        <f>IF(K37="0","0",LOOKUP(K37,{0,66,80,100,120,140,160},{0,1,2,3,"3.5",4,5}))</f>
        <v>1</v>
      </c>
      <c r="M37" s="83">
        <v>23</v>
      </c>
      <c r="N37" s="83">
        <v>14</v>
      </c>
      <c r="O37" s="83">
        <v>13</v>
      </c>
      <c r="P37" s="81">
        <f t="shared" si="3"/>
        <v>50</v>
      </c>
      <c r="Q37" s="118">
        <f>IF(P37="0","0",LOOKUP(P37,{0,33,40,50,60,70,80},{0,1,2,3,"3.5",4,5}))</f>
        <v>3</v>
      </c>
      <c r="R37" s="118">
        <v>3</v>
      </c>
      <c r="S37" s="118">
        <v>14</v>
      </c>
      <c r="T37" s="83">
        <f t="shared" si="18"/>
        <v>17</v>
      </c>
      <c r="U37" s="83">
        <v>9</v>
      </c>
      <c r="V37" s="83">
        <v>10</v>
      </c>
      <c r="W37" s="83">
        <f t="shared" si="4"/>
        <v>19</v>
      </c>
      <c r="X37" s="119">
        <f t="shared" si="19"/>
        <v>0</v>
      </c>
      <c r="Y37" s="81">
        <f>IF(X37="0","0",LOOKUP(X37,{0,66,80,100,120,140,160},{0,1,2,3,"3.5",4,5}))</f>
        <v>0</v>
      </c>
      <c r="Z37" s="81">
        <v>20</v>
      </c>
      <c r="AA37" s="81">
        <v>11</v>
      </c>
      <c r="AB37" s="81">
        <f t="shared" si="5"/>
        <v>31</v>
      </c>
      <c r="AC37" s="120">
        <v>16</v>
      </c>
      <c r="AD37" s="120">
        <v>8</v>
      </c>
      <c r="AE37" s="120">
        <f t="shared" si="6"/>
        <v>24</v>
      </c>
      <c r="AF37" s="121">
        <f t="shared" si="7"/>
        <v>0</v>
      </c>
      <c r="AG37" s="118">
        <f>IF(AF37="0","0",LOOKUP(AF37,{0,66,80,100,120,140,160},{0,1,2,3,"3.5",4,5}))</f>
        <v>0</v>
      </c>
      <c r="AH37" s="118">
        <v>26</v>
      </c>
      <c r="AI37" s="118"/>
      <c r="AJ37" s="81">
        <f t="shared" si="8"/>
        <v>26</v>
      </c>
      <c r="AK37" s="83">
        <v>11</v>
      </c>
      <c r="AL37" s="122"/>
      <c r="AM37" s="122">
        <f t="shared" si="9"/>
        <v>11</v>
      </c>
      <c r="AN37" s="121">
        <f t="shared" si="10"/>
        <v>0</v>
      </c>
      <c r="AO37" s="118">
        <f>IF(AN37="0","0",LOOKUP(AN37,{0,66,80,100,120,140,160},{0,1,2,3,"3.5",4,5}))</f>
        <v>0</v>
      </c>
      <c r="AP37" s="118">
        <v>13</v>
      </c>
      <c r="AQ37" s="118"/>
      <c r="AR37" s="83">
        <f t="shared" si="11"/>
        <v>13</v>
      </c>
      <c r="AS37" s="83">
        <v>15</v>
      </c>
      <c r="AT37" s="122"/>
      <c r="AU37" s="122">
        <f t="shared" si="12"/>
        <v>15</v>
      </c>
      <c r="AV37" s="122">
        <f t="shared" si="13"/>
        <v>0</v>
      </c>
      <c r="AW37" s="118">
        <f>IF(AV37="0","0",LOOKUP(AV37,{0,66,80,100,120,140,160},{0,1,2,3,"3.5",4,5}))</f>
        <v>0</v>
      </c>
      <c r="AX37" s="88" t="s">
        <v>294</v>
      </c>
      <c r="AY37" s="88">
        <f>IF(ISBLANK(AW37)," ",IF(AW37="0","0",LOOKUP(AW37,{0,1,2,3,"3.5",4,5},{0,0,0,1,"1.5",2,3})))</f>
        <v>0</v>
      </c>
      <c r="AZ37" s="134">
        <f t="shared" si="14"/>
        <v>0</v>
      </c>
      <c r="BA37" s="88" t="str">
        <f t="shared" si="15"/>
        <v>F</v>
      </c>
      <c r="BB37" s="88" t="str">
        <f t="shared" si="16"/>
        <v>Fail</v>
      </c>
      <c r="BC37" s="42"/>
      <c r="BD37" s="49" t="str">
        <f>IF(H37="0","0",LOOKUP(H37,{0,1,2,3,"3.5",4,5},{"F","D","C","B","A-","A","A+"}))</f>
        <v>C</v>
      </c>
      <c r="BE37" s="49" t="str">
        <f>IF(L37="0","0",LOOKUP(L37,{0,1,2,3,"3.5",4,5},{"F","D","C","B","A-","A","A+"}))</f>
        <v>D</v>
      </c>
      <c r="BF37" s="49" t="str">
        <f>IF(Q37="0","0",LOOKUP(Q37,{0,1,2,3,"3.5",4,5},{"F","D","C","B","A-","A","A+"}))</f>
        <v>B</v>
      </c>
      <c r="BG37" s="49" t="str">
        <f>IF(Y37="0","0",LOOKUP(Y37,{0,1,2,3,"3.5",4,5},{"F","D","C","B","A-","A","A+"}))</f>
        <v>F</v>
      </c>
      <c r="BH37" s="49" t="str">
        <f>IF(AG37="0","0",LOOKUP(AG37,{0,1,2,3,"3.5",4,5},{"F","D","C","B","A-","A","A+"}))</f>
        <v>F</v>
      </c>
      <c r="BI37" s="49" t="str">
        <f>IF(AO37="0","0",LOOKUP(AO37,{0,1,2,3,"3.5",4,5},{"F","D","C","B","A-","A","A+"}))</f>
        <v>F</v>
      </c>
      <c r="BJ37" s="49" t="str">
        <f>IF(AW37="0","0",LOOKUP(AW37,{0,1,2,3,"3.5",4,5},{"F","D","C","B","A-","A","A+"}))</f>
        <v>F</v>
      </c>
      <c r="BK37" s="50">
        <f t="shared" si="17"/>
        <v>218</v>
      </c>
    </row>
    <row r="38" spans="1:63">
      <c r="A38" s="58">
        <v>3034</v>
      </c>
      <c r="B38" s="153"/>
      <c r="C38" s="81"/>
      <c r="D38" s="81"/>
      <c r="E38" s="81">
        <f t="shared" si="0"/>
        <v>0</v>
      </c>
      <c r="F38" s="81"/>
      <c r="G38" s="81">
        <f t="shared" si="1"/>
        <v>0</v>
      </c>
      <c r="H38" s="116">
        <f>IF(G38="0","0",LOOKUP(G38,{0,66,80,100,120,140,160},{0,1,2,3,"3.5",4,5}))</f>
        <v>0</v>
      </c>
      <c r="I38" s="81"/>
      <c r="J38" s="83"/>
      <c r="K38" s="117">
        <f t="shared" si="2"/>
        <v>0</v>
      </c>
      <c r="L38" s="81">
        <f>IF(K38="0","0",LOOKUP(K38,{0,66,80,100,120,140,160},{0,1,2,3,"3.5",4,5}))</f>
        <v>0</v>
      </c>
      <c r="M38" s="83"/>
      <c r="N38" s="83"/>
      <c r="O38" s="125">
        <v>15</v>
      </c>
      <c r="P38" s="81">
        <f t="shared" si="3"/>
        <v>0</v>
      </c>
      <c r="Q38" s="118">
        <f>IF(P38="0","0",LOOKUP(P38,{0,33,40,50,60,70,80},{0,1,2,3,"3.5",4,5}))</f>
        <v>0</v>
      </c>
      <c r="R38" s="118"/>
      <c r="S38" s="118"/>
      <c r="T38" s="83">
        <f t="shared" si="18"/>
        <v>0</v>
      </c>
      <c r="U38" s="83"/>
      <c r="V38" s="83"/>
      <c r="W38" s="83">
        <f t="shared" si="4"/>
        <v>0</v>
      </c>
      <c r="X38" s="119">
        <f t="shared" si="19"/>
        <v>0</v>
      </c>
      <c r="Y38" s="81">
        <f>IF(X38="0","0",LOOKUP(X38,{0,66,80,100,120,140,160},{0,1,2,3,"3.5",4,5}))</f>
        <v>0</v>
      </c>
      <c r="Z38" s="81"/>
      <c r="AA38" s="81"/>
      <c r="AB38" s="81">
        <f t="shared" si="5"/>
        <v>0</v>
      </c>
      <c r="AC38" s="120"/>
      <c r="AD38" s="120"/>
      <c r="AE38" s="120">
        <f t="shared" si="6"/>
        <v>0</v>
      </c>
      <c r="AF38" s="121">
        <f t="shared" si="7"/>
        <v>0</v>
      </c>
      <c r="AG38" s="118">
        <f>IF(AF38="0","0",LOOKUP(AF38,{0,66,80,100,120,140,160},{0,1,2,3,"3.5",4,5}))</f>
        <v>0</v>
      </c>
      <c r="AH38" s="118"/>
      <c r="AI38" s="118"/>
      <c r="AJ38" s="81">
        <f t="shared" si="8"/>
        <v>0</v>
      </c>
      <c r="AK38" s="83"/>
      <c r="AL38" s="122"/>
      <c r="AM38" s="122">
        <f t="shared" si="9"/>
        <v>0</v>
      </c>
      <c r="AN38" s="121">
        <f t="shared" si="10"/>
        <v>0</v>
      </c>
      <c r="AO38" s="118">
        <f>IF(AN38="0","0",LOOKUP(AN38,{0,66,80,100,120,140,160},{0,1,2,3,"3.5",4,5}))</f>
        <v>0</v>
      </c>
      <c r="AP38" s="118"/>
      <c r="AQ38" s="118"/>
      <c r="AR38" s="83">
        <f t="shared" si="11"/>
        <v>0</v>
      </c>
      <c r="AS38" s="83"/>
      <c r="AT38" s="122"/>
      <c r="AU38" s="122">
        <f t="shared" si="12"/>
        <v>0</v>
      </c>
      <c r="AV38" s="122">
        <f t="shared" si="13"/>
        <v>0</v>
      </c>
      <c r="AW38" s="118">
        <f>IF(AV38="0","0",LOOKUP(AV38,{0,66,80,100,120,140,160},{0,1,2,3,"3.5",4,5}))</f>
        <v>0</v>
      </c>
      <c r="AX38" s="88" t="s">
        <v>294</v>
      </c>
      <c r="AY38" s="88">
        <f>IF(ISBLANK(AW38)," ",IF(AW38="0","0",LOOKUP(AW38,{0,1,2,3,"3.5",4,5},{0,0,0,1,"1.5",2,3})))</f>
        <v>0</v>
      </c>
      <c r="AZ38" s="134">
        <f t="shared" si="14"/>
        <v>0</v>
      </c>
      <c r="BA38" s="88" t="str">
        <f t="shared" si="15"/>
        <v>F</v>
      </c>
      <c r="BB38" s="88" t="str">
        <f t="shared" si="16"/>
        <v>Fail</v>
      </c>
      <c r="BC38" s="42"/>
      <c r="BD38" s="49" t="str">
        <f>IF(H38="0","0",LOOKUP(H38,{0,1,2,3,"3.5",4,5},{"F","D","C","B","A-","A","A+"}))</f>
        <v>F</v>
      </c>
      <c r="BE38" s="49" t="str">
        <f>IF(L38="0","0",LOOKUP(L38,{0,1,2,3,"3.5",4,5},{"F","D","C","B","A-","A","A+"}))</f>
        <v>F</v>
      </c>
      <c r="BF38" s="49" t="str">
        <f>IF(Q38="0","0",LOOKUP(Q38,{0,1,2,3,"3.5",4,5},{"F","D","C","B","A-","A","A+"}))</f>
        <v>F</v>
      </c>
      <c r="BG38" s="49" t="str">
        <f>IF(Y38="0","0",LOOKUP(Y38,{0,1,2,3,"3.5",4,5},{"F","D","C","B","A-","A","A+"}))</f>
        <v>F</v>
      </c>
      <c r="BH38" s="49" t="str">
        <f>IF(AG38="0","0",LOOKUP(AG38,{0,1,2,3,"3.5",4,5},{"F","D","C","B","A-","A","A+"}))</f>
        <v>F</v>
      </c>
      <c r="BI38" s="49" t="str">
        <f>IF(AO38="0","0",LOOKUP(AO38,{0,1,2,3,"3.5",4,5},{"F","D","C","B","A-","A","A+"}))</f>
        <v>F</v>
      </c>
      <c r="BJ38" s="49" t="str">
        <f>IF(AW38="0","0",LOOKUP(AW38,{0,1,2,3,"3.5",4,5},{"F","D","C","B","A-","A","A+"}))</f>
        <v>F</v>
      </c>
      <c r="BK38" s="50">
        <f t="shared" si="17"/>
        <v>0</v>
      </c>
    </row>
    <row r="39" spans="1:63">
      <c r="A39" s="58">
        <v>3035</v>
      </c>
      <c r="B39" s="153" t="s">
        <v>325</v>
      </c>
      <c r="C39" s="81">
        <v>30</v>
      </c>
      <c r="D39" s="81">
        <v>49</v>
      </c>
      <c r="E39" s="81">
        <f t="shared" si="0"/>
        <v>79</v>
      </c>
      <c r="F39" s="81">
        <v>18</v>
      </c>
      <c r="G39" s="81">
        <f t="shared" si="1"/>
        <v>97</v>
      </c>
      <c r="H39" s="116">
        <f>IF(G39="0","0",LOOKUP(G39,{0,66,80,100,120,140,160},{0,1,2,3,"3.5",4,5}))</f>
        <v>2</v>
      </c>
      <c r="I39" s="81">
        <v>37</v>
      </c>
      <c r="J39" s="83">
        <v>46</v>
      </c>
      <c r="K39" s="117">
        <f t="shared" si="2"/>
        <v>83</v>
      </c>
      <c r="L39" s="81">
        <f>IF(K39="0","0",LOOKUP(K39,{0,66,80,100,120,140,160},{0,1,2,3,"3.5",4,5}))</f>
        <v>2</v>
      </c>
      <c r="M39" s="83">
        <v>23</v>
      </c>
      <c r="N39" s="83">
        <v>15</v>
      </c>
      <c r="O39" s="83">
        <v>15</v>
      </c>
      <c r="P39" s="81">
        <f t="shared" si="3"/>
        <v>53</v>
      </c>
      <c r="Q39" s="118">
        <f>IF(P39="0","0",LOOKUP(P39,{0,33,40,50,60,70,80},{0,1,2,3,"3.5",4,5}))</f>
        <v>3</v>
      </c>
      <c r="R39" s="118">
        <v>0</v>
      </c>
      <c r="S39" s="118">
        <v>0</v>
      </c>
      <c r="T39" s="83">
        <f t="shared" si="18"/>
        <v>0</v>
      </c>
      <c r="U39" s="83">
        <v>10</v>
      </c>
      <c r="V39" s="83">
        <v>5</v>
      </c>
      <c r="W39" s="83">
        <f t="shared" si="4"/>
        <v>15</v>
      </c>
      <c r="X39" s="119">
        <f t="shared" si="19"/>
        <v>0</v>
      </c>
      <c r="Y39" s="81">
        <f>IF(X39="0","0",LOOKUP(X39,{0,66,80,100,120,140,160},{0,1,2,3,"3.5",4,5}))</f>
        <v>0</v>
      </c>
      <c r="Z39" s="81">
        <v>27</v>
      </c>
      <c r="AA39" s="81">
        <v>14</v>
      </c>
      <c r="AB39" s="81">
        <f t="shared" si="5"/>
        <v>41</v>
      </c>
      <c r="AC39" s="120">
        <v>15</v>
      </c>
      <c r="AD39" s="120">
        <v>13</v>
      </c>
      <c r="AE39" s="120">
        <f t="shared" si="6"/>
        <v>28</v>
      </c>
      <c r="AF39" s="121">
        <f t="shared" si="7"/>
        <v>69</v>
      </c>
      <c r="AG39" s="118">
        <f>IF(AF39="0","0",LOOKUP(AF39,{0,66,80,100,120,140,160},{0,1,2,3,"3.5",4,5}))</f>
        <v>1</v>
      </c>
      <c r="AH39" s="118">
        <v>27</v>
      </c>
      <c r="AI39" s="118">
        <v>27</v>
      </c>
      <c r="AJ39" s="81">
        <f t="shared" si="8"/>
        <v>54</v>
      </c>
      <c r="AK39" s="83">
        <v>12</v>
      </c>
      <c r="AL39" s="122">
        <v>13</v>
      </c>
      <c r="AM39" s="122">
        <f t="shared" si="9"/>
        <v>25</v>
      </c>
      <c r="AN39" s="121">
        <f t="shared" si="10"/>
        <v>79</v>
      </c>
      <c r="AO39" s="118">
        <f>IF(AN39="0","0",LOOKUP(AN39,{0,66,80,100,120,140,160},{0,1,2,3,"3.5",4,5}))</f>
        <v>1</v>
      </c>
      <c r="AP39" s="118">
        <v>23</v>
      </c>
      <c r="AQ39" s="118">
        <v>28</v>
      </c>
      <c r="AR39" s="83">
        <f t="shared" si="11"/>
        <v>51</v>
      </c>
      <c r="AS39" s="83">
        <v>14</v>
      </c>
      <c r="AT39" s="122">
        <v>16</v>
      </c>
      <c r="AU39" s="122">
        <f t="shared" si="12"/>
        <v>30</v>
      </c>
      <c r="AV39" s="122">
        <f t="shared" si="13"/>
        <v>81</v>
      </c>
      <c r="AW39" s="118">
        <f>IF(AV39="0","0",LOOKUP(AV39,{0,66,80,100,120,140,160},{0,1,2,3,"3.5",4,5}))</f>
        <v>2</v>
      </c>
      <c r="AX39" s="88" t="s">
        <v>294</v>
      </c>
      <c r="AY39" s="88">
        <f>IF(ISBLANK(AW39)," ",IF(AW39="0","0",LOOKUP(AW39,{0,1,2,3,"3.5",4,5},{0,0,0,1,"1.5",2,3})))</f>
        <v>0</v>
      </c>
      <c r="AZ39" s="134">
        <f t="shared" si="14"/>
        <v>0</v>
      </c>
      <c r="BA39" s="88" t="str">
        <f t="shared" si="15"/>
        <v>F</v>
      </c>
      <c r="BB39" s="88" t="str">
        <f t="shared" si="16"/>
        <v>Fail</v>
      </c>
      <c r="BC39" s="42"/>
      <c r="BD39" s="49" t="str">
        <f>IF(H39="0","0",LOOKUP(H39,{0,1,2,3,"3.5",4,5},{"F","D","C","B","A-","A","A+"}))</f>
        <v>C</v>
      </c>
      <c r="BE39" s="49" t="str">
        <f>IF(L39="0","0",LOOKUP(L39,{0,1,2,3,"3.5",4,5},{"F","D","C","B","A-","A","A+"}))</f>
        <v>C</v>
      </c>
      <c r="BF39" s="49" t="str">
        <f>IF(Q39="0","0",LOOKUP(Q39,{0,1,2,3,"3.5",4,5},{"F","D","C","B","A-","A","A+"}))</f>
        <v>B</v>
      </c>
      <c r="BG39" s="49" t="str">
        <f>IF(Y39="0","0",LOOKUP(Y39,{0,1,2,3,"3.5",4,5},{"F","D","C","B","A-","A","A+"}))</f>
        <v>F</v>
      </c>
      <c r="BH39" s="49" t="str">
        <f>IF(AG39="0","0",LOOKUP(AG39,{0,1,2,3,"3.5",4,5},{"F","D","C","B","A-","A","A+"}))</f>
        <v>D</v>
      </c>
      <c r="BI39" s="49" t="str">
        <f>IF(AO39="0","0",LOOKUP(AO39,{0,1,2,3,"3.5",4,5},{"F","D","C","B","A-","A","A+"}))</f>
        <v>D</v>
      </c>
      <c r="BJ39" s="49" t="str">
        <f>IF(AW39="0","0",LOOKUP(AW39,{0,1,2,3,"3.5",4,5},{"F","D","C","B","A-","A","A+"}))</f>
        <v>C</v>
      </c>
      <c r="BK39" s="50">
        <f t="shared" si="17"/>
        <v>462</v>
      </c>
    </row>
    <row r="40" spans="1:63">
      <c r="A40" s="58">
        <v>3036</v>
      </c>
      <c r="B40" s="153" t="s">
        <v>326</v>
      </c>
      <c r="C40" s="81">
        <v>49</v>
      </c>
      <c r="D40" s="81">
        <v>71</v>
      </c>
      <c r="E40" s="81">
        <f t="shared" si="0"/>
        <v>120</v>
      </c>
      <c r="F40" s="81">
        <v>22</v>
      </c>
      <c r="G40" s="81">
        <f t="shared" si="1"/>
        <v>142</v>
      </c>
      <c r="H40" s="116">
        <f>IF(G40="0","0",LOOKUP(G40,{0,66,80,100,120,140,160},{0,1,2,3,"3.5",4,5}))</f>
        <v>4</v>
      </c>
      <c r="I40" s="81">
        <v>56</v>
      </c>
      <c r="J40" s="83">
        <v>52</v>
      </c>
      <c r="K40" s="117">
        <f t="shared" si="2"/>
        <v>108</v>
      </c>
      <c r="L40" s="81">
        <f>IF(K40="0","0",LOOKUP(K40,{0,66,80,100,120,140,160},{0,1,2,3,"3.5",4,5}))</f>
        <v>3</v>
      </c>
      <c r="M40" s="83">
        <v>34</v>
      </c>
      <c r="N40" s="83">
        <v>13</v>
      </c>
      <c r="O40" s="83">
        <v>12</v>
      </c>
      <c r="P40" s="81">
        <f t="shared" si="3"/>
        <v>59</v>
      </c>
      <c r="Q40" s="118">
        <f>IF(P40="0","0",LOOKUP(P40,{0,33,40,50,60,70,80},{0,1,2,3,"3.5",4,5}))</f>
        <v>3</v>
      </c>
      <c r="R40" s="118">
        <v>37</v>
      </c>
      <c r="S40" s="118">
        <v>20</v>
      </c>
      <c r="T40" s="83">
        <f t="shared" si="18"/>
        <v>57</v>
      </c>
      <c r="U40" s="83">
        <v>12</v>
      </c>
      <c r="V40" s="83">
        <v>12</v>
      </c>
      <c r="W40" s="83">
        <f t="shared" si="4"/>
        <v>24</v>
      </c>
      <c r="X40" s="119">
        <f t="shared" si="19"/>
        <v>81</v>
      </c>
      <c r="Y40" s="81">
        <f>IF(X40="0","0",LOOKUP(X40,{0,66,80,100,120,140,160},{0,1,2,3,"3.5",4,5}))</f>
        <v>2</v>
      </c>
      <c r="Z40" s="81">
        <v>46</v>
      </c>
      <c r="AA40" s="81">
        <v>42</v>
      </c>
      <c r="AB40" s="81">
        <f t="shared" si="5"/>
        <v>88</v>
      </c>
      <c r="AC40" s="120">
        <v>18</v>
      </c>
      <c r="AD40" s="120">
        <v>14</v>
      </c>
      <c r="AE40" s="120">
        <f t="shared" si="6"/>
        <v>32</v>
      </c>
      <c r="AF40" s="121">
        <f t="shared" si="7"/>
        <v>120</v>
      </c>
      <c r="AG40" s="118" t="str">
        <f>IF(AF40="0","0",LOOKUP(AF40,{0,66,80,100,120,140,160},{0,1,2,3,"3.5",4,5}))</f>
        <v>3.5</v>
      </c>
      <c r="AH40" s="118">
        <v>49</v>
      </c>
      <c r="AI40" s="118">
        <v>47</v>
      </c>
      <c r="AJ40" s="81">
        <f t="shared" si="8"/>
        <v>96</v>
      </c>
      <c r="AK40" s="83">
        <v>22</v>
      </c>
      <c r="AL40" s="122">
        <v>16</v>
      </c>
      <c r="AM40" s="122">
        <f t="shared" si="9"/>
        <v>38</v>
      </c>
      <c r="AN40" s="121">
        <f t="shared" si="10"/>
        <v>134</v>
      </c>
      <c r="AO40" s="118" t="str">
        <f>IF(AN40="0","0",LOOKUP(AN40,{0,66,80,100,120,140,160},{0,1,2,3,"3.5",4,5}))</f>
        <v>3.5</v>
      </c>
      <c r="AP40" s="118">
        <v>17</v>
      </c>
      <c r="AQ40" s="118">
        <v>36</v>
      </c>
      <c r="AR40" s="83">
        <f t="shared" si="11"/>
        <v>53</v>
      </c>
      <c r="AS40" s="83">
        <v>13</v>
      </c>
      <c r="AT40" s="122">
        <v>8</v>
      </c>
      <c r="AU40" s="122">
        <f t="shared" si="12"/>
        <v>21</v>
      </c>
      <c r="AV40" s="122">
        <f t="shared" si="13"/>
        <v>74</v>
      </c>
      <c r="AW40" s="118">
        <f>IF(AV40="0","0",LOOKUP(AV40,{0,66,80,100,120,140,160},{0,1,2,3,"3.5",4,5}))</f>
        <v>1</v>
      </c>
      <c r="AX40" s="88" t="s">
        <v>294</v>
      </c>
      <c r="AY40" s="88">
        <f>IF(ISBLANK(AW40)," ",IF(AW40="0","0",LOOKUP(AW40,{0,1,2,3,"3.5",4,5},{0,0,0,1,"1.5",2,3})))</f>
        <v>0</v>
      </c>
      <c r="AZ40" s="134">
        <f t="shared" si="14"/>
        <v>3.1666666666666665</v>
      </c>
      <c r="BA40" s="88" t="str">
        <f t="shared" si="15"/>
        <v>B</v>
      </c>
      <c r="BB40" s="88" t="str">
        <f t="shared" si="16"/>
        <v>Average Result</v>
      </c>
      <c r="BC40" s="42"/>
      <c r="BD40" s="49" t="str">
        <f>IF(H40="0","0",LOOKUP(H40,{0,1,2,3,"3.5",4,5},{"F","D","C","B","A-","A","A+"}))</f>
        <v>A</v>
      </c>
      <c r="BE40" s="49" t="str">
        <f>IF(L40="0","0",LOOKUP(L40,{0,1,2,3,"3.5",4,5},{"F","D","C","B","A-","A","A+"}))</f>
        <v>B</v>
      </c>
      <c r="BF40" s="49" t="str">
        <f>IF(Q40="0","0",LOOKUP(Q40,{0,1,2,3,"3.5",4,5},{"F","D","C","B","A-","A","A+"}))</f>
        <v>B</v>
      </c>
      <c r="BG40" s="49" t="str">
        <f>IF(Y40="0","0",LOOKUP(Y40,{0,1,2,3,"3.5",4,5},{"F","D","C","B","A-","A","A+"}))</f>
        <v>C</v>
      </c>
      <c r="BH40" s="49" t="str">
        <f>IF(AG40="0","0",LOOKUP(AG40,{0,1,2,3,"3.5",4,5},{"F","D","C","B","A-","A","A+"}))</f>
        <v>A-</v>
      </c>
      <c r="BI40" s="49" t="str">
        <f>IF(AO40="0","0",LOOKUP(AO40,{0,1,2,3,"3.5",4,5},{"F","D","C","B","A-","A","A+"}))</f>
        <v>A-</v>
      </c>
      <c r="BJ40" s="49" t="str">
        <f>IF(AW40="0","0",LOOKUP(AW40,{0,1,2,3,"3.5",4,5},{"F","D","C","B","A-","A","A+"}))</f>
        <v>D</v>
      </c>
      <c r="BK40" s="50">
        <f t="shared" si="17"/>
        <v>718</v>
      </c>
    </row>
    <row r="41" spans="1:63">
      <c r="A41" s="58">
        <v>3037</v>
      </c>
      <c r="B41" s="153" t="s">
        <v>327</v>
      </c>
      <c r="C41" s="81">
        <v>31</v>
      </c>
      <c r="D41" s="81">
        <v>55</v>
      </c>
      <c r="E41" s="81">
        <f t="shared" si="0"/>
        <v>86</v>
      </c>
      <c r="F41" s="81">
        <v>17</v>
      </c>
      <c r="G41" s="81">
        <f t="shared" si="1"/>
        <v>103</v>
      </c>
      <c r="H41" s="116">
        <f>IF(G41="0","0",LOOKUP(G41,{0,66,80,100,120,140,160},{0,1,2,3,"3.5",4,5}))</f>
        <v>3</v>
      </c>
      <c r="I41" s="81">
        <v>56</v>
      </c>
      <c r="J41" s="83">
        <v>52</v>
      </c>
      <c r="K41" s="117">
        <f t="shared" si="2"/>
        <v>108</v>
      </c>
      <c r="L41" s="81">
        <f>IF(K41="0","0",LOOKUP(K41,{0,66,80,100,120,140,160},{0,1,2,3,"3.5",4,5}))</f>
        <v>3</v>
      </c>
      <c r="M41" s="83">
        <v>31</v>
      </c>
      <c r="N41" s="83">
        <v>15</v>
      </c>
      <c r="O41" s="83">
        <v>15</v>
      </c>
      <c r="P41" s="81">
        <f t="shared" si="3"/>
        <v>61</v>
      </c>
      <c r="Q41" s="118" t="str">
        <f>IF(P41="0","0",LOOKUP(P41,{0,33,40,50,60,70,80},{0,1,2,3,"3.5",4,5}))</f>
        <v>3.5</v>
      </c>
      <c r="R41" s="118">
        <v>11</v>
      </c>
      <c r="S41" s="118">
        <v>5</v>
      </c>
      <c r="T41" s="83">
        <f t="shared" si="18"/>
        <v>16</v>
      </c>
      <c r="U41" s="83">
        <v>12</v>
      </c>
      <c r="V41" s="83">
        <v>8</v>
      </c>
      <c r="W41" s="83">
        <f t="shared" si="4"/>
        <v>20</v>
      </c>
      <c r="X41" s="119">
        <f t="shared" si="19"/>
        <v>0</v>
      </c>
      <c r="Y41" s="81">
        <f>IF(X41="0","0",LOOKUP(X41,{0,66,80,100,120,140,160},{0,1,2,3,"3.5",4,5}))</f>
        <v>0</v>
      </c>
      <c r="Z41" s="81">
        <v>31</v>
      </c>
      <c r="AA41" s="81">
        <v>37</v>
      </c>
      <c r="AB41" s="81">
        <f t="shared" si="5"/>
        <v>68</v>
      </c>
      <c r="AC41" s="120">
        <v>16</v>
      </c>
      <c r="AD41" s="120">
        <v>12</v>
      </c>
      <c r="AE41" s="120">
        <f t="shared" si="6"/>
        <v>28</v>
      </c>
      <c r="AF41" s="121">
        <f t="shared" si="7"/>
        <v>96</v>
      </c>
      <c r="AG41" s="118">
        <f>IF(AF41="0","0",LOOKUP(AF41,{0,66,80,100,120,140,160},{0,1,2,3,"3.5",4,5}))</f>
        <v>2</v>
      </c>
      <c r="AH41" s="118">
        <v>35</v>
      </c>
      <c r="AI41" s="118">
        <v>37</v>
      </c>
      <c r="AJ41" s="81">
        <f t="shared" si="8"/>
        <v>72</v>
      </c>
      <c r="AK41" s="83">
        <v>22</v>
      </c>
      <c r="AL41" s="122">
        <v>11</v>
      </c>
      <c r="AM41" s="122">
        <f t="shared" si="9"/>
        <v>33</v>
      </c>
      <c r="AN41" s="121">
        <f t="shared" si="10"/>
        <v>105</v>
      </c>
      <c r="AO41" s="118">
        <f>IF(AN41="0","0",LOOKUP(AN41,{0,66,80,100,120,140,160},{0,1,2,3,"3.5",4,5}))</f>
        <v>3</v>
      </c>
      <c r="AP41" s="118">
        <v>23</v>
      </c>
      <c r="AQ41" s="118">
        <v>33</v>
      </c>
      <c r="AR41" s="83">
        <f t="shared" si="11"/>
        <v>56</v>
      </c>
      <c r="AS41" s="83">
        <v>9</v>
      </c>
      <c r="AT41" s="122">
        <v>12</v>
      </c>
      <c r="AU41" s="122">
        <f t="shared" si="12"/>
        <v>21</v>
      </c>
      <c r="AV41" s="122">
        <f t="shared" si="13"/>
        <v>77</v>
      </c>
      <c r="AW41" s="118">
        <f>IF(AV41="0","0",LOOKUP(AV41,{0,66,80,100,120,140,160},{0,1,2,3,"3.5",4,5}))</f>
        <v>1</v>
      </c>
      <c r="AX41" s="88" t="s">
        <v>294</v>
      </c>
      <c r="AY41" s="88">
        <f>IF(ISBLANK(AW41)," ",IF(AW41="0","0",LOOKUP(AW41,{0,1,2,3,"3.5",4,5},{0,0,0,1,"1.5",2,3})))</f>
        <v>0</v>
      </c>
      <c r="AZ41" s="134">
        <f t="shared" si="14"/>
        <v>0</v>
      </c>
      <c r="BA41" s="88" t="str">
        <f t="shared" si="15"/>
        <v>F</v>
      </c>
      <c r="BB41" s="88" t="str">
        <f t="shared" si="16"/>
        <v>Fail</v>
      </c>
      <c r="BC41" s="42"/>
      <c r="BD41" s="49" t="str">
        <f>IF(H41="0","0",LOOKUP(H41,{0,1,2,3,"3.5",4,5},{"F","D","C","B","A-","A","A+"}))</f>
        <v>B</v>
      </c>
      <c r="BE41" s="49" t="str">
        <f>IF(L41="0","0",LOOKUP(L41,{0,1,2,3,"3.5",4,5},{"F","D","C","B","A-","A","A+"}))</f>
        <v>B</v>
      </c>
      <c r="BF41" s="49" t="str">
        <f>IF(Q41="0","0",LOOKUP(Q41,{0,1,2,3,"3.5",4,5},{"F","D","C","B","A-","A","A+"}))</f>
        <v>A-</v>
      </c>
      <c r="BG41" s="49" t="str">
        <f>IF(Y41="0","0",LOOKUP(Y41,{0,1,2,3,"3.5",4,5},{"F","D","C","B","A-","A","A+"}))</f>
        <v>F</v>
      </c>
      <c r="BH41" s="49" t="str">
        <f>IF(AG41="0","0",LOOKUP(AG41,{0,1,2,3,"3.5",4,5},{"F","D","C","B","A-","A","A+"}))</f>
        <v>C</v>
      </c>
      <c r="BI41" s="49" t="str">
        <f>IF(AO41="0","0",LOOKUP(AO41,{0,1,2,3,"3.5",4,5},{"F","D","C","B","A-","A","A+"}))</f>
        <v>B</v>
      </c>
      <c r="BJ41" s="49" t="str">
        <f>IF(AW41="0","0",LOOKUP(AW41,{0,1,2,3,"3.5",4,5},{"F","D","C","B","A-","A","A+"}))</f>
        <v>D</v>
      </c>
      <c r="BK41" s="50">
        <f t="shared" si="17"/>
        <v>550</v>
      </c>
    </row>
    <row r="42" spans="1:63">
      <c r="A42" s="58">
        <v>3038</v>
      </c>
      <c r="B42" s="153" t="s">
        <v>328</v>
      </c>
      <c r="C42" s="81">
        <v>31</v>
      </c>
      <c r="D42" s="81">
        <v>42</v>
      </c>
      <c r="E42" s="81">
        <f t="shared" si="0"/>
        <v>73</v>
      </c>
      <c r="F42" s="81">
        <v>13</v>
      </c>
      <c r="G42" s="81">
        <f t="shared" si="1"/>
        <v>86</v>
      </c>
      <c r="H42" s="116">
        <f>IF(G42="0","0",LOOKUP(G42,{0,66,80,100,120,140,160},{0,1,2,3,"3.5",4,5}))</f>
        <v>2</v>
      </c>
      <c r="I42" s="81">
        <v>40</v>
      </c>
      <c r="J42" s="83">
        <v>49</v>
      </c>
      <c r="K42" s="117">
        <f t="shared" si="2"/>
        <v>89</v>
      </c>
      <c r="L42" s="81">
        <f>IF(K42="0","0",LOOKUP(K42,{0,66,80,100,120,140,160},{0,1,2,3,"3.5",4,5}))</f>
        <v>2</v>
      </c>
      <c r="M42" s="83">
        <v>18</v>
      </c>
      <c r="N42" s="83">
        <v>16</v>
      </c>
      <c r="O42" s="83"/>
      <c r="P42" s="81">
        <f t="shared" si="3"/>
        <v>0</v>
      </c>
      <c r="Q42" s="118">
        <f>IF(P42="0","0",LOOKUP(P42,{0,33,40,50,60,70,80},{0,1,2,3,"3.5",4,5}))</f>
        <v>0</v>
      </c>
      <c r="R42" s="118">
        <v>0</v>
      </c>
      <c r="S42" s="118">
        <v>0</v>
      </c>
      <c r="T42" s="83">
        <f t="shared" si="18"/>
        <v>0</v>
      </c>
      <c r="U42" s="83">
        <v>5</v>
      </c>
      <c r="V42" s="83">
        <v>9</v>
      </c>
      <c r="W42" s="83">
        <f t="shared" si="4"/>
        <v>14</v>
      </c>
      <c r="X42" s="119">
        <f t="shared" si="19"/>
        <v>0</v>
      </c>
      <c r="Y42" s="81">
        <f>IF(X42="0","0",LOOKUP(X42,{0,66,80,100,120,140,160},{0,1,2,3,"3.5",4,5}))</f>
        <v>0</v>
      </c>
      <c r="Z42" s="81">
        <v>26</v>
      </c>
      <c r="AA42" s="81">
        <v>18</v>
      </c>
      <c r="AB42" s="81">
        <f t="shared" si="5"/>
        <v>44</v>
      </c>
      <c r="AC42" s="120">
        <v>9</v>
      </c>
      <c r="AD42" s="120">
        <v>9</v>
      </c>
      <c r="AE42" s="120">
        <f t="shared" si="6"/>
        <v>18</v>
      </c>
      <c r="AF42" s="121">
        <f t="shared" si="7"/>
        <v>62</v>
      </c>
      <c r="AG42" s="118">
        <f>IF(AF42="0","0",LOOKUP(AF42,{0,66,80,100,120,140,160},{0,1,2,3,"3.5",4,5}))</f>
        <v>0</v>
      </c>
      <c r="AH42" s="118">
        <v>17</v>
      </c>
      <c r="AI42" s="118">
        <v>25</v>
      </c>
      <c r="AJ42" s="81">
        <f t="shared" si="8"/>
        <v>42</v>
      </c>
      <c r="AK42" s="83">
        <v>14</v>
      </c>
      <c r="AL42" s="122">
        <v>13</v>
      </c>
      <c r="AM42" s="122">
        <f t="shared" si="9"/>
        <v>27</v>
      </c>
      <c r="AN42" s="121">
        <f t="shared" si="10"/>
        <v>69</v>
      </c>
      <c r="AO42" s="118">
        <f>IF(AN42="0","0",LOOKUP(AN42,{0,66,80,100,120,140,160},{0,1,2,3,"3.5",4,5}))</f>
        <v>1</v>
      </c>
      <c r="AP42" s="118">
        <v>13</v>
      </c>
      <c r="AQ42" s="118">
        <v>25</v>
      </c>
      <c r="AR42" s="83">
        <f t="shared" si="11"/>
        <v>38</v>
      </c>
      <c r="AS42" s="83">
        <v>17</v>
      </c>
      <c r="AT42" s="122">
        <v>17</v>
      </c>
      <c r="AU42" s="122">
        <f t="shared" si="12"/>
        <v>34</v>
      </c>
      <c r="AV42" s="122">
        <f t="shared" si="13"/>
        <v>72</v>
      </c>
      <c r="AW42" s="118">
        <f>IF(AV42="0","0",LOOKUP(AV42,{0,66,80,100,120,140,160},{0,1,2,3,"3.5",4,5}))</f>
        <v>1</v>
      </c>
      <c r="AX42" s="88" t="s">
        <v>294</v>
      </c>
      <c r="AY42" s="88">
        <f>IF(ISBLANK(AW42)," ",IF(AW42="0","0",LOOKUP(AW42,{0,1,2,3,"3.5",4,5},{0,0,0,1,"1.5",2,3})))</f>
        <v>0</v>
      </c>
      <c r="AZ42" s="134">
        <f t="shared" si="14"/>
        <v>0</v>
      </c>
      <c r="BA42" s="88" t="str">
        <f t="shared" si="15"/>
        <v>F</v>
      </c>
      <c r="BB42" s="88" t="str">
        <f t="shared" si="16"/>
        <v>Fail</v>
      </c>
      <c r="BC42" s="42"/>
      <c r="BD42" s="49" t="str">
        <f>IF(H42="0","0",LOOKUP(H42,{0,1,2,3,"3.5",4,5},{"F","D","C","B","A-","A","A+"}))</f>
        <v>C</v>
      </c>
      <c r="BE42" s="49" t="str">
        <f>IF(L42="0","0",LOOKUP(L42,{0,1,2,3,"3.5",4,5},{"F","D","C","B","A-","A","A+"}))</f>
        <v>C</v>
      </c>
      <c r="BF42" s="49" t="str">
        <f>IF(Q42="0","0",LOOKUP(Q42,{0,1,2,3,"3.5",4,5},{"F","D","C","B","A-","A","A+"}))</f>
        <v>F</v>
      </c>
      <c r="BG42" s="49" t="str">
        <f>IF(Y42="0","0",LOOKUP(Y42,{0,1,2,3,"3.5",4,5},{"F","D","C","B","A-","A","A+"}))</f>
        <v>F</v>
      </c>
      <c r="BH42" s="49" t="str">
        <f>IF(AG42="0","0",LOOKUP(AG42,{0,1,2,3,"3.5",4,5},{"F","D","C","B","A-","A","A+"}))</f>
        <v>F</v>
      </c>
      <c r="BI42" s="49" t="str">
        <f>IF(AO42="0","0",LOOKUP(AO42,{0,1,2,3,"3.5",4,5},{"F","D","C","B","A-","A","A+"}))</f>
        <v>D</v>
      </c>
      <c r="BJ42" s="49" t="str">
        <f>IF(AW42="0","0",LOOKUP(AW42,{0,1,2,3,"3.5",4,5},{"F","D","C","B","A-","A","A+"}))</f>
        <v>D</v>
      </c>
      <c r="BK42" s="50">
        <f t="shared" si="17"/>
        <v>378</v>
      </c>
    </row>
    <row r="43" spans="1:63">
      <c r="A43" s="58">
        <v>3039</v>
      </c>
      <c r="B43" s="153" t="s">
        <v>329</v>
      </c>
      <c r="C43" s="126"/>
      <c r="D43" s="126"/>
      <c r="E43" s="81">
        <f t="shared" si="0"/>
        <v>0</v>
      </c>
      <c r="F43" s="81"/>
      <c r="G43" s="81">
        <f t="shared" si="1"/>
        <v>0</v>
      </c>
      <c r="H43" s="116">
        <f>IF(G43="0","0",LOOKUP(G43,{0,66,80,100,120,140,160},{0,1,2,3,"3.5",4,5}))</f>
        <v>0</v>
      </c>
      <c r="I43" s="81"/>
      <c r="J43" s="83"/>
      <c r="K43" s="117">
        <f t="shared" si="2"/>
        <v>0</v>
      </c>
      <c r="L43" s="81">
        <f>IF(K43="0","0",LOOKUP(K43,{0,66,80,100,120,140,160},{0,1,2,3,"3.5",4,5}))</f>
        <v>0</v>
      </c>
      <c r="M43" s="83"/>
      <c r="N43" s="83"/>
      <c r="O43" s="83"/>
      <c r="P43" s="81">
        <f t="shared" si="3"/>
        <v>0</v>
      </c>
      <c r="Q43" s="118">
        <f>IF(P43="0","0",LOOKUP(P43,{0,33,40,50,60,70,80},{0,1,2,3,"3.5",4,5}))</f>
        <v>0</v>
      </c>
      <c r="R43" s="118"/>
      <c r="S43" s="118"/>
      <c r="T43" s="83">
        <f t="shared" si="18"/>
        <v>0</v>
      </c>
      <c r="U43" s="83"/>
      <c r="V43" s="83"/>
      <c r="W43" s="83">
        <f t="shared" si="4"/>
        <v>0</v>
      </c>
      <c r="X43" s="119">
        <f t="shared" si="19"/>
        <v>0</v>
      </c>
      <c r="Y43" s="81">
        <f>IF(X43="0","0",LOOKUP(X43,{0,66,80,100,120,140,160},{0,1,2,3,"3.5",4,5}))</f>
        <v>0</v>
      </c>
      <c r="Z43" s="81"/>
      <c r="AA43" s="81"/>
      <c r="AB43" s="81">
        <f t="shared" si="5"/>
        <v>0</v>
      </c>
      <c r="AC43" s="120"/>
      <c r="AD43" s="120"/>
      <c r="AE43" s="120">
        <f t="shared" si="6"/>
        <v>0</v>
      </c>
      <c r="AF43" s="121">
        <f t="shared" si="7"/>
        <v>0</v>
      </c>
      <c r="AG43" s="118">
        <f>IF(AF43="0","0",LOOKUP(AF43,{0,66,80,100,120,140,160},{0,1,2,3,"3.5",4,5}))</f>
        <v>0</v>
      </c>
      <c r="AH43" s="118"/>
      <c r="AI43" s="118"/>
      <c r="AJ43" s="81">
        <f t="shared" si="8"/>
        <v>0</v>
      </c>
      <c r="AK43" s="83"/>
      <c r="AL43" s="122"/>
      <c r="AM43" s="122">
        <f t="shared" si="9"/>
        <v>0</v>
      </c>
      <c r="AN43" s="121">
        <f t="shared" si="10"/>
        <v>0</v>
      </c>
      <c r="AO43" s="118">
        <f>IF(AN43="0","0",LOOKUP(AN43,{0,66,80,100,120,140,160},{0,1,2,3,"3.5",4,5}))</f>
        <v>0</v>
      </c>
      <c r="AP43" s="118"/>
      <c r="AQ43" s="118"/>
      <c r="AR43" s="83">
        <f t="shared" si="11"/>
        <v>0</v>
      </c>
      <c r="AS43" s="83"/>
      <c r="AT43" s="122"/>
      <c r="AU43" s="122">
        <f t="shared" si="12"/>
        <v>0</v>
      </c>
      <c r="AV43" s="122">
        <f t="shared" si="13"/>
        <v>0</v>
      </c>
      <c r="AW43" s="118">
        <f>IF(AV43="0","0",LOOKUP(AV43,{0,66,80,100,120,140,160},{0,1,2,3,"3.5",4,5}))</f>
        <v>0</v>
      </c>
      <c r="AX43" s="88" t="s">
        <v>294</v>
      </c>
      <c r="AY43" s="88">
        <f>IF(ISBLANK(AW43)," ",IF(AW43="0","0",LOOKUP(AW43,{0,1,2,3,"3.5",4,5},{0,0,0,1,"1.5",2,3})))</f>
        <v>0</v>
      </c>
      <c r="AZ43" s="134">
        <f t="shared" si="14"/>
        <v>0</v>
      </c>
      <c r="BA43" s="88" t="str">
        <f t="shared" si="15"/>
        <v>F</v>
      </c>
      <c r="BB43" s="88" t="str">
        <f t="shared" si="16"/>
        <v>Fail</v>
      </c>
      <c r="BC43" s="42"/>
      <c r="BD43" s="49" t="str">
        <f>IF(H43="0","0",LOOKUP(H43,{0,1,2,3,"3.5",4,5},{"F","D","C","B","A-","A","A+"}))</f>
        <v>F</v>
      </c>
      <c r="BE43" s="49" t="str">
        <f>IF(L43="0","0",LOOKUP(L43,{0,1,2,3,"3.5",4,5},{"F","D","C","B","A-","A","A+"}))</f>
        <v>F</v>
      </c>
      <c r="BF43" s="49" t="str">
        <f>IF(Q43="0","0",LOOKUP(Q43,{0,1,2,3,"3.5",4,5},{"F","D","C","B","A-","A","A+"}))</f>
        <v>F</v>
      </c>
      <c r="BG43" s="49" t="str">
        <f>IF(Y43="0","0",LOOKUP(Y43,{0,1,2,3,"3.5",4,5},{"F","D","C","B","A-","A","A+"}))</f>
        <v>F</v>
      </c>
      <c r="BH43" s="49" t="str">
        <f>IF(AG43="0","0",LOOKUP(AG43,{0,1,2,3,"3.5",4,5},{"F","D","C","B","A-","A","A+"}))</f>
        <v>F</v>
      </c>
      <c r="BI43" s="49" t="str">
        <f>IF(AO43="0","0",LOOKUP(AO43,{0,1,2,3,"3.5",4,5},{"F","D","C","B","A-","A","A+"}))</f>
        <v>F</v>
      </c>
      <c r="BJ43" s="49" t="str">
        <f>IF(AW43="0","0",LOOKUP(AW43,{0,1,2,3,"3.5",4,5},{"F","D","C","B","A-","A","A+"}))</f>
        <v>F</v>
      </c>
      <c r="BK43" s="50">
        <f t="shared" si="17"/>
        <v>0</v>
      </c>
    </row>
    <row r="44" spans="1:63">
      <c r="A44" s="58">
        <v>3040</v>
      </c>
      <c r="B44" s="153" t="s">
        <v>330</v>
      </c>
      <c r="C44" s="81">
        <v>46</v>
      </c>
      <c r="D44" s="81">
        <v>68</v>
      </c>
      <c r="E44" s="81">
        <f t="shared" si="0"/>
        <v>114</v>
      </c>
      <c r="F44" s="81">
        <v>20</v>
      </c>
      <c r="G44" s="81">
        <f t="shared" si="1"/>
        <v>134</v>
      </c>
      <c r="H44" s="116" t="str">
        <f>IF(G44="0","0",LOOKUP(G44,{0,66,80,100,120,140,160},{0,1,2,3,"3.5",4,5}))</f>
        <v>3.5</v>
      </c>
      <c r="I44" s="81">
        <v>53</v>
      </c>
      <c r="J44" s="83">
        <v>56</v>
      </c>
      <c r="K44" s="117">
        <f t="shared" si="2"/>
        <v>109</v>
      </c>
      <c r="L44" s="81">
        <f>IF(K44="0","0",LOOKUP(K44,{0,66,80,100,120,140,160},{0,1,2,3,"3.5",4,5}))</f>
        <v>3</v>
      </c>
      <c r="M44" s="83">
        <v>25</v>
      </c>
      <c r="N44" s="83">
        <v>16</v>
      </c>
      <c r="O44" s="83">
        <v>21</v>
      </c>
      <c r="P44" s="81">
        <f t="shared" si="3"/>
        <v>62</v>
      </c>
      <c r="Q44" s="118" t="str">
        <f>IF(P44="0","0",LOOKUP(P44,{0,33,40,50,60,70,80},{0,1,2,3,"3.5",4,5}))</f>
        <v>3.5</v>
      </c>
      <c r="R44" s="118">
        <v>12</v>
      </c>
      <c r="S44" s="118">
        <v>6</v>
      </c>
      <c r="T44" s="83">
        <f t="shared" si="18"/>
        <v>18</v>
      </c>
      <c r="U44" s="83">
        <v>16</v>
      </c>
      <c r="V44" s="83">
        <v>16</v>
      </c>
      <c r="W44" s="83">
        <f t="shared" si="4"/>
        <v>32</v>
      </c>
      <c r="X44" s="119">
        <f t="shared" si="19"/>
        <v>0</v>
      </c>
      <c r="Y44" s="81">
        <f>IF(X44="0","0",LOOKUP(X44,{0,66,80,100,120,140,160},{0,1,2,3,"3.5",4,5}))</f>
        <v>0</v>
      </c>
      <c r="Z44" s="81">
        <v>37</v>
      </c>
      <c r="AA44" s="81">
        <v>34</v>
      </c>
      <c r="AB44" s="81">
        <f t="shared" si="5"/>
        <v>71</v>
      </c>
      <c r="AC44" s="120">
        <v>16</v>
      </c>
      <c r="AD44" s="120">
        <v>18</v>
      </c>
      <c r="AE44" s="120">
        <f t="shared" si="6"/>
        <v>34</v>
      </c>
      <c r="AF44" s="121">
        <f t="shared" si="7"/>
        <v>105</v>
      </c>
      <c r="AG44" s="118">
        <f>IF(AF44="0","0",LOOKUP(AF44,{0,66,80,100,120,140,160},{0,1,2,3,"3.5",4,5}))</f>
        <v>3</v>
      </c>
      <c r="AH44" s="118">
        <v>33</v>
      </c>
      <c r="AI44" s="118">
        <v>38</v>
      </c>
      <c r="AJ44" s="81">
        <f t="shared" si="8"/>
        <v>71</v>
      </c>
      <c r="AK44" s="83">
        <v>18</v>
      </c>
      <c r="AL44" s="122">
        <v>17</v>
      </c>
      <c r="AM44" s="122">
        <f t="shared" si="9"/>
        <v>35</v>
      </c>
      <c r="AN44" s="121">
        <f t="shared" si="10"/>
        <v>106</v>
      </c>
      <c r="AO44" s="118">
        <f>IF(AN44="0","0",LOOKUP(AN44,{0,66,80,100,120,140,160},{0,1,2,3,"3.5",4,5}))</f>
        <v>3</v>
      </c>
      <c r="AP44" s="118">
        <v>23</v>
      </c>
      <c r="AQ44" s="118">
        <v>31</v>
      </c>
      <c r="AR44" s="83">
        <f t="shared" si="11"/>
        <v>54</v>
      </c>
      <c r="AS44" s="83">
        <v>20</v>
      </c>
      <c r="AT44" s="122">
        <v>22</v>
      </c>
      <c r="AU44" s="122">
        <f t="shared" si="12"/>
        <v>42</v>
      </c>
      <c r="AV44" s="122">
        <f t="shared" si="13"/>
        <v>96</v>
      </c>
      <c r="AW44" s="118">
        <f>IF(AV44="0","0",LOOKUP(AV44,{0,66,80,100,120,140,160},{0,1,2,3,"3.5",4,5}))</f>
        <v>2</v>
      </c>
      <c r="AX44" s="88" t="s">
        <v>294</v>
      </c>
      <c r="AY44" s="88">
        <f>IF(ISBLANK(AW44)," ",IF(AW44="0","0",LOOKUP(AW44,{0,1,2,3,"3.5",4,5},{0,0,0,1,"1.5",2,3})))</f>
        <v>0</v>
      </c>
      <c r="AZ44" s="134">
        <f t="shared" si="14"/>
        <v>0</v>
      </c>
      <c r="BA44" s="88" t="str">
        <f t="shared" si="15"/>
        <v>F</v>
      </c>
      <c r="BB44" s="88" t="str">
        <f t="shared" si="16"/>
        <v>Fail</v>
      </c>
      <c r="BC44" s="42"/>
      <c r="BD44" s="49" t="str">
        <f>IF(H44="0","0",LOOKUP(H44,{0,1,2,3,"3.5",4,5},{"F","D","C","B","A-","A","A+"}))</f>
        <v>A-</v>
      </c>
      <c r="BE44" s="49" t="str">
        <f>IF(L44="0","0",LOOKUP(L44,{0,1,2,3,"3.5",4,5},{"F","D","C","B","A-","A","A+"}))</f>
        <v>B</v>
      </c>
      <c r="BF44" s="49" t="str">
        <f>IF(Q44="0","0",LOOKUP(Q44,{0,1,2,3,"3.5",4,5},{"F","D","C","B","A-","A","A+"}))</f>
        <v>A-</v>
      </c>
      <c r="BG44" s="49" t="str">
        <f>IF(Y44="0","0",LOOKUP(Y44,{0,1,2,3,"3.5",4,5},{"F","D","C","B","A-","A","A+"}))</f>
        <v>F</v>
      </c>
      <c r="BH44" s="49" t="str">
        <f>IF(AG44="0","0",LOOKUP(AG44,{0,1,2,3,"3.5",4,5},{"F","D","C","B","A-","A","A+"}))</f>
        <v>B</v>
      </c>
      <c r="BI44" s="49" t="str">
        <f>IF(AO44="0","0",LOOKUP(AO44,{0,1,2,3,"3.5",4,5},{"F","D","C","B","A-","A","A+"}))</f>
        <v>B</v>
      </c>
      <c r="BJ44" s="49" t="str">
        <f>IF(AW44="0","0",LOOKUP(AW44,{0,1,2,3,"3.5",4,5},{"F","D","C","B","A-","A","A+"}))</f>
        <v>C</v>
      </c>
      <c r="BK44" s="50">
        <f t="shared" si="17"/>
        <v>612</v>
      </c>
    </row>
    <row r="45" spans="1:63">
      <c r="A45" s="58">
        <v>3041</v>
      </c>
      <c r="B45" s="153"/>
      <c r="C45" s="126"/>
      <c r="D45" s="126"/>
      <c r="E45" s="81">
        <f t="shared" si="0"/>
        <v>0</v>
      </c>
      <c r="F45" s="81"/>
      <c r="G45" s="81">
        <f t="shared" si="1"/>
        <v>0</v>
      </c>
      <c r="H45" s="116">
        <f>IF(G45="0","0",LOOKUP(G45,{0,66,80,100,120,140,160},{0,1,2,3,"3.5",4,5}))</f>
        <v>0</v>
      </c>
      <c r="I45" s="81"/>
      <c r="J45" s="83"/>
      <c r="K45" s="117">
        <f t="shared" si="2"/>
        <v>0</v>
      </c>
      <c r="L45" s="81">
        <f>IF(K45="0","0",LOOKUP(K45,{0,66,80,100,120,140,160},{0,1,2,3,"3.5",4,5}))</f>
        <v>0</v>
      </c>
      <c r="M45" s="83"/>
      <c r="N45" s="83"/>
      <c r="O45" s="83"/>
      <c r="P45" s="81">
        <f t="shared" si="3"/>
        <v>0</v>
      </c>
      <c r="Q45" s="118">
        <f>IF(P45="0","0",LOOKUP(P45,{0,33,40,50,60,70,80},{0,1,2,3,"3.5",4,5}))</f>
        <v>0</v>
      </c>
      <c r="R45" s="118"/>
      <c r="S45" s="118"/>
      <c r="T45" s="83">
        <f t="shared" si="18"/>
        <v>0</v>
      </c>
      <c r="U45" s="83"/>
      <c r="V45" s="83"/>
      <c r="W45" s="83">
        <f t="shared" si="4"/>
        <v>0</v>
      </c>
      <c r="X45" s="119">
        <f t="shared" si="19"/>
        <v>0</v>
      </c>
      <c r="Y45" s="81">
        <f>IF(X45="0","0",LOOKUP(X45,{0,66,80,100,120,140,160},{0,1,2,3,"3.5",4,5}))</f>
        <v>0</v>
      </c>
      <c r="Z45" s="81"/>
      <c r="AA45" s="81"/>
      <c r="AB45" s="81">
        <f t="shared" si="5"/>
        <v>0</v>
      </c>
      <c r="AC45" s="120"/>
      <c r="AD45" s="120"/>
      <c r="AE45" s="120">
        <f t="shared" si="6"/>
        <v>0</v>
      </c>
      <c r="AF45" s="121">
        <f t="shared" si="7"/>
        <v>0</v>
      </c>
      <c r="AG45" s="118">
        <f>IF(AF45="0","0",LOOKUP(AF45,{0,66,80,100,120,140,160},{0,1,2,3,"3.5",4,5}))</f>
        <v>0</v>
      </c>
      <c r="AH45" s="118"/>
      <c r="AI45" s="118"/>
      <c r="AJ45" s="81">
        <f t="shared" si="8"/>
        <v>0</v>
      </c>
      <c r="AK45" s="83"/>
      <c r="AL45" s="122"/>
      <c r="AM45" s="122">
        <f t="shared" si="9"/>
        <v>0</v>
      </c>
      <c r="AN45" s="121">
        <f t="shared" si="10"/>
        <v>0</v>
      </c>
      <c r="AO45" s="118">
        <f>IF(AN45="0","0",LOOKUP(AN45,{0,66,80,100,120,140,160},{0,1,2,3,"3.5",4,5}))</f>
        <v>0</v>
      </c>
      <c r="AP45" s="118"/>
      <c r="AQ45" s="118"/>
      <c r="AR45" s="83">
        <f t="shared" si="11"/>
        <v>0</v>
      </c>
      <c r="AS45" s="83"/>
      <c r="AT45" s="122"/>
      <c r="AU45" s="122">
        <f t="shared" si="12"/>
        <v>0</v>
      </c>
      <c r="AV45" s="122">
        <f t="shared" si="13"/>
        <v>0</v>
      </c>
      <c r="AW45" s="118">
        <f>IF(AV45="0","0",LOOKUP(AV45,{0,66,80,100,120,140,160},{0,1,2,3,"3.5",4,5}))</f>
        <v>0</v>
      </c>
      <c r="AX45" s="88" t="s">
        <v>294</v>
      </c>
      <c r="AY45" s="88">
        <f>IF(ISBLANK(AW45)," ",IF(AW45="0","0",LOOKUP(AW45,{0,1,2,3,"3.5",4,5},{0,0,0,1,"1.5",2,3})))</f>
        <v>0</v>
      </c>
      <c r="AZ45" s="134">
        <f t="shared" si="14"/>
        <v>0</v>
      </c>
      <c r="BA45" s="88" t="str">
        <f t="shared" si="15"/>
        <v>F</v>
      </c>
      <c r="BB45" s="88" t="str">
        <f t="shared" si="16"/>
        <v>Fail</v>
      </c>
      <c r="BC45" s="42"/>
      <c r="BD45" s="49" t="str">
        <f>IF(H45="0","0",LOOKUP(H45,{0,1,2,3,"3.5",4,5},{"F","D","C","B","A-","A","A+"}))</f>
        <v>F</v>
      </c>
      <c r="BE45" s="49" t="str">
        <f>IF(L45="0","0",LOOKUP(L45,{0,1,2,3,"3.5",4,5},{"F","D","C","B","A-","A","A+"}))</f>
        <v>F</v>
      </c>
      <c r="BF45" s="49" t="str">
        <f>IF(Q45="0","0",LOOKUP(Q45,{0,1,2,3,"3.5",4,5},{"F","D","C","B","A-","A","A+"}))</f>
        <v>F</v>
      </c>
      <c r="BG45" s="49" t="str">
        <f>IF(Y45="0","0",LOOKUP(Y45,{0,1,2,3,"3.5",4,5},{"F","D","C","B","A-","A","A+"}))</f>
        <v>F</v>
      </c>
      <c r="BH45" s="49" t="str">
        <f>IF(AG45="0","0",LOOKUP(AG45,{0,1,2,3,"3.5",4,5},{"F","D","C","B","A-","A","A+"}))</f>
        <v>F</v>
      </c>
      <c r="BI45" s="49" t="str">
        <f>IF(AO45="0","0",LOOKUP(AO45,{0,1,2,3,"3.5",4,5},{"F","D","C","B","A-","A","A+"}))</f>
        <v>F</v>
      </c>
      <c r="BJ45" s="49" t="str">
        <f>IF(AW45="0","0",LOOKUP(AW45,{0,1,2,3,"3.5",4,5},{"F","D","C","B","A-","A","A+"}))</f>
        <v>F</v>
      </c>
      <c r="BK45" s="50">
        <f t="shared" si="17"/>
        <v>0</v>
      </c>
    </row>
    <row r="46" spans="1:63" ht="18">
      <c r="A46" s="58">
        <v>3042</v>
      </c>
      <c r="B46" s="153" t="s">
        <v>331</v>
      </c>
      <c r="C46" s="81">
        <v>25</v>
      </c>
      <c r="D46" s="81">
        <v>55</v>
      </c>
      <c r="E46" s="81">
        <f t="shared" si="0"/>
        <v>80</v>
      </c>
      <c r="F46" s="81">
        <v>26</v>
      </c>
      <c r="G46" s="81">
        <f t="shared" si="1"/>
        <v>106</v>
      </c>
      <c r="H46" s="116">
        <f>IF(G46="0","0",LOOKUP(G46,{0,66,80,100,120,140,160},{0,1,2,3,"3.5",4,5}))</f>
        <v>3</v>
      </c>
      <c r="I46" s="81">
        <v>51</v>
      </c>
      <c r="J46" s="83">
        <v>51</v>
      </c>
      <c r="K46" s="117">
        <f t="shared" si="2"/>
        <v>102</v>
      </c>
      <c r="L46" s="81">
        <f>IF(K46="0","0",LOOKUP(K46,{0,66,80,100,120,140,160},{0,1,2,3,"3.5",4,5}))</f>
        <v>3</v>
      </c>
      <c r="M46" s="83">
        <v>19</v>
      </c>
      <c r="N46" s="83">
        <v>18</v>
      </c>
      <c r="O46" s="83"/>
      <c r="P46" s="81">
        <f t="shared" si="3"/>
        <v>0</v>
      </c>
      <c r="Q46" s="118">
        <f>IF(P46="0","0",LOOKUP(P46,{0,33,40,50,60,70,80},{0,1,2,3,"3.5",4,5}))</f>
        <v>0</v>
      </c>
      <c r="R46" s="118">
        <v>6</v>
      </c>
      <c r="S46" s="118">
        <v>13</v>
      </c>
      <c r="T46" s="83">
        <f t="shared" si="18"/>
        <v>19</v>
      </c>
      <c r="U46" s="83">
        <v>18</v>
      </c>
      <c r="V46" s="83">
        <v>18</v>
      </c>
      <c r="W46" s="83">
        <f t="shared" si="4"/>
        <v>36</v>
      </c>
      <c r="X46" s="119">
        <f t="shared" si="19"/>
        <v>0</v>
      </c>
      <c r="Y46" s="81">
        <f>IF(X46="0","0",LOOKUP(X46,{0,66,80,100,120,140,160},{0,1,2,3,"3.5",4,5}))</f>
        <v>0</v>
      </c>
      <c r="Z46" s="81"/>
      <c r="AA46" s="81">
        <v>6</v>
      </c>
      <c r="AB46" s="81">
        <f t="shared" si="5"/>
        <v>6</v>
      </c>
      <c r="AC46" s="120"/>
      <c r="AD46" s="120">
        <v>17</v>
      </c>
      <c r="AE46" s="120">
        <f t="shared" si="6"/>
        <v>17</v>
      </c>
      <c r="AF46" s="121">
        <f t="shared" si="7"/>
        <v>0</v>
      </c>
      <c r="AG46" s="118">
        <f>IF(AF46="0","0",LOOKUP(AF46,{0,66,80,100,120,140,160},{0,1,2,3,"3.5",4,5}))</f>
        <v>0</v>
      </c>
      <c r="AH46" s="118">
        <v>19</v>
      </c>
      <c r="AI46" s="118"/>
      <c r="AJ46" s="81">
        <f t="shared" si="8"/>
        <v>19</v>
      </c>
      <c r="AK46" s="83">
        <v>15</v>
      </c>
      <c r="AL46" s="122"/>
      <c r="AM46" s="122">
        <f t="shared" si="9"/>
        <v>15</v>
      </c>
      <c r="AN46" s="121">
        <f t="shared" si="10"/>
        <v>0</v>
      </c>
      <c r="AO46" s="118">
        <f>IF(AN46="0","0",LOOKUP(AN46,{0,66,80,100,120,140,160},{0,1,2,3,"3.5",4,5}))</f>
        <v>0</v>
      </c>
      <c r="AP46" s="118">
        <v>36</v>
      </c>
      <c r="AQ46" s="118"/>
      <c r="AR46" s="83">
        <f t="shared" si="11"/>
        <v>36</v>
      </c>
      <c r="AS46" s="83">
        <v>21</v>
      </c>
      <c r="AT46" s="122"/>
      <c r="AU46" s="122">
        <f t="shared" si="12"/>
        <v>21</v>
      </c>
      <c r="AV46" s="122">
        <f t="shared" si="13"/>
        <v>0</v>
      </c>
      <c r="AW46" s="118">
        <f>IF(AV46="0","0",LOOKUP(AV46,{0,66,80,100,120,140,160},{0,1,2,3,"3.5",4,5}))</f>
        <v>0</v>
      </c>
      <c r="AX46" s="88" t="s">
        <v>294</v>
      </c>
      <c r="AY46" s="88">
        <f>IF(ISBLANK(AW46)," ",IF(AW46="0","0",LOOKUP(AW46,{0,1,2,3,"3.5",4,5},{0,0,0,1,"1.5",2,3})))</f>
        <v>0</v>
      </c>
      <c r="AZ46" s="134">
        <f t="shared" si="14"/>
        <v>0</v>
      </c>
      <c r="BA46" s="88" t="str">
        <f t="shared" si="15"/>
        <v>F</v>
      </c>
      <c r="BB46" s="88" t="str">
        <f t="shared" si="16"/>
        <v>Fail</v>
      </c>
      <c r="BC46" s="42"/>
      <c r="BD46" s="49" t="str">
        <f>IF(H46="0","0",LOOKUP(H46,{0,1,2,3,"3.5",4,5},{"F","D","C","B","A-","A","A+"}))</f>
        <v>B</v>
      </c>
      <c r="BE46" s="49" t="str">
        <f>IF(L46="0","0",LOOKUP(L46,{0,1,2,3,"3.5",4,5},{"F","D","C","B","A-","A","A+"}))</f>
        <v>B</v>
      </c>
      <c r="BF46" s="49" t="str">
        <f>IF(Q46="0","0",LOOKUP(Q46,{0,1,2,3,"3.5",4,5},{"F","D","C","B","A-","A","A+"}))</f>
        <v>F</v>
      </c>
      <c r="BG46" s="49" t="str">
        <f>IF(Y46="0","0",LOOKUP(Y46,{0,1,2,3,"3.5",4,5},{"F","D","C","B","A-","A","A+"}))</f>
        <v>F</v>
      </c>
      <c r="BH46" s="49" t="str">
        <f>IF(AG46="0","0",LOOKUP(AG46,{0,1,2,3,"3.5",4,5},{"F","D","C","B","A-","A","A+"}))</f>
        <v>F</v>
      </c>
      <c r="BI46" s="49" t="str">
        <f>IF(AO46="0","0",LOOKUP(AO46,{0,1,2,3,"3.5",4,5},{"F","D","C","B","A-","A","A+"}))</f>
        <v>F</v>
      </c>
      <c r="BJ46" s="49" t="str">
        <f>IF(AW46="0","0",LOOKUP(AW46,{0,1,2,3,"3.5",4,5},{"F","D","C","B","A-","A","A+"}))</f>
        <v>F</v>
      </c>
      <c r="BK46" s="50">
        <f t="shared" si="17"/>
        <v>208</v>
      </c>
    </row>
    <row r="47" spans="1:63">
      <c r="A47" s="58">
        <v>3043</v>
      </c>
      <c r="B47" s="153" t="s">
        <v>332</v>
      </c>
      <c r="C47" s="81">
        <v>40</v>
      </c>
      <c r="D47" s="81">
        <v>68</v>
      </c>
      <c r="E47" s="81">
        <f t="shared" si="0"/>
        <v>108</v>
      </c>
      <c r="F47" s="81">
        <v>23</v>
      </c>
      <c r="G47" s="81">
        <f t="shared" si="1"/>
        <v>131</v>
      </c>
      <c r="H47" s="116" t="str">
        <f>IF(G47="0","0",LOOKUP(G47,{0,66,80,100,120,140,160},{0,1,2,3,"3.5",4,5}))</f>
        <v>3.5</v>
      </c>
      <c r="I47" s="81">
        <v>55</v>
      </c>
      <c r="J47" s="83">
        <v>53</v>
      </c>
      <c r="K47" s="117">
        <f t="shared" si="2"/>
        <v>108</v>
      </c>
      <c r="L47" s="81">
        <f>IF(K47="0","0",LOOKUP(K47,{0,66,80,100,120,140,160},{0,1,2,3,"3.5",4,5}))</f>
        <v>3</v>
      </c>
      <c r="M47" s="83">
        <v>26</v>
      </c>
      <c r="N47" s="83">
        <v>16</v>
      </c>
      <c r="O47" s="83">
        <v>22</v>
      </c>
      <c r="P47" s="81">
        <f t="shared" si="3"/>
        <v>64</v>
      </c>
      <c r="Q47" s="118" t="str">
        <f>IF(P47="0","0",LOOKUP(P47,{0,33,40,50,60,70,80},{0,1,2,3,"3.5",4,5}))</f>
        <v>3.5</v>
      </c>
      <c r="R47" s="118">
        <v>37</v>
      </c>
      <c r="S47" s="118">
        <v>41</v>
      </c>
      <c r="T47" s="83">
        <f t="shared" si="18"/>
        <v>78</v>
      </c>
      <c r="U47" s="83">
        <v>18</v>
      </c>
      <c r="V47" s="83">
        <v>20</v>
      </c>
      <c r="W47" s="83">
        <f t="shared" si="4"/>
        <v>38</v>
      </c>
      <c r="X47" s="119">
        <f t="shared" si="19"/>
        <v>116</v>
      </c>
      <c r="Y47" s="81">
        <f>IF(X47="0","0",LOOKUP(X47,{0,66,80,100,120,140,160},{0,1,2,3,"3.5",4,5}))</f>
        <v>3</v>
      </c>
      <c r="Z47" s="81">
        <v>40</v>
      </c>
      <c r="AA47" s="81">
        <v>37</v>
      </c>
      <c r="AB47" s="81">
        <f t="shared" si="5"/>
        <v>77</v>
      </c>
      <c r="AC47" s="120">
        <v>21</v>
      </c>
      <c r="AD47" s="120">
        <v>19</v>
      </c>
      <c r="AE47" s="120">
        <f t="shared" si="6"/>
        <v>40</v>
      </c>
      <c r="AF47" s="121">
        <f t="shared" si="7"/>
        <v>117</v>
      </c>
      <c r="AG47" s="118">
        <f>IF(AF47="0","0",LOOKUP(AF47,{0,66,80,100,120,140,160},{0,1,2,3,"3.5",4,5}))</f>
        <v>3</v>
      </c>
      <c r="AH47" s="118">
        <v>36</v>
      </c>
      <c r="AI47" s="118">
        <v>34</v>
      </c>
      <c r="AJ47" s="81">
        <f t="shared" si="8"/>
        <v>70</v>
      </c>
      <c r="AK47" s="83">
        <v>16</v>
      </c>
      <c r="AL47" s="122">
        <v>19</v>
      </c>
      <c r="AM47" s="122">
        <f t="shared" si="9"/>
        <v>35</v>
      </c>
      <c r="AN47" s="121">
        <f t="shared" si="10"/>
        <v>105</v>
      </c>
      <c r="AO47" s="118">
        <f>IF(AN47="0","0",LOOKUP(AN47,{0,66,80,100,120,140,160},{0,1,2,3,"3.5",4,5}))</f>
        <v>3</v>
      </c>
      <c r="AP47" s="118">
        <v>27</v>
      </c>
      <c r="AQ47" s="118">
        <v>27</v>
      </c>
      <c r="AR47" s="83">
        <f t="shared" si="11"/>
        <v>54</v>
      </c>
      <c r="AS47" s="83">
        <v>17</v>
      </c>
      <c r="AT47" s="122">
        <v>19</v>
      </c>
      <c r="AU47" s="122">
        <f t="shared" si="12"/>
        <v>36</v>
      </c>
      <c r="AV47" s="122">
        <f t="shared" si="13"/>
        <v>90</v>
      </c>
      <c r="AW47" s="118">
        <f>IF(AV47="0","0",LOOKUP(AV47,{0,66,80,100,120,140,160},{0,1,2,3,"3.5",4,5}))</f>
        <v>2</v>
      </c>
      <c r="AX47" s="88" t="s">
        <v>294</v>
      </c>
      <c r="AY47" s="88">
        <f>IF(ISBLANK(AW47)," ",IF(AW47="0","0",LOOKUP(AW47,{0,1,2,3,"3.5",4,5},{0,0,0,1,"1.5",2,3})))</f>
        <v>0</v>
      </c>
      <c r="AZ47" s="134">
        <f t="shared" si="14"/>
        <v>3.1666666666666665</v>
      </c>
      <c r="BA47" s="88" t="str">
        <f t="shared" si="15"/>
        <v>B</v>
      </c>
      <c r="BB47" s="88" t="str">
        <f t="shared" si="16"/>
        <v>Average Result</v>
      </c>
      <c r="BC47" s="42"/>
      <c r="BD47" s="49" t="str">
        <f>IF(H47="0","0",LOOKUP(H47,{0,1,2,3,"3.5",4,5},{"F","D","C","B","A-","A","A+"}))</f>
        <v>A-</v>
      </c>
      <c r="BE47" s="49" t="str">
        <f>IF(L47="0","0",LOOKUP(L47,{0,1,2,3,"3.5",4,5},{"F","D","C","B","A-","A","A+"}))</f>
        <v>B</v>
      </c>
      <c r="BF47" s="49" t="str">
        <f>IF(Q47="0","0",LOOKUP(Q47,{0,1,2,3,"3.5",4,5},{"F","D","C","B","A-","A","A+"}))</f>
        <v>A-</v>
      </c>
      <c r="BG47" s="49" t="str">
        <f>IF(Y47="0","0",LOOKUP(Y47,{0,1,2,3,"3.5",4,5},{"F","D","C","B","A-","A","A+"}))</f>
        <v>B</v>
      </c>
      <c r="BH47" s="49" t="str">
        <f>IF(AG47="0","0",LOOKUP(AG47,{0,1,2,3,"3.5",4,5},{"F","D","C","B","A-","A","A+"}))</f>
        <v>B</v>
      </c>
      <c r="BI47" s="49" t="str">
        <f>IF(AO47="0","0",LOOKUP(AO47,{0,1,2,3,"3.5",4,5},{"F","D","C","B","A-","A","A+"}))</f>
        <v>B</v>
      </c>
      <c r="BJ47" s="49" t="str">
        <f>IF(AW47="0","0",LOOKUP(AW47,{0,1,2,3,"3.5",4,5},{"F","D","C","B","A-","A","A+"}))</f>
        <v>C</v>
      </c>
      <c r="BK47" s="50">
        <f t="shared" si="17"/>
        <v>731</v>
      </c>
    </row>
    <row r="48" spans="1:63">
      <c r="A48" s="58">
        <v>3044</v>
      </c>
      <c r="B48" s="153" t="s">
        <v>333</v>
      </c>
      <c r="C48" s="81">
        <v>44</v>
      </c>
      <c r="D48" s="81">
        <v>62</v>
      </c>
      <c r="E48" s="81">
        <f t="shared" si="0"/>
        <v>106</v>
      </c>
      <c r="F48" s="81">
        <v>26</v>
      </c>
      <c r="G48" s="81">
        <f t="shared" si="1"/>
        <v>132</v>
      </c>
      <c r="H48" s="116" t="str">
        <f>IF(G48="0","0",LOOKUP(G48,{0,66,80,100,120,140,160},{0,1,2,3,"3.5",4,5}))</f>
        <v>3.5</v>
      </c>
      <c r="I48" s="81">
        <v>36</v>
      </c>
      <c r="J48" s="83">
        <v>43</v>
      </c>
      <c r="K48" s="117">
        <f t="shared" si="2"/>
        <v>79</v>
      </c>
      <c r="L48" s="81">
        <f>IF(K48="0","0",LOOKUP(K48,{0,66,80,100,120,140,160},{0,1,2,3,"3.5",4,5}))</f>
        <v>1</v>
      </c>
      <c r="M48" s="83">
        <v>29</v>
      </c>
      <c r="N48" s="83">
        <v>15</v>
      </c>
      <c r="O48" s="83">
        <v>14</v>
      </c>
      <c r="P48" s="81">
        <f t="shared" si="3"/>
        <v>58</v>
      </c>
      <c r="Q48" s="118">
        <f>IF(P48="0","0",LOOKUP(P48,{0,33,40,50,60,70,80},{0,1,2,3,"3.5",4,5}))</f>
        <v>3</v>
      </c>
      <c r="R48" s="118">
        <v>17</v>
      </c>
      <c r="S48" s="118">
        <v>11</v>
      </c>
      <c r="T48" s="83">
        <f t="shared" si="18"/>
        <v>28</v>
      </c>
      <c r="U48" s="83">
        <v>14</v>
      </c>
      <c r="V48" s="83">
        <v>13</v>
      </c>
      <c r="W48" s="83">
        <f t="shared" si="4"/>
        <v>27</v>
      </c>
      <c r="X48" s="119">
        <f t="shared" si="19"/>
        <v>0</v>
      </c>
      <c r="Y48" s="81">
        <f>IF(X48="0","0",LOOKUP(X48,{0,66,80,100,120,140,160},{0,1,2,3,"3.5",4,5}))</f>
        <v>0</v>
      </c>
      <c r="Z48" s="81">
        <v>50</v>
      </c>
      <c r="AA48" s="81">
        <v>46</v>
      </c>
      <c r="AB48" s="81">
        <f t="shared" si="5"/>
        <v>96</v>
      </c>
      <c r="AC48" s="120">
        <v>20</v>
      </c>
      <c r="AD48" s="120">
        <v>19</v>
      </c>
      <c r="AE48" s="120">
        <f t="shared" si="6"/>
        <v>39</v>
      </c>
      <c r="AF48" s="121">
        <f t="shared" si="7"/>
        <v>135</v>
      </c>
      <c r="AG48" s="118" t="str">
        <f>IF(AF48="0","0",LOOKUP(AF48,{0,66,80,100,120,140,160},{0,1,2,3,"3.5",4,5}))</f>
        <v>3.5</v>
      </c>
      <c r="AH48" s="118">
        <v>44</v>
      </c>
      <c r="AI48" s="118">
        <v>44</v>
      </c>
      <c r="AJ48" s="81">
        <f t="shared" si="8"/>
        <v>88</v>
      </c>
      <c r="AK48" s="83">
        <v>16</v>
      </c>
      <c r="AL48" s="122">
        <v>15</v>
      </c>
      <c r="AM48" s="122">
        <f t="shared" si="9"/>
        <v>31</v>
      </c>
      <c r="AN48" s="121">
        <f t="shared" si="10"/>
        <v>119</v>
      </c>
      <c r="AO48" s="118">
        <f>IF(AN48="0","0",LOOKUP(AN48,{0,66,80,100,120,140,160},{0,1,2,3,"3.5",4,5}))</f>
        <v>3</v>
      </c>
      <c r="AP48" s="118">
        <v>25</v>
      </c>
      <c r="AQ48" s="118">
        <v>33</v>
      </c>
      <c r="AR48" s="83">
        <f t="shared" si="11"/>
        <v>58</v>
      </c>
      <c r="AS48" s="83">
        <v>13</v>
      </c>
      <c r="AT48" s="122">
        <v>19</v>
      </c>
      <c r="AU48" s="122">
        <f t="shared" si="12"/>
        <v>32</v>
      </c>
      <c r="AV48" s="122">
        <f t="shared" si="13"/>
        <v>90</v>
      </c>
      <c r="AW48" s="118">
        <f>IF(AV48="0","0",LOOKUP(AV48,{0,66,80,100,120,140,160},{0,1,2,3,"3.5",4,5}))</f>
        <v>2</v>
      </c>
      <c r="AX48" s="88" t="s">
        <v>294</v>
      </c>
      <c r="AY48" s="88">
        <f>IF(ISBLANK(AW48)," ",IF(AW48="0","0",LOOKUP(AW48,{0,1,2,3,"3.5",4,5},{0,0,0,1,"1.5",2,3})))</f>
        <v>0</v>
      </c>
      <c r="AZ48" s="134">
        <f t="shared" si="14"/>
        <v>0</v>
      </c>
      <c r="BA48" s="88" t="str">
        <f t="shared" si="15"/>
        <v>F</v>
      </c>
      <c r="BB48" s="88" t="str">
        <f t="shared" si="16"/>
        <v>Fail</v>
      </c>
      <c r="BC48" s="42"/>
      <c r="BD48" s="49" t="str">
        <f>IF(H48="0","0",LOOKUP(H48,{0,1,2,3,"3.5",4,5},{"F","D","C","B","A-","A","A+"}))</f>
        <v>A-</v>
      </c>
      <c r="BE48" s="49" t="str">
        <f>IF(L48="0","0",LOOKUP(L48,{0,1,2,3,"3.5",4,5},{"F","D","C","B","A-","A","A+"}))</f>
        <v>D</v>
      </c>
      <c r="BF48" s="49" t="str">
        <f>IF(Q48="0","0",LOOKUP(Q48,{0,1,2,3,"3.5",4,5},{"F","D","C","B","A-","A","A+"}))</f>
        <v>B</v>
      </c>
      <c r="BG48" s="49" t="str">
        <f>IF(Y48="0","0",LOOKUP(Y48,{0,1,2,3,"3.5",4,5},{"F","D","C","B","A-","A","A+"}))</f>
        <v>F</v>
      </c>
      <c r="BH48" s="49" t="str">
        <f>IF(AG48="0","0",LOOKUP(AG48,{0,1,2,3,"3.5",4,5},{"F","D","C","B","A-","A","A+"}))</f>
        <v>A-</v>
      </c>
      <c r="BI48" s="49" t="str">
        <f>IF(AO48="0","0",LOOKUP(AO48,{0,1,2,3,"3.5",4,5},{"F","D","C","B","A-","A","A+"}))</f>
        <v>B</v>
      </c>
      <c r="BJ48" s="49" t="str">
        <f>IF(AW48="0","0",LOOKUP(AW48,{0,1,2,3,"3.5",4,5},{"F","D","C","B","A-","A","A+"}))</f>
        <v>C</v>
      </c>
      <c r="BK48" s="50">
        <f t="shared" si="17"/>
        <v>613</v>
      </c>
    </row>
    <row r="49" spans="1:63">
      <c r="A49" s="58">
        <v>3045</v>
      </c>
      <c r="B49" s="153" t="s">
        <v>334</v>
      </c>
      <c r="C49" s="81">
        <v>40</v>
      </c>
      <c r="D49" s="81">
        <v>58</v>
      </c>
      <c r="E49" s="81">
        <f t="shared" si="0"/>
        <v>98</v>
      </c>
      <c r="F49" s="81">
        <v>21</v>
      </c>
      <c r="G49" s="81">
        <f t="shared" si="1"/>
        <v>119</v>
      </c>
      <c r="H49" s="116">
        <f>IF(G49="0","0",LOOKUP(G49,{0,66,80,100,120,140,160},{0,1,2,3,"3.5",4,5}))</f>
        <v>3</v>
      </c>
      <c r="I49" s="81">
        <v>41</v>
      </c>
      <c r="J49" s="83">
        <v>42</v>
      </c>
      <c r="K49" s="117">
        <f t="shared" si="2"/>
        <v>83</v>
      </c>
      <c r="L49" s="81">
        <f>IF(K49="0","0",LOOKUP(K49,{0,66,80,100,120,140,160},{0,1,2,3,"3.5",4,5}))</f>
        <v>2</v>
      </c>
      <c r="M49" s="83">
        <v>27</v>
      </c>
      <c r="N49" s="83">
        <v>12</v>
      </c>
      <c r="O49" s="83">
        <v>13</v>
      </c>
      <c r="P49" s="81">
        <f t="shared" si="3"/>
        <v>52</v>
      </c>
      <c r="Q49" s="118">
        <f>IF(P49="0","0",LOOKUP(P49,{0,33,40,50,60,70,80},{0,1,2,3,"3.5",4,5}))</f>
        <v>3</v>
      </c>
      <c r="R49" s="118">
        <v>16</v>
      </c>
      <c r="S49" s="118">
        <v>11</v>
      </c>
      <c r="T49" s="83">
        <f t="shared" si="18"/>
        <v>27</v>
      </c>
      <c r="U49" s="83">
        <v>12</v>
      </c>
      <c r="V49" s="83">
        <v>14</v>
      </c>
      <c r="W49" s="83">
        <f t="shared" si="4"/>
        <v>26</v>
      </c>
      <c r="X49" s="119">
        <f t="shared" si="19"/>
        <v>0</v>
      </c>
      <c r="Y49" s="81">
        <f>IF(X49="0","0",LOOKUP(X49,{0,66,80,100,120,140,160},{0,1,2,3,"3.5",4,5}))</f>
        <v>0</v>
      </c>
      <c r="Z49" s="81">
        <v>39</v>
      </c>
      <c r="AA49" s="81">
        <v>30</v>
      </c>
      <c r="AB49" s="81">
        <f t="shared" si="5"/>
        <v>69</v>
      </c>
      <c r="AC49" s="120">
        <v>16</v>
      </c>
      <c r="AD49" s="120">
        <v>10</v>
      </c>
      <c r="AE49" s="120">
        <f t="shared" si="6"/>
        <v>26</v>
      </c>
      <c r="AF49" s="121">
        <f t="shared" si="7"/>
        <v>95</v>
      </c>
      <c r="AG49" s="118">
        <f>IF(AF49="0","0",LOOKUP(AF49,{0,66,80,100,120,140,160},{0,1,2,3,"3.5",4,5}))</f>
        <v>2</v>
      </c>
      <c r="AH49" s="118">
        <v>25</v>
      </c>
      <c r="AI49" s="118">
        <v>40</v>
      </c>
      <c r="AJ49" s="81">
        <f t="shared" si="8"/>
        <v>65</v>
      </c>
      <c r="AK49" s="83">
        <v>15</v>
      </c>
      <c r="AL49" s="122">
        <v>16</v>
      </c>
      <c r="AM49" s="122">
        <f t="shared" si="9"/>
        <v>31</v>
      </c>
      <c r="AN49" s="121">
        <f t="shared" si="10"/>
        <v>96</v>
      </c>
      <c r="AO49" s="118">
        <f>IF(AN49="0","0",LOOKUP(AN49,{0,66,80,100,120,140,160},{0,1,2,3,"3.5",4,5}))</f>
        <v>2</v>
      </c>
      <c r="AP49" s="118">
        <v>23</v>
      </c>
      <c r="AQ49" s="118">
        <v>35</v>
      </c>
      <c r="AR49" s="83">
        <f t="shared" si="11"/>
        <v>58</v>
      </c>
      <c r="AS49" s="83">
        <v>14</v>
      </c>
      <c r="AT49" s="122">
        <v>16</v>
      </c>
      <c r="AU49" s="122">
        <f t="shared" si="12"/>
        <v>30</v>
      </c>
      <c r="AV49" s="122">
        <f t="shared" si="13"/>
        <v>88</v>
      </c>
      <c r="AW49" s="118">
        <f>IF(AV49="0","0",LOOKUP(AV49,{0,66,80,100,120,140,160},{0,1,2,3,"3.5",4,5}))</f>
        <v>2</v>
      </c>
      <c r="AX49" s="88" t="s">
        <v>294</v>
      </c>
      <c r="AY49" s="88">
        <f>IF(ISBLANK(AW49)," ",IF(AW49="0","0",LOOKUP(AW49,{0,1,2,3,"3.5",4,5},{0,0,0,1,"1.5",2,3})))</f>
        <v>0</v>
      </c>
      <c r="AZ49" s="134">
        <f t="shared" si="14"/>
        <v>0</v>
      </c>
      <c r="BA49" s="88" t="str">
        <f t="shared" si="15"/>
        <v>F</v>
      </c>
      <c r="BB49" s="88" t="str">
        <f t="shared" si="16"/>
        <v>Fail</v>
      </c>
      <c r="BC49" s="42"/>
      <c r="BD49" s="49" t="str">
        <f>IF(H49="0","0",LOOKUP(H49,{0,1,2,3,"3.5",4,5},{"F","D","C","B","A-","A","A+"}))</f>
        <v>B</v>
      </c>
      <c r="BE49" s="49" t="str">
        <f>IF(L49="0","0",LOOKUP(L49,{0,1,2,3,"3.5",4,5},{"F","D","C","B","A-","A","A+"}))</f>
        <v>C</v>
      </c>
      <c r="BF49" s="49" t="str">
        <f>IF(Q49="0","0",LOOKUP(Q49,{0,1,2,3,"3.5",4,5},{"F","D","C","B","A-","A","A+"}))</f>
        <v>B</v>
      </c>
      <c r="BG49" s="49" t="str">
        <f>IF(Y49="0","0",LOOKUP(Y49,{0,1,2,3,"3.5",4,5},{"F","D","C","B","A-","A","A+"}))</f>
        <v>F</v>
      </c>
      <c r="BH49" s="49" t="str">
        <f>IF(AG49="0","0",LOOKUP(AG49,{0,1,2,3,"3.5",4,5},{"F","D","C","B","A-","A","A+"}))</f>
        <v>C</v>
      </c>
      <c r="BI49" s="49" t="str">
        <f>IF(AO49="0","0",LOOKUP(AO49,{0,1,2,3,"3.5",4,5},{"F","D","C","B","A-","A","A+"}))</f>
        <v>C</v>
      </c>
      <c r="BJ49" s="49" t="str">
        <f>IF(AW49="0","0",LOOKUP(AW49,{0,1,2,3,"3.5",4,5},{"F","D","C","B","A-","A","A+"}))</f>
        <v>C</v>
      </c>
      <c r="BK49" s="50">
        <f t="shared" si="17"/>
        <v>533</v>
      </c>
    </row>
    <row r="50" spans="1:63">
      <c r="A50" s="58">
        <v>3046</v>
      </c>
      <c r="B50" s="153" t="s">
        <v>335</v>
      </c>
      <c r="C50" s="81">
        <v>29</v>
      </c>
      <c r="D50" s="81">
        <v>62</v>
      </c>
      <c r="E50" s="81">
        <f t="shared" si="0"/>
        <v>91</v>
      </c>
      <c r="F50" s="81">
        <v>25</v>
      </c>
      <c r="G50" s="81">
        <f t="shared" si="1"/>
        <v>116</v>
      </c>
      <c r="H50" s="116">
        <f>IF(G50="0","0",LOOKUP(G50,{0,66,80,100,120,140,160},{0,1,2,3,"3.5",4,5}))</f>
        <v>3</v>
      </c>
      <c r="I50" s="81">
        <v>35</v>
      </c>
      <c r="J50" s="127">
        <v>57</v>
      </c>
      <c r="K50" s="117">
        <f t="shared" si="2"/>
        <v>92</v>
      </c>
      <c r="L50" s="81">
        <f>IF(K50="0","0",LOOKUP(K50,{0,66,80,100,120,140,160},{0,1,2,3,"3.5",4,5}))</f>
        <v>2</v>
      </c>
      <c r="M50" s="83">
        <v>22</v>
      </c>
      <c r="N50" s="83">
        <v>16</v>
      </c>
      <c r="O50" s="83">
        <v>15</v>
      </c>
      <c r="P50" s="81">
        <f t="shared" si="3"/>
        <v>53</v>
      </c>
      <c r="Q50" s="118">
        <f>IF(P50="0","0",LOOKUP(P50,{0,33,40,50,60,70,80},{0,1,2,3,"3.5",4,5}))</f>
        <v>3</v>
      </c>
      <c r="R50" s="118">
        <v>14</v>
      </c>
      <c r="S50" s="118">
        <v>29</v>
      </c>
      <c r="T50" s="83">
        <f t="shared" si="18"/>
        <v>43</v>
      </c>
      <c r="U50" s="83">
        <v>10</v>
      </c>
      <c r="V50" s="83">
        <v>16</v>
      </c>
      <c r="W50" s="83">
        <f t="shared" si="4"/>
        <v>26</v>
      </c>
      <c r="X50" s="119">
        <f t="shared" si="19"/>
        <v>69</v>
      </c>
      <c r="Y50" s="81">
        <f>IF(X50="0","0",LOOKUP(X50,{0,66,80,100,120,140,160},{0,1,2,3,"3.5",4,5}))</f>
        <v>1</v>
      </c>
      <c r="Z50" s="81">
        <v>31</v>
      </c>
      <c r="AA50" s="81"/>
      <c r="AB50" s="81">
        <f t="shared" si="5"/>
        <v>31</v>
      </c>
      <c r="AC50" s="120">
        <v>15</v>
      </c>
      <c r="AD50" s="120"/>
      <c r="AE50" s="120">
        <f t="shared" si="6"/>
        <v>15</v>
      </c>
      <c r="AF50" s="121">
        <f t="shared" si="7"/>
        <v>0</v>
      </c>
      <c r="AG50" s="118">
        <f>IF(AF50="0","0",LOOKUP(AF50,{0,66,80,100,120,140,160},{0,1,2,3,"3.5",4,5}))</f>
        <v>0</v>
      </c>
      <c r="AH50" s="118">
        <v>30</v>
      </c>
      <c r="AI50" s="118">
        <v>33</v>
      </c>
      <c r="AJ50" s="81">
        <f t="shared" si="8"/>
        <v>63</v>
      </c>
      <c r="AK50" s="83">
        <v>13</v>
      </c>
      <c r="AL50" s="122">
        <v>16</v>
      </c>
      <c r="AM50" s="122">
        <f t="shared" si="9"/>
        <v>29</v>
      </c>
      <c r="AN50" s="121">
        <f t="shared" si="10"/>
        <v>92</v>
      </c>
      <c r="AO50" s="118">
        <f>IF(AN50="0","0",LOOKUP(AN50,{0,66,80,100,120,140,160},{0,1,2,3,"3.5",4,5}))</f>
        <v>2</v>
      </c>
      <c r="AP50" s="118">
        <v>13</v>
      </c>
      <c r="AQ50" s="118">
        <v>25</v>
      </c>
      <c r="AR50" s="83">
        <f t="shared" si="11"/>
        <v>38</v>
      </c>
      <c r="AS50" s="83">
        <v>21</v>
      </c>
      <c r="AT50" s="122">
        <v>21</v>
      </c>
      <c r="AU50" s="122">
        <f t="shared" si="12"/>
        <v>42</v>
      </c>
      <c r="AV50" s="122">
        <f t="shared" si="13"/>
        <v>80</v>
      </c>
      <c r="AW50" s="118">
        <f>IF(AV50="0","0",LOOKUP(AV50,{0,66,80,100,120,140,160},{0,1,2,3,"3.5",4,5}))</f>
        <v>2</v>
      </c>
      <c r="AX50" s="88" t="s">
        <v>294</v>
      </c>
      <c r="AY50" s="88">
        <f>IF(ISBLANK(AW50)," ",IF(AW50="0","0",LOOKUP(AW50,{0,1,2,3,"3.5",4,5},{0,0,0,1,"1.5",2,3})))</f>
        <v>0</v>
      </c>
      <c r="AZ50" s="134">
        <f t="shared" si="14"/>
        <v>0</v>
      </c>
      <c r="BA50" s="88" t="str">
        <f t="shared" si="15"/>
        <v>F</v>
      </c>
      <c r="BB50" s="88" t="str">
        <f t="shared" si="16"/>
        <v>Fail</v>
      </c>
      <c r="BC50" s="42"/>
      <c r="BD50" s="49" t="str">
        <f>IF(H50="0","0",LOOKUP(H50,{0,1,2,3,"3.5",4,5},{"F","D","C","B","A-","A","A+"}))</f>
        <v>B</v>
      </c>
      <c r="BE50" s="49" t="str">
        <f>IF(L50="0","0",LOOKUP(L50,{0,1,2,3,"3.5",4,5},{"F","D","C","B","A-","A","A+"}))</f>
        <v>C</v>
      </c>
      <c r="BF50" s="49" t="str">
        <f>IF(Q50="0","0",LOOKUP(Q50,{0,1,2,3,"3.5",4,5},{"F","D","C","B","A-","A","A+"}))</f>
        <v>B</v>
      </c>
      <c r="BG50" s="49" t="str">
        <f>IF(Y50="0","0",LOOKUP(Y50,{0,1,2,3,"3.5",4,5},{"F","D","C","B","A-","A","A+"}))</f>
        <v>D</v>
      </c>
      <c r="BH50" s="49" t="str">
        <f>IF(AG50="0","0",LOOKUP(AG50,{0,1,2,3,"3.5",4,5},{"F","D","C","B","A-","A","A+"}))</f>
        <v>F</v>
      </c>
      <c r="BI50" s="49" t="str">
        <f>IF(AO50="0","0",LOOKUP(AO50,{0,1,2,3,"3.5",4,5},{"F","D","C","B","A-","A","A+"}))</f>
        <v>C</v>
      </c>
      <c r="BJ50" s="49" t="str">
        <f>IF(AW50="0","0",LOOKUP(AW50,{0,1,2,3,"3.5",4,5},{"F","D","C","B","A-","A","A+"}))</f>
        <v>C</v>
      </c>
      <c r="BK50" s="50">
        <f t="shared" si="17"/>
        <v>502</v>
      </c>
    </row>
    <row r="51" spans="1:63">
      <c r="A51" s="58">
        <v>3047</v>
      </c>
      <c r="B51" s="153" t="s">
        <v>336</v>
      </c>
      <c r="C51" s="126">
        <v>34</v>
      </c>
      <c r="D51" s="126">
        <v>74</v>
      </c>
      <c r="E51" s="81">
        <f t="shared" si="0"/>
        <v>108</v>
      </c>
      <c r="F51" s="81">
        <v>25</v>
      </c>
      <c r="G51" s="81">
        <f t="shared" si="1"/>
        <v>133</v>
      </c>
      <c r="H51" s="116" t="str">
        <f>IF(G51="0","0",LOOKUP(G51,{0,66,80,100,120,140,160},{0,1,2,3,"3.5",4,5}))</f>
        <v>3.5</v>
      </c>
      <c r="I51" s="81">
        <v>53</v>
      </c>
      <c r="J51" s="83">
        <v>58</v>
      </c>
      <c r="K51" s="117">
        <f t="shared" si="2"/>
        <v>111</v>
      </c>
      <c r="L51" s="81">
        <f>IF(K51="0","0",LOOKUP(K51,{0,66,80,100,120,140,160},{0,1,2,3,"3.5",4,5}))</f>
        <v>3</v>
      </c>
      <c r="M51" s="83">
        <v>28</v>
      </c>
      <c r="N51" s="83">
        <v>13</v>
      </c>
      <c r="O51" s="83">
        <v>14</v>
      </c>
      <c r="P51" s="81">
        <f t="shared" si="3"/>
        <v>55</v>
      </c>
      <c r="Q51" s="118">
        <f>IF(P51="0","0",LOOKUP(P51,{0,33,40,50,60,70,80},{0,1,2,3,"3.5",4,5}))</f>
        <v>3</v>
      </c>
      <c r="R51" s="118">
        <v>7</v>
      </c>
      <c r="S51" s="118">
        <v>9</v>
      </c>
      <c r="T51" s="83">
        <f t="shared" si="18"/>
        <v>16</v>
      </c>
      <c r="U51" s="83"/>
      <c r="V51" s="83">
        <v>8</v>
      </c>
      <c r="W51" s="83">
        <f t="shared" si="4"/>
        <v>8</v>
      </c>
      <c r="X51" s="119">
        <f t="shared" si="19"/>
        <v>0</v>
      </c>
      <c r="Y51" s="81">
        <f>IF(X51="0","0",LOOKUP(X51,{0,66,80,100,120,140,160},{0,1,2,3,"3.5",4,5}))</f>
        <v>0</v>
      </c>
      <c r="Z51" s="81">
        <v>34</v>
      </c>
      <c r="AA51" s="81">
        <v>27</v>
      </c>
      <c r="AB51" s="81">
        <f t="shared" si="5"/>
        <v>61</v>
      </c>
      <c r="AC51" s="120">
        <v>13</v>
      </c>
      <c r="AD51" s="120">
        <v>14</v>
      </c>
      <c r="AE51" s="120">
        <f t="shared" si="6"/>
        <v>27</v>
      </c>
      <c r="AF51" s="121">
        <f t="shared" si="7"/>
        <v>88</v>
      </c>
      <c r="AG51" s="118">
        <f>IF(AF51="0","0",LOOKUP(AF51,{0,66,80,100,120,140,160},{0,1,2,3,"3.5",4,5}))</f>
        <v>2</v>
      </c>
      <c r="AH51" s="118">
        <v>37</v>
      </c>
      <c r="AI51" s="118">
        <v>27</v>
      </c>
      <c r="AJ51" s="81">
        <f t="shared" si="8"/>
        <v>64</v>
      </c>
      <c r="AK51" s="83">
        <v>19</v>
      </c>
      <c r="AL51" s="122">
        <v>13</v>
      </c>
      <c r="AM51" s="122">
        <f t="shared" si="9"/>
        <v>32</v>
      </c>
      <c r="AN51" s="121">
        <f t="shared" si="10"/>
        <v>96</v>
      </c>
      <c r="AO51" s="118">
        <f>IF(AN51="0","0",LOOKUP(AN51,{0,66,80,100,120,140,160},{0,1,2,3,"3.5",4,5}))</f>
        <v>2</v>
      </c>
      <c r="AP51" s="118">
        <v>17</v>
      </c>
      <c r="AQ51" s="118">
        <v>28</v>
      </c>
      <c r="AR51" s="83">
        <f t="shared" si="11"/>
        <v>45</v>
      </c>
      <c r="AS51" s="83">
        <v>11</v>
      </c>
      <c r="AT51" s="122">
        <v>12</v>
      </c>
      <c r="AU51" s="122">
        <f t="shared" si="12"/>
        <v>23</v>
      </c>
      <c r="AV51" s="122">
        <f t="shared" si="13"/>
        <v>68</v>
      </c>
      <c r="AW51" s="118">
        <f>IF(AV51="0","0",LOOKUP(AV51,{0,66,80,100,120,140,160},{0,1,2,3,"3.5",4,5}))</f>
        <v>1</v>
      </c>
      <c r="AX51" s="88" t="s">
        <v>294</v>
      </c>
      <c r="AY51" s="88">
        <f>IF(ISBLANK(AW51)," ",IF(AW51="0","0",LOOKUP(AW51,{0,1,2,3,"3.5",4,5},{0,0,0,1,"1.5",2,3})))</f>
        <v>0</v>
      </c>
      <c r="AZ51" s="134">
        <f t="shared" si="14"/>
        <v>0</v>
      </c>
      <c r="BA51" s="88" t="str">
        <f t="shared" si="15"/>
        <v>F</v>
      </c>
      <c r="BB51" s="88" t="str">
        <f t="shared" si="16"/>
        <v>Fail</v>
      </c>
      <c r="BC51" s="42"/>
      <c r="BD51" s="49" t="str">
        <f>IF(H51="0","0",LOOKUP(H51,{0,1,2,3,"3.5",4,5},{"F","D","C","B","A-","A","A+"}))</f>
        <v>A-</v>
      </c>
      <c r="BE51" s="49" t="str">
        <f>IF(L51="0","0",LOOKUP(L51,{0,1,2,3,"3.5",4,5},{"F","D","C","B","A-","A","A+"}))</f>
        <v>B</v>
      </c>
      <c r="BF51" s="49" t="str">
        <f>IF(Q51="0","0",LOOKUP(Q51,{0,1,2,3,"3.5",4,5},{"F","D","C","B","A-","A","A+"}))</f>
        <v>B</v>
      </c>
      <c r="BG51" s="49" t="str">
        <f>IF(Y51="0","0",LOOKUP(Y51,{0,1,2,3,"3.5",4,5},{"F","D","C","B","A-","A","A+"}))</f>
        <v>F</v>
      </c>
      <c r="BH51" s="49" t="str">
        <f>IF(AG51="0","0",LOOKUP(AG51,{0,1,2,3,"3.5",4,5},{"F","D","C","B","A-","A","A+"}))</f>
        <v>C</v>
      </c>
      <c r="BI51" s="49" t="str">
        <f>IF(AO51="0","0",LOOKUP(AO51,{0,1,2,3,"3.5",4,5},{"F","D","C","B","A-","A","A+"}))</f>
        <v>C</v>
      </c>
      <c r="BJ51" s="49" t="str">
        <f>IF(AW51="0","0",LOOKUP(AW51,{0,1,2,3,"3.5",4,5},{"F","D","C","B","A-","A","A+"}))</f>
        <v>D</v>
      </c>
      <c r="BK51" s="50">
        <f t="shared" si="17"/>
        <v>551</v>
      </c>
    </row>
    <row r="52" spans="1:63">
      <c r="A52" s="58">
        <v>3048</v>
      </c>
      <c r="B52" s="153" t="s">
        <v>337</v>
      </c>
      <c r="C52" s="81">
        <v>39</v>
      </c>
      <c r="D52" s="81">
        <v>60</v>
      </c>
      <c r="E52" s="81">
        <f t="shared" si="0"/>
        <v>99</v>
      </c>
      <c r="F52" s="81">
        <v>23</v>
      </c>
      <c r="G52" s="81">
        <f t="shared" si="1"/>
        <v>122</v>
      </c>
      <c r="H52" s="116" t="str">
        <f>IF(G52="0","0",LOOKUP(G52,{0,66,80,100,120,140,160},{0,1,2,3,"3.5",4,5}))</f>
        <v>3.5</v>
      </c>
      <c r="I52" s="81">
        <v>64</v>
      </c>
      <c r="J52" s="83">
        <v>66</v>
      </c>
      <c r="K52" s="117">
        <f t="shared" si="2"/>
        <v>130</v>
      </c>
      <c r="L52" s="81" t="str">
        <f>IF(K52="0","0",LOOKUP(K52,{0,66,80,100,120,140,160},{0,1,2,3,"3.5",4,5}))</f>
        <v>3.5</v>
      </c>
      <c r="M52" s="83">
        <v>31</v>
      </c>
      <c r="N52" s="83">
        <v>15</v>
      </c>
      <c r="O52" s="83">
        <v>14</v>
      </c>
      <c r="P52" s="81">
        <f t="shared" si="3"/>
        <v>60</v>
      </c>
      <c r="Q52" s="118" t="str">
        <f>IF(P52="0","0",LOOKUP(P52,{0,33,40,50,60,70,80},{0,1,2,3,"3.5",4,5}))</f>
        <v>3.5</v>
      </c>
      <c r="R52" s="118">
        <v>6</v>
      </c>
      <c r="S52" s="118">
        <v>4</v>
      </c>
      <c r="T52" s="83">
        <f t="shared" si="18"/>
        <v>10</v>
      </c>
      <c r="U52" s="83">
        <v>11</v>
      </c>
      <c r="V52" s="83">
        <v>11</v>
      </c>
      <c r="W52" s="83">
        <f t="shared" si="4"/>
        <v>22</v>
      </c>
      <c r="X52" s="119">
        <f t="shared" si="19"/>
        <v>0</v>
      </c>
      <c r="Y52" s="81">
        <f>IF(X52="0","0",LOOKUP(X52,{0,66,80,100,120,140,160},{0,1,2,3,"3.5",4,5}))</f>
        <v>0</v>
      </c>
      <c r="Z52" s="81">
        <v>39</v>
      </c>
      <c r="AA52" s="81">
        <v>31</v>
      </c>
      <c r="AB52" s="81">
        <f t="shared" si="5"/>
        <v>70</v>
      </c>
      <c r="AC52" s="120">
        <v>18</v>
      </c>
      <c r="AD52" s="120">
        <v>15</v>
      </c>
      <c r="AE52" s="120">
        <f t="shared" si="6"/>
        <v>33</v>
      </c>
      <c r="AF52" s="121">
        <f t="shared" si="7"/>
        <v>103</v>
      </c>
      <c r="AG52" s="118">
        <f>IF(AF52="0","0",LOOKUP(AF52,{0,66,80,100,120,140,160},{0,1,2,3,"3.5",4,5}))</f>
        <v>3</v>
      </c>
      <c r="AH52" s="118">
        <v>44</v>
      </c>
      <c r="AI52" s="118">
        <v>38</v>
      </c>
      <c r="AJ52" s="81">
        <f t="shared" si="8"/>
        <v>82</v>
      </c>
      <c r="AK52" s="83">
        <v>17</v>
      </c>
      <c r="AL52" s="122">
        <v>19</v>
      </c>
      <c r="AM52" s="122">
        <f t="shared" si="9"/>
        <v>36</v>
      </c>
      <c r="AN52" s="121">
        <f t="shared" si="10"/>
        <v>118</v>
      </c>
      <c r="AO52" s="118">
        <f>IF(AN52="0","0",LOOKUP(AN52,{0,66,80,100,120,140,160},{0,1,2,3,"3.5",4,5}))</f>
        <v>3</v>
      </c>
      <c r="AP52" s="118">
        <v>30</v>
      </c>
      <c r="AQ52" s="118">
        <v>36</v>
      </c>
      <c r="AR52" s="83">
        <f t="shared" si="11"/>
        <v>66</v>
      </c>
      <c r="AS52" s="83">
        <v>12</v>
      </c>
      <c r="AT52" s="122">
        <v>13</v>
      </c>
      <c r="AU52" s="122">
        <f t="shared" si="12"/>
        <v>25</v>
      </c>
      <c r="AV52" s="122">
        <f t="shared" si="13"/>
        <v>91</v>
      </c>
      <c r="AW52" s="118">
        <f>IF(AV52="0","0",LOOKUP(AV52,{0,66,80,100,120,140,160},{0,1,2,3,"3.5",4,5}))</f>
        <v>2</v>
      </c>
      <c r="AX52" s="88" t="s">
        <v>294</v>
      </c>
      <c r="AY52" s="88">
        <f>IF(ISBLANK(AW52)," ",IF(AW52="0","0",LOOKUP(AW52,{0,1,2,3,"3.5",4,5},{0,0,0,1,"1.5",2,3})))</f>
        <v>0</v>
      </c>
      <c r="AZ52" s="134">
        <f t="shared" si="14"/>
        <v>0</v>
      </c>
      <c r="BA52" s="88" t="str">
        <f t="shared" si="15"/>
        <v>F</v>
      </c>
      <c r="BB52" s="88" t="str">
        <f t="shared" si="16"/>
        <v>Fail</v>
      </c>
      <c r="BD52" s="49" t="str">
        <f>IF(H52="0","0",LOOKUP(H52,{0,1,2,3,"3.5",4,5},{"F","D","C","B","A-","A","A+"}))</f>
        <v>A-</v>
      </c>
      <c r="BE52" s="49" t="str">
        <f>IF(L52="0","0",LOOKUP(L52,{0,1,2,3,"3.5",4,5},{"F","D","C","B","A-","A","A+"}))</f>
        <v>A-</v>
      </c>
      <c r="BF52" s="49" t="str">
        <f>IF(Q52="0","0",LOOKUP(Q52,{0,1,2,3,"3.5",4,5},{"F","D","C","B","A-","A","A+"}))</f>
        <v>A-</v>
      </c>
      <c r="BG52" s="49" t="str">
        <f>IF(Y52="0","0",LOOKUP(Y52,{0,1,2,3,"3.5",4,5},{"F","D","C","B","A-","A","A+"}))</f>
        <v>F</v>
      </c>
      <c r="BH52" s="49" t="str">
        <f>IF(AG52="0","0",LOOKUP(AG52,{0,1,2,3,"3.5",4,5},{"F","D","C","B","A-","A","A+"}))</f>
        <v>B</v>
      </c>
      <c r="BI52" s="49" t="str">
        <f>IF(AO52="0","0",LOOKUP(AO52,{0,1,2,3,"3.5",4,5},{"F","D","C","B","A-","A","A+"}))</f>
        <v>B</v>
      </c>
      <c r="BJ52" s="49" t="str">
        <f>IF(AW52="0","0",LOOKUP(AW52,{0,1,2,3,"3.5",4,5},{"F","D","C","B","A-","A","A+"}))</f>
        <v>C</v>
      </c>
      <c r="BK52" s="50">
        <f t="shared" si="17"/>
        <v>624</v>
      </c>
    </row>
    <row r="53" spans="1:63">
      <c r="A53" s="58">
        <v>3049</v>
      </c>
      <c r="B53" s="153" t="s">
        <v>338</v>
      </c>
      <c r="C53" s="81">
        <v>30</v>
      </c>
      <c r="D53" s="81">
        <v>54</v>
      </c>
      <c r="E53" s="81">
        <f t="shared" si="0"/>
        <v>84</v>
      </c>
      <c r="F53" s="81">
        <v>20</v>
      </c>
      <c r="G53" s="81">
        <f t="shared" si="1"/>
        <v>104</v>
      </c>
      <c r="H53" s="116">
        <f>IF(G53="0","0",LOOKUP(G53,{0,66,80,100,120,140,160},{0,1,2,3,"3.5",4,5}))</f>
        <v>3</v>
      </c>
      <c r="I53" s="81">
        <v>29</v>
      </c>
      <c r="J53" s="83">
        <v>52</v>
      </c>
      <c r="K53" s="117">
        <f t="shared" si="2"/>
        <v>81</v>
      </c>
      <c r="L53" s="81">
        <f>IF(K53="0","0",LOOKUP(K53,{0,66,80,100,120,140,160},{0,1,2,3,"3.5",4,5}))</f>
        <v>2</v>
      </c>
      <c r="M53" s="83">
        <v>28</v>
      </c>
      <c r="N53" s="83">
        <v>18</v>
      </c>
      <c r="O53" s="83">
        <v>12</v>
      </c>
      <c r="P53" s="81">
        <f t="shared" si="3"/>
        <v>58</v>
      </c>
      <c r="Q53" s="118">
        <f>IF(P53="0","0",LOOKUP(P53,{0,33,40,50,60,70,80},{0,1,2,3,"3.5",4,5}))</f>
        <v>3</v>
      </c>
      <c r="R53" s="118">
        <v>2</v>
      </c>
      <c r="S53" s="118">
        <v>0</v>
      </c>
      <c r="T53" s="83">
        <f t="shared" si="18"/>
        <v>2</v>
      </c>
      <c r="U53" s="83">
        <v>18</v>
      </c>
      <c r="V53" s="83">
        <v>8</v>
      </c>
      <c r="W53" s="83">
        <f t="shared" si="4"/>
        <v>26</v>
      </c>
      <c r="X53" s="119">
        <f t="shared" si="19"/>
        <v>0</v>
      </c>
      <c r="Y53" s="81">
        <f>IF(X53="0","0",LOOKUP(X53,{0,66,80,100,120,140,160},{0,1,2,3,"3.5",4,5}))</f>
        <v>0</v>
      </c>
      <c r="Z53" s="81">
        <v>29</v>
      </c>
      <c r="AA53" s="81">
        <v>14</v>
      </c>
      <c r="AB53" s="81">
        <f t="shared" si="5"/>
        <v>43</v>
      </c>
      <c r="AC53" s="120">
        <v>13</v>
      </c>
      <c r="AD53" s="120">
        <v>14</v>
      </c>
      <c r="AE53" s="120">
        <f t="shared" si="6"/>
        <v>27</v>
      </c>
      <c r="AF53" s="121">
        <f t="shared" si="7"/>
        <v>70</v>
      </c>
      <c r="AG53" s="118">
        <f>IF(AF53="0","0",LOOKUP(AF53,{0,66,80,100,120,140,160},{0,1,2,3,"3.5",4,5}))</f>
        <v>1</v>
      </c>
      <c r="AH53" s="118">
        <v>25</v>
      </c>
      <c r="AI53" s="118">
        <v>27</v>
      </c>
      <c r="AJ53" s="81">
        <f t="shared" si="8"/>
        <v>52</v>
      </c>
      <c r="AK53" s="83">
        <v>18</v>
      </c>
      <c r="AL53" s="122">
        <v>22</v>
      </c>
      <c r="AM53" s="122">
        <f t="shared" si="9"/>
        <v>40</v>
      </c>
      <c r="AN53" s="121">
        <f t="shared" si="10"/>
        <v>92</v>
      </c>
      <c r="AO53" s="118">
        <f>IF(AN53="0","0",LOOKUP(AN53,{0,66,80,100,120,140,160},{0,1,2,3,"3.5",4,5}))</f>
        <v>2</v>
      </c>
      <c r="AP53" s="118">
        <v>12</v>
      </c>
      <c r="AQ53" s="118">
        <v>23</v>
      </c>
      <c r="AR53" s="83">
        <f t="shared" si="11"/>
        <v>35</v>
      </c>
      <c r="AS53" s="83">
        <v>23</v>
      </c>
      <c r="AT53" s="128">
        <v>20</v>
      </c>
      <c r="AU53" s="122">
        <f t="shared" si="12"/>
        <v>43</v>
      </c>
      <c r="AV53" s="122">
        <f t="shared" si="13"/>
        <v>0</v>
      </c>
      <c r="AW53" s="118">
        <f>IF(AV53="0","0",LOOKUP(AV53,{0,66,80,100,120,140,160},{0,1,2,3,"3.5",4,5}))</f>
        <v>0</v>
      </c>
      <c r="AX53" s="88" t="s">
        <v>294</v>
      </c>
      <c r="AY53" s="88">
        <f>IF(ISBLANK(AW53)," ",IF(AW53="0","0",LOOKUP(AW53,{0,1,2,3,"3.5",4,5},{0,0,0,1,"1.5",2,3})))</f>
        <v>0</v>
      </c>
      <c r="AZ53" s="134">
        <f t="shared" si="14"/>
        <v>0</v>
      </c>
      <c r="BA53" s="88" t="str">
        <f t="shared" si="15"/>
        <v>F</v>
      </c>
      <c r="BB53" s="88" t="str">
        <f t="shared" si="16"/>
        <v>Fail</v>
      </c>
      <c r="BD53" s="49" t="str">
        <f>IF(H53="0","0",LOOKUP(H53,{0,1,2,3,"3.5",4,5},{"F","D","C","B","A-","A","A+"}))</f>
        <v>B</v>
      </c>
      <c r="BE53" s="49" t="str">
        <f>IF(L53="0","0",LOOKUP(L53,{0,1,2,3,"3.5",4,5},{"F","D","C","B","A-","A","A+"}))</f>
        <v>C</v>
      </c>
      <c r="BF53" s="49" t="str">
        <f>IF(Q53="0","0",LOOKUP(Q53,{0,1,2,3,"3.5",4,5},{"F","D","C","B","A-","A","A+"}))</f>
        <v>B</v>
      </c>
      <c r="BG53" s="49" t="str">
        <f>IF(Y53="0","0",LOOKUP(Y53,{0,1,2,3,"3.5",4,5},{"F","D","C","B","A-","A","A+"}))</f>
        <v>F</v>
      </c>
      <c r="BH53" s="49" t="str">
        <f>IF(AG53="0","0",LOOKUP(AG53,{0,1,2,3,"3.5",4,5},{"F","D","C","B","A-","A","A+"}))</f>
        <v>D</v>
      </c>
      <c r="BI53" s="49" t="str">
        <f>IF(AO53="0","0",LOOKUP(AO53,{0,1,2,3,"3.5",4,5},{"F","D","C","B","A-","A","A+"}))</f>
        <v>C</v>
      </c>
      <c r="BJ53" s="49" t="str">
        <f>IF(AW53="0","0",LOOKUP(AW53,{0,1,2,3,"3.5",4,5},{"F","D","C","B","A-","A","A+"}))</f>
        <v>F</v>
      </c>
      <c r="BK53" s="50">
        <f t="shared" si="17"/>
        <v>405</v>
      </c>
    </row>
    <row r="54" spans="1:63">
      <c r="A54" s="58">
        <v>3050</v>
      </c>
      <c r="B54" s="153" t="s">
        <v>339</v>
      </c>
      <c r="C54" s="81">
        <v>29</v>
      </c>
      <c r="D54" s="81">
        <v>69</v>
      </c>
      <c r="E54" s="81">
        <f t="shared" si="0"/>
        <v>98</v>
      </c>
      <c r="F54" s="81">
        <v>16</v>
      </c>
      <c r="G54" s="81">
        <f t="shared" si="1"/>
        <v>114</v>
      </c>
      <c r="H54" s="116">
        <f>IF(G54="0","0",LOOKUP(G54,{0,66,80,100,120,140,160},{0,1,2,3,"3.5",4,5}))</f>
        <v>3</v>
      </c>
      <c r="I54" s="81">
        <v>38</v>
      </c>
      <c r="J54" s="83">
        <v>47</v>
      </c>
      <c r="K54" s="117">
        <f t="shared" si="2"/>
        <v>85</v>
      </c>
      <c r="L54" s="81">
        <f>IF(K54="0","0",LOOKUP(K54,{0,66,80,100,120,140,160},{0,1,2,3,"3.5",4,5}))</f>
        <v>2</v>
      </c>
      <c r="M54" s="83">
        <v>19</v>
      </c>
      <c r="N54" s="83">
        <v>14</v>
      </c>
      <c r="O54" s="83">
        <v>14</v>
      </c>
      <c r="P54" s="81">
        <f t="shared" si="3"/>
        <v>47</v>
      </c>
      <c r="Q54" s="118">
        <f>IF(P54="0","0",LOOKUP(P54,{0,33,40,50,60,70,80},{0,1,2,3,"3.5",4,5}))</f>
        <v>2</v>
      </c>
      <c r="R54" s="118">
        <v>0</v>
      </c>
      <c r="S54" s="118">
        <v>0</v>
      </c>
      <c r="T54" s="83">
        <f t="shared" si="18"/>
        <v>0</v>
      </c>
      <c r="U54" s="83">
        <v>12</v>
      </c>
      <c r="V54" s="83">
        <v>15</v>
      </c>
      <c r="W54" s="83">
        <f t="shared" si="4"/>
        <v>27</v>
      </c>
      <c r="X54" s="119">
        <f t="shared" si="19"/>
        <v>0</v>
      </c>
      <c r="Y54" s="81">
        <f>IF(X54="0","0",LOOKUP(X54,{0,66,80,100,120,140,160},{0,1,2,3,"3.5",4,5}))</f>
        <v>0</v>
      </c>
      <c r="Z54" s="81">
        <v>25</v>
      </c>
      <c r="AA54" s="81">
        <v>25</v>
      </c>
      <c r="AB54" s="81">
        <f t="shared" si="5"/>
        <v>50</v>
      </c>
      <c r="AC54" s="120">
        <v>18</v>
      </c>
      <c r="AD54" s="120">
        <v>16</v>
      </c>
      <c r="AE54" s="120">
        <f t="shared" si="6"/>
        <v>34</v>
      </c>
      <c r="AF54" s="121">
        <f t="shared" si="7"/>
        <v>84</v>
      </c>
      <c r="AG54" s="118">
        <f>IF(AF54="0","0",LOOKUP(AF54,{0,66,80,100,120,140,160},{0,1,2,3,"3.5",4,5}))</f>
        <v>2</v>
      </c>
      <c r="AH54" s="118">
        <v>26</v>
      </c>
      <c r="AI54" s="118">
        <v>31</v>
      </c>
      <c r="AJ54" s="81">
        <f t="shared" si="8"/>
        <v>57</v>
      </c>
      <c r="AK54" s="83">
        <v>20</v>
      </c>
      <c r="AL54" s="122">
        <v>21</v>
      </c>
      <c r="AM54" s="122">
        <f t="shared" si="9"/>
        <v>41</v>
      </c>
      <c r="AN54" s="121">
        <f t="shared" si="10"/>
        <v>98</v>
      </c>
      <c r="AO54" s="118">
        <f>IF(AN54="0","0",LOOKUP(AN54,{0,66,80,100,120,140,160},{0,1,2,3,"3.5",4,5}))</f>
        <v>2</v>
      </c>
      <c r="AP54" s="118"/>
      <c r="AQ54" s="118"/>
      <c r="AR54" s="83">
        <f t="shared" si="11"/>
        <v>0</v>
      </c>
      <c r="AS54" s="83"/>
      <c r="AT54" s="122"/>
      <c r="AU54" s="122">
        <f t="shared" si="12"/>
        <v>0</v>
      </c>
      <c r="AV54" s="122">
        <f t="shared" si="13"/>
        <v>0</v>
      </c>
      <c r="AW54" s="118">
        <f>IF(AV54="0","0",LOOKUP(AV54,{0,66,80,100,120,140,160},{0,1,2,3,"3.5",4,5}))</f>
        <v>0</v>
      </c>
      <c r="AX54" s="88" t="s">
        <v>294</v>
      </c>
      <c r="AY54" s="88">
        <f>IF(ISBLANK(AW54)," ",IF(AW54="0","0",LOOKUP(AW54,{0,1,2,3,"3.5",4,5},{0,0,0,1,"1.5",2,3})))</f>
        <v>0</v>
      </c>
      <c r="AZ54" s="134">
        <f t="shared" si="14"/>
        <v>0</v>
      </c>
      <c r="BA54" s="88" t="str">
        <f t="shared" si="15"/>
        <v>F</v>
      </c>
      <c r="BB54" s="88" t="str">
        <f t="shared" si="16"/>
        <v>Fail</v>
      </c>
      <c r="BD54" s="49" t="str">
        <f>IF(H54="0","0",LOOKUP(H54,{0,1,2,3,"3.5",4,5},{"F","D","C","B","A-","A","A+"}))</f>
        <v>B</v>
      </c>
      <c r="BE54" s="49" t="str">
        <f>IF(L54="0","0",LOOKUP(L54,{0,1,2,3,"3.5",4,5},{"F","D","C","B","A-","A","A+"}))</f>
        <v>C</v>
      </c>
      <c r="BF54" s="49" t="str">
        <f>IF(Q54="0","0",LOOKUP(Q54,{0,1,2,3,"3.5",4,5},{"F","D","C","B","A-","A","A+"}))</f>
        <v>C</v>
      </c>
      <c r="BG54" s="49" t="str">
        <f>IF(Y54="0","0",LOOKUP(Y54,{0,1,2,3,"3.5",4,5},{"F","D","C","B","A-","A","A+"}))</f>
        <v>F</v>
      </c>
      <c r="BH54" s="49" t="str">
        <f>IF(AG54="0","0",LOOKUP(AG54,{0,1,2,3,"3.5",4,5},{"F","D","C","B","A-","A","A+"}))</f>
        <v>C</v>
      </c>
      <c r="BI54" s="49" t="str">
        <f>IF(AO54="0","0",LOOKUP(AO54,{0,1,2,3,"3.5",4,5},{"F","D","C","B","A-","A","A+"}))</f>
        <v>C</v>
      </c>
      <c r="BJ54" s="49" t="str">
        <f>IF(AW54="0","0",LOOKUP(AW54,{0,1,2,3,"3.5",4,5},{"F","D","C","B","A-","A","A+"}))</f>
        <v>F</v>
      </c>
      <c r="BK54" s="50">
        <f t="shared" si="17"/>
        <v>428</v>
      </c>
    </row>
    <row r="55" spans="1:63">
      <c r="A55" s="58">
        <v>3051</v>
      </c>
      <c r="B55" s="153"/>
      <c r="C55" s="81"/>
      <c r="D55" s="81"/>
      <c r="E55" s="81">
        <f t="shared" si="0"/>
        <v>0</v>
      </c>
      <c r="F55" s="81"/>
      <c r="G55" s="81">
        <f t="shared" si="1"/>
        <v>0</v>
      </c>
      <c r="H55" s="116">
        <f>IF(G55="0","0",LOOKUP(G55,{0,66,80,100,120,140,160},{0,1,2,3,"3.5",4,5}))</f>
        <v>0</v>
      </c>
      <c r="I55" s="81"/>
      <c r="J55" s="83"/>
      <c r="K55" s="117">
        <f t="shared" si="2"/>
        <v>0</v>
      </c>
      <c r="L55" s="81">
        <f>IF(K55="0","0",LOOKUP(K55,{0,66,80,100,120,140,160},{0,1,2,3,"3.5",4,5}))</f>
        <v>0</v>
      </c>
      <c r="M55" s="83"/>
      <c r="N55" s="83"/>
      <c r="O55" s="83"/>
      <c r="P55" s="81">
        <f t="shared" si="3"/>
        <v>0</v>
      </c>
      <c r="Q55" s="118">
        <f>IF(P55="0","0",LOOKUP(P55,{0,33,40,50,60,70,80},{0,1,2,3,"3.5",4,5}))</f>
        <v>0</v>
      </c>
      <c r="R55" s="118"/>
      <c r="S55" s="118"/>
      <c r="T55" s="83">
        <f t="shared" si="18"/>
        <v>0</v>
      </c>
      <c r="U55" s="83"/>
      <c r="V55" s="83"/>
      <c r="W55" s="83">
        <f t="shared" si="4"/>
        <v>0</v>
      </c>
      <c r="X55" s="119">
        <f t="shared" si="19"/>
        <v>0</v>
      </c>
      <c r="Y55" s="81">
        <f>IF(X55="0","0",LOOKUP(X55,{0,66,80,100,120,140,160},{0,1,2,3,"3.5",4,5}))</f>
        <v>0</v>
      </c>
      <c r="Z55" s="81"/>
      <c r="AA55" s="81"/>
      <c r="AB55" s="81">
        <f t="shared" si="5"/>
        <v>0</v>
      </c>
      <c r="AC55" s="120"/>
      <c r="AD55" s="120"/>
      <c r="AE55" s="120">
        <f t="shared" si="6"/>
        <v>0</v>
      </c>
      <c r="AF55" s="121">
        <f t="shared" si="7"/>
        <v>0</v>
      </c>
      <c r="AG55" s="118">
        <f>IF(AF55="0","0",LOOKUP(AF55,{0,66,80,100,120,140,160},{0,1,2,3,"3.5",4,5}))</f>
        <v>0</v>
      </c>
      <c r="AH55" s="118"/>
      <c r="AI55" s="118"/>
      <c r="AJ55" s="81">
        <f t="shared" si="8"/>
        <v>0</v>
      </c>
      <c r="AK55" s="83"/>
      <c r="AL55" s="122"/>
      <c r="AM55" s="122">
        <f t="shared" si="9"/>
        <v>0</v>
      </c>
      <c r="AN55" s="121">
        <f t="shared" si="10"/>
        <v>0</v>
      </c>
      <c r="AO55" s="118">
        <f>IF(AN55="0","0",LOOKUP(AN55,{0,66,80,100,120,140,160},{0,1,2,3,"3.5",4,5}))</f>
        <v>0</v>
      </c>
      <c r="AP55" s="118"/>
      <c r="AQ55" s="118"/>
      <c r="AR55" s="83">
        <f t="shared" si="11"/>
        <v>0</v>
      </c>
      <c r="AS55" s="83"/>
      <c r="AT55" s="122"/>
      <c r="AU55" s="122">
        <f t="shared" si="12"/>
        <v>0</v>
      </c>
      <c r="AV55" s="122">
        <f t="shared" si="13"/>
        <v>0</v>
      </c>
      <c r="AW55" s="118">
        <f>IF(AV55="0","0",LOOKUP(AV55,{0,66,80,100,120,140,160},{0,1,2,3,"3.5",4,5}))</f>
        <v>0</v>
      </c>
      <c r="AX55" s="88" t="s">
        <v>294</v>
      </c>
      <c r="AY55" s="88">
        <f>IF(ISBLANK(AW55)," ",IF(AW55="0","0",LOOKUP(AW55,{0,1,2,3,"3.5",4,5},{0,0,0,1,"1.5",2,3})))</f>
        <v>0</v>
      </c>
      <c r="AZ55" s="134">
        <f t="shared" si="14"/>
        <v>0</v>
      </c>
      <c r="BA55" s="88" t="str">
        <f t="shared" si="15"/>
        <v>F</v>
      </c>
      <c r="BB55" s="88" t="str">
        <f t="shared" si="16"/>
        <v>Fail</v>
      </c>
      <c r="BD55" s="49" t="str">
        <f>IF(H55="0","0",LOOKUP(H55,{0,1,2,3,"3.5",4,5},{"F","D","C","B","A-","A","A+"}))</f>
        <v>F</v>
      </c>
      <c r="BE55" s="49" t="str">
        <f>IF(L55="0","0",LOOKUP(L55,{0,1,2,3,"3.5",4,5},{"F","D","C","B","A-","A","A+"}))</f>
        <v>F</v>
      </c>
      <c r="BF55" s="49" t="str">
        <f>IF(Q55="0","0",LOOKUP(Q55,{0,1,2,3,"3.5",4,5},{"F","D","C","B","A-","A","A+"}))</f>
        <v>F</v>
      </c>
      <c r="BG55" s="49" t="str">
        <f>IF(Y55="0","0",LOOKUP(Y55,{0,1,2,3,"3.5",4,5},{"F","D","C","B","A-","A","A+"}))</f>
        <v>F</v>
      </c>
      <c r="BH55" s="49" t="str">
        <f>IF(AG55="0","0",LOOKUP(AG55,{0,1,2,3,"3.5",4,5},{"F","D","C","B","A-","A","A+"}))</f>
        <v>F</v>
      </c>
      <c r="BI55" s="49" t="str">
        <f>IF(AO55="0","0",LOOKUP(AO55,{0,1,2,3,"3.5",4,5},{"F","D","C","B","A-","A","A+"}))</f>
        <v>F</v>
      </c>
      <c r="BJ55" s="49" t="str">
        <f>IF(AW55="0","0",LOOKUP(AW55,{0,1,2,3,"3.5",4,5},{"F","D","C","B","A-","A","A+"}))</f>
        <v>F</v>
      </c>
      <c r="BK55" s="50">
        <f t="shared" si="17"/>
        <v>0</v>
      </c>
    </row>
    <row r="56" spans="1:63">
      <c r="A56" s="58">
        <v>3052</v>
      </c>
      <c r="B56" s="153" t="s">
        <v>340</v>
      </c>
      <c r="C56" s="81"/>
      <c r="D56" s="81"/>
      <c r="E56" s="81">
        <f t="shared" si="0"/>
        <v>0</v>
      </c>
      <c r="F56" s="81"/>
      <c r="G56" s="81">
        <f t="shared" si="1"/>
        <v>0</v>
      </c>
      <c r="H56" s="116">
        <f>IF(G56="0","0",LOOKUP(G56,{0,66,80,100,120,140,160},{0,1,2,3,"3.5",4,5}))</f>
        <v>0</v>
      </c>
      <c r="I56" s="81"/>
      <c r="J56" s="83"/>
      <c r="K56" s="117">
        <f t="shared" si="2"/>
        <v>0</v>
      </c>
      <c r="L56" s="81">
        <f>IF(K56="0","0",LOOKUP(K56,{0,66,80,100,120,140,160},{0,1,2,3,"3.5",4,5}))</f>
        <v>0</v>
      </c>
      <c r="M56" s="83"/>
      <c r="N56" s="83"/>
      <c r="O56" s="83"/>
      <c r="P56" s="81">
        <f t="shared" si="3"/>
        <v>0</v>
      </c>
      <c r="Q56" s="118">
        <f>IF(P56="0","0",LOOKUP(P56,{0,33,40,50,60,70,80},{0,1,2,3,"3.5",4,5}))</f>
        <v>0</v>
      </c>
      <c r="R56" s="118"/>
      <c r="S56" s="118"/>
      <c r="T56" s="83">
        <f t="shared" si="18"/>
        <v>0</v>
      </c>
      <c r="U56" s="83"/>
      <c r="V56" s="83"/>
      <c r="W56" s="83">
        <f t="shared" si="4"/>
        <v>0</v>
      </c>
      <c r="X56" s="119">
        <f t="shared" si="19"/>
        <v>0</v>
      </c>
      <c r="Y56" s="81">
        <f>IF(X56="0","0",LOOKUP(X56,{0,66,80,100,120,140,160},{0,1,2,3,"3.5",4,5}))</f>
        <v>0</v>
      </c>
      <c r="Z56" s="81"/>
      <c r="AA56" s="81"/>
      <c r="AB56" s="81">
        <f t="shared" si="5"/>
        <v>0</v>
      </c>
      <c r="AC56" s="120"/>
      <c r="AD56" s="120"/>
      <c r="AE56" s="120">
        <f t="shared" si="6"/>
        <v>0</v>
      </c>
      <c r="AF56" s="121">
        <f t="shared" si="7"/>
        <v>0</v>
      </c>
      <c r="AG56" s="118">
        <f>IF(AF56="0","0",LOOKUP(AF56,{0,66,80,100,120,140,160},{0,1,2,3,"3.5",4,5}))</f>
        <v>0</v>
      </c>
      <c r="AH56" s="118"/>
      <c r="AI56" s="118"/>
      <c r="AJ56" s="81">
        <f t="shared" si="8"/>
        <v>0</v>
      </c>
      <c r="AK56" s="83"/>
      <c r="AL56" s="122"/>
      <c r="AM56" s="122">
        <f t="shared" si="9"/>
        <v>0</v>
      </c>
      <c r="AN56" s="121">
        <f t="shared" si="10"/>
        <v>0</v>
      </c>
      <c r="AO56" s="118">
        <f>IF(AN56="0","0",LOOKUP(AN56,{0,66,80,100,120,140,160},{0,1,2,3,"3.5",4,5}))</f>
        <v>0</v>
      </c>
      <c r="AP56" s="118"/>
      <c r="AQ56" s="118"/>
      <c r="AR56" s="83">
        <f t="shared" si="11"/>
        <v>0</v>
      </c>
      <c r="AS56" s="83"/>
      <c r="AT56" s="122"/>
      <c r="AU56" s="122">
        <f t="shared" si="12"/>
        <v>0</v>
      </c>
      <c r="AV56" s="122">
        <f t="shared" si="13"/>
        <v>0</v>
      </c>
      <c r="AW56" s="118">
        <f>IF(AV56="0","0",LOOKUP(AV56,{0,66,80,100,120,140,160},{0,1,2,3,"3.5",4,5}))</f>
        <v>0</v>
      </c>
      <c r="AX56" s="88" t="s">
        <v>294</v>
      </c>
      <c r="AY56" s="88">
        <f>IF(ISBLANK(AW56)," ",IF(AW56="0","0",LOOKUP(AW56,{0,1,2,3,"3.5",4,5},{0,0,0,1,"1.5",2,3})))</f>
        <v>0</v>
      </c>
      <c r="AZ56" s="134">
        <f t="shared" si="14"/>
        <v>0</v>
      </c>
      <c r="BA56" s="88" t="str">
        <f t="shared" si="15"/>
        <v>F</v>
      </c>
      <c r="BB56" s="88" t="str">
        <f t="shared" si="16"/>
        <v>Fail</v>
      </c>
      <c r="BD56" s="49" t="str">
        <f>IF(H56="0","0",LOOKUP(H56,{0,1,2,3,"3.5",4,5},{"F","D","C","B","A-","A","A+"}))</f>
        <v>F</v>
      </c>
      <c r="BE56" s="49" t="str">
        <f>IF(L56="0","0",LOOKUP(L56,{0,1,2,3,"3.5",4,5},{"F","D","C","B","A-","A","A+"}))</f>
        <v>F</v>
      </c>
      <c r="BF56" s="49" t="str">
        <f>IF(Q56="0","0",LOOKUP(Q56,{0,1,2,3,"3.5",4,5},{"F","D","C","B","A-","A","A+"}))</f>
        <v>F</v>
      </c>
      <c r="BG56" s="49" t="str">
        <f>IF(Y56="0","0",LOOKUP(Y56,{0,1,2,3,"3.5",4,5},{"F","D","C","B","A-","A","A+"}))</f>
        <v>F</v>
      </c>
      <c r="BH56" s="49" t="str">
        <f>IF(AG56="0","0",LOOKUP(AG56,{0,1,2,3,"3.5",4,5},{"F","D","C","B","A-","A","A+"}))</f>
        <v>F</v>
      </c>
      <c r="BI56" s="49" t="str">
        <f>IF(AO56="0","0",LOOKUP(AO56,{0,1,2,3,"3.5",4,5},{"F","D","C","B","A-","A","A+"}))</f>
        <v>F</v>
      </c>
      <c r="BJ56" s="49" t="str">
        <f>IF(AW56="0","0",LOOKUP(AW56,{0,1,2,3,"3.5",4,5},{"F","D","C","B","A-","A","A+"}))</f>
        <v>F</v>
      </c>
      <c r="BK56" s="50">
        <f t="shared" si="17"/>
        <v>0</v>
      </c>
    </row>
    <row r="57" spans="1:63">
      <c r="A57" s="58">
        <v>3053</v>
      </c>
      <c r="B57" s="153" t="s">
        <v>341</v>
      </c>
      <c r="C57" s="126">
        <v>48</v>
      </c>
      <c r="D57" s="126">
        <v>73</v>
      </c>
      <c r="E57" s="81">
        <f t="shared" si="0"/>
        <v>121</v>
      </c>
      <c r="F57" s="81">
        <v>23</v>
      </c>
      <c r="G57" s="81">
        <f t="shared" si="1"/>
        <v>144</v>
      </c>
      <c r="H57" s="116">
        <f>IF(G57="0","0",LOOKUP(G57,{0,66,80,100,120,140,160},{0,1,2,3,"3.5",4,5}))</f>
        <v>4</v>
      </c>
      <c r="I57" s="81">
        <v>70</v>
      </c>
      <c r="J57" s="83">
        <v>71</v>
      </c>
      <c r="K57" s="117">
        <f t="shared" si="2"/>
        <v>141</v>
      </c>
      <c r="L57" s="81">
        <f>IF(K57="0","0",LOOKUP(K57,{0,66,80,100,120,140,160},{0,1,2,3,"3.5",4,5}))</f>
        <v>4</v>
      </c>
      <c r="M57" s="83">
        <v>35</v>
      </c>
      <c r="N57" s="83">
        <v>18</v>
      </c>
      <c r="O57" s="83">
        <v>22</v>
      </c>
      <c r="P57" s="81">
        <f t="shared" si="3"/>
        <v>75</v>
      </c>
      <c r="Q57" s="118">
        <f>IF(P57="0","0",LOOKUP(P57,{0,33,40,50,60,70,80},{0,1,2,3,"3.5",4,5}))</f>
        <v>4</v>
      </c>
      <c r="R57" s="118">
        <v>22</v>
      </c>
      <c r="S57" s="118">
        <v>37</v>
      </c>
      <c r="T57" s="83">
        <f t="shared" si="18"/>
        <v>59</v>
      </c>
      <c r="U57" s="83">
        <v>8</v>
      </c>
      <c r="V57" s="83">
        <v>12</v>
      </c>
      <c r="W57" s="83">
        <f t="shared" si="4"/>
        <v>20</v>
      </c>
      <c r="X57" s="119">
        <f t="shared" si="19"/>
        <v>79</v>
      </c>
      <c r="Y57" s="81">
        <f>IF(X57="0","0",LOOKUP(X57,{0,66,80,100,120,140,160},{0,1,2,3,"3.5",4,5}))</f>
        <v>1</v>
      </c>
      <c r="Z57" s="81">
        <v>56</v>
      </c>
      <c r="AA57" s="81">
        <v>41</v>
      </c>
      <c r="AB57" s="81">
        <f t="shared" si="5"/>
        <v>97</v>
      </c>
      <c r="AC57" s="120">
        <v>19</v>
      </c>
      <c r="AD57" s="120">
        <v>16</v>
      </c>
      <c r="AE57" s="120">
        <f t="shared" si="6"/>
        <v>35</v>
      </c>
      <c r="AF57" s="121">
        <f t="shared" si="7"/>
        <v>132</v>
      </c>
      <c r="AG57" s="118" t="str">
        <f>IF(AF57="0","0",LOOKUP(AF57,{0,66,80,100,120,140,160},{0,1,2,3,"3.5",4,5}))</f>
        <v>3.5</v>
      </c>
      <c r="AH57" s="118">
        <v>50</v>
      </c>
      <c r="AI57" s="118">
        <v>48</v>
      </c>
      <c r="AJ57" s="81">
        <f t="shared" si="8"/>
        <v>98</v>
      </c>
      <c r="AK57" s="83">
        <v>17</v>
      </c>
      <c r="AL57" s="122">
        <v>20</v>
      </c>
      <c r="AM57" s="122">
        <f t="shared" si="9"/>
        <v>37</v>
      </c>
      <c r="AN57" s="121">
        <f t="shared" si="10"/>
        <v>135</v>
      </c>
      <c r="AO57" s="118" t="str">
        <f>IF(AN57="0","0",LOOKUP(AN57,{0,66,80,100,120,140,160},{0,1,2,3,"3.5",4,5}))</f>
        <v>3.5</v>
      </c>
      <c r="AP57" s="118">
        <v>15</v>
      </c>
      <c r="AQ57" s="118">
        <v>36</v>
      </c>
      <c r="AR57" s="83">
        <f t="shared" si="11"/>
        <v>51</v>
      </c>
      <c r="AS57" s="83">
        <v>11</v>
      </c>
      <c r="AT57" s="122">
        <v>13</v>
      </c>
      <c r="AU57" s="122">
        <f t="shared" si="12"/>
        <v>24</v>
      </c>
      <c r="AV57" s="122">
        <f t="shared" si="13"/>
        <v>75</v>
      </c>
      <c r="AW57" s="118">
        <f>IF(AV57="0","0",LOOKUP(AV57,{0,66,80,100,120,140,160},{0,1,2,3,"3.5",4,5}))</f>
        <v>1</v>
      </c>
      <c r="AX57" s="88" t="s">
        <v>294</v>
      </c>
      <c r="AY57" s="88">
        <f>IF(ISBLANK(AW57)," ",IF(AW57="0","0",LOOKUP(AW57,{0,1,2,3,"3.5",4,5},{0,0,0,1,"1.5",2,3})))</f>
        <v>0</v>
      </c>
      <c r="AZ57" s="134">
        <f t="shared" si="14"/>
        <v>3.3333333333333335</v>
      </c>
      <c r="BA57" s="88" t="str">
        <f t="shared" si="15"/>
        <v>B</v>
      </c>
      <c r="BB57" s="88" t="str">
        <f t="shared" si="16"/>
        <v>Average Result</v>
      </c>
      <c r="BD57" s="49" t="str">
        <f>IF(H57="0","0",LOOKUP(H57,{0,1,2,3,"3.5",4,5},{"F","D","C","B","A-","A","A+"}))</f>
        <v>A</v>
      </c>
      <c r="BE57" s="49" t="str">
        <f>IF(L57="0","0",LOOKUP(L57,{0,1,2,3,"3.5",4,5},{"F","D","C","B","A-","A","A+"}))</f>
        <v>A</v>
      </c>
      <c r="BF57" s="49" t="str">
        <f>IF(Q57="0","0",LOOKUP(Q57,{0,1,2,3,"3.5",4,5},{"F","D","C","B","A-","A","A+"}))</f>
        <v>A</v>
      </c>
      <c r="BG57" s="49" t="str">
        <f>IF(Y57="0","0",LOOKUP(Y57,{0,1,2,3,"3.5",4,5},{"F","D","C","B","A-","A","A+"}))</f>
        <v>D</v>
      </c>
      <c r="BH57" s="49" t="str">
        <f>IF(AG57="0","0",LOOKUP(AG57,{0,1,2,3,"3.5",4,5},{"F","D","C","B","A-","A","A+"}))</f>
        <v>A-</v>
      </c>
      <c r="BI57" s="49" t="str">
        <f>IF(AO57="0","0",LOOKUP(AO57,{0,1,2,3,"3.5",4,5},{"F","D","C","B","A-","A","A+"}))</f>
        <v>A-</v>
      </c>
      <c r="BJ57" s="49" t="str">
        <f>IF(AW57="0","0",LOOKUP(AW57,{0,1,2,3,"3.5",4,5},{"F","D","C","B","A-","A","A+"}))</f>
        <v>D</v>
      </c>
      <c r="BK57" s="50">
        <f t="shared" si="17"/>
        <v>781</v>
      </c>
    </row>
    <row r="58" spans="1:63">
      <c r="A58" s="58">
        <v>3054</v>
      </c>
      <c r="B58" s="153"/>
      <c r="C58" s="126"/>
      <c r="D58" s="126"/>
      <c r="E58" s="81">
        <f t="shared" si="0"/>
        <v>0</v>
      </c>
      <c r="F58" s="81"/>
      <c r="G58" s="81">
        <f t="shared" si="1"/>
        <v>0</v>
      </c>
      <c r="H58" s="116">
        <f>IF(G58="0","0",LOOKUP(G58,{0,66,80,100,120,140,160},{0,1,2,3,"3.5",4,5}))</f>
        <v>0</v>
      </c>
      <c r="I58" s="81"/>
      <c r="J58" s="83"/>
      <c r="K58" s="117">
        <f t="shared" si="2"/>
        <v>0</v>
      </c>
      <c r="L58" s="81">
        <f>IF(K58="0","0",LOOKUP(K58,{0,66,80,100,120,140,160},{0,1,2,3,"3.5",4,5}))</f>
        <v>0</v>
      </c>
      <c r="M58" s="83"/>
      <c r="N58" s="83"/>
      <c r="O58" s="83"/>
      <c r="P58" s="81">
        <f t="shared" si="3"/>
        <v>0</v>
      </c>
      <c r="Q58" s="118">
        <f>IF(P58="0","0",LOOKUP(P58,{0,33,40,50,60,70,80},{0,1,2,3,"3.5",4,5}))</f>
        <v>0</v>
      </c>
      <c r="R58" s="118"/>
      <c r="S58" s="118"/>
      <c r="T58" s="83">
        <f t="shared" si="18"/>
        <v>0</v>
      </c>
      <c r="U58" s="83"/>
      <c r="V58" s="83"/>
      <c r="W58" s="83">
        <f t="shared" si="4"/>
        <v>0</v>
      </c>
      <c r="X58" s="119">
        <f t="shared" si="19"/>
        <v>0</v>
      </c>
      <c r="Y58" s="81">
        <f>IF(X58="0","0",LOOKUP(X58,{0,66,80,100,120,140,160},{0,1,2,3,"3.5",4,5}))</f>
        <v>0</v>
      </c>
      <c r="Z58" s="81"/>
      <c r="AA58" s="81"/>
      <c r="AB58" s="81">
        <f t="shared" si="5"/>
        <v>0</v>
      </c>
      <c r="AC58" s="120"/>
      <c r="AD58" s="120"/>
      <c r="AE58" s="120">
        <f t="shared" si="6"/>
        <v>0</v>
      </c>
      <c r="AF58" s="121">
        <f t="shared" si="7"/>
        <v>0</v>
      </c>
      <c r="AG58" s="118">
        <f>IF(AF58="0","0",LOOKUP(AF58,{0,66,80,100,120,140,160},{0,1,2,3,"3.5",4,5}))</f>
        <v>0</v>
      </c>
      <c r="AH58" s="118"/>
      <c r="AI58" s="118"/>
      <c r="AJ58" s="81">
        <f t="shared" si="8"/>
        <v>0</v>
      </c>
      <c r="AK58" s="83"/>
      <c r="AL58" s="122"/>
      <c r="AM58" s="122">
        <f t="shared" si="9"/>
        <v>0</v>
      </c>
      <c r="AN58" s="121">
        <f t="shared" si="10"/>
        <v>0</v>
      </c>
      <c r="AO58" s="118">
        <f>IF(AN58="0","0",LOOKUP(AN58,{0,66,80,100,120,140,160},{0,1,2,3,"3.5",4,5}))</f>
        <v>0</v>
      </c>
      <c r="AP58" s="118"/>
      <c r="AQ58" s="118"/>
      <c r="AR58" s="83">
        <f t="shared" si="11"/>
        <v>0</v>
      </c>
      <c r="AS58" s="83"/>
      <c r="AT58" s="122"/>
      <c r="AU58" s="122">
        <f t="shared" si="12"/>
        <v>0</v>
      </c>
      <c r="AV58" s="122">
        <f t="shared" si="13"/>
        <v>0</v>
      </c>
      <c r="AW58" s="118">
        <f>IF(AV58="0","0",LOOKUP(AV58,{0,66,80,100,120,140,160},{0,1,2,3,"3.5",4,5}))</f>
        <v>0</v>
      </c>
      <c r="AX58" s="88" t="s">
        <v>294</v>
      </c>
      <c r="AY58" s="88">
        <f>IF(ISBLANK(AW58)," ",IF(AW58="0","0",LOOKUP(AW58,{0,1,2,3,"3.5",4,5},{0,0,0,1,"1.5",2,3})))</f>
        <v>0</v>
      </c>
      <c r="AZ58" s="134">
        <f t="shared" si="14"/>
        <v>0</v>
      </c>
      <c r="BA58" s="88" t="str">
        <f t="shared" si="15"/>
        <v>F</v>
      </c>
      <c r="BB58" s="88" t="str">
        <f t="shared" si="16"/>
        <v>Fail</v>
      </c>
      <c r="BD58" s="49" t="str">
        <f>IF(H58="0","0",LOOKUP(H58,{0,1,2,3,"3.5",4,5},{"F","D","C","B","A-","A","A+"}))</f>
        <v>F</v>
      </c>
      <c r="BE58" s="49" t="str">
        <f>IF(L58="0","0",LOOKUP(L58,{0,1,2,3,"3.5",4,5},{"F","D","C","B","A-","A","A+"}))</f>
        <v>F</v>
      </c>
      <c r="BF58" s="49" t="str">
        <f>IF(Q58="0","0",LOOKUP(Q58,{0,1,2,3,"3.5",4,5},{"F","D","C","B","A-","A","A+"}))</f>
        <v>F</v>
      </c>
      <c r="BG58" s="49" t="str">
        <f>IF(Y58="0","0",LOOKUP(Y58,{0,1,2,3,"3.5",4,5},{"F","D","C","B","A-","A","A+"}))</f>
        <v>F</v>
      </c>
      <c r="BH58" s="49" t="str">
        <f>IF(AG58="0","0",LOOKUP(AG58,{0,1,2,3,"3.5",4,5},{"F","D","C","B","A-","A","A+"}))</f>
        <v>F</v>
      </c>
      <c r="BI58" s="49" t="str">
        <f>IF(AO58="0","0",LOOKUP(AO58,{0,1,2,3,"3.5",4,5},{"F","D","C","B","A-","A","A+"}))</f>
        <v>F</v>
      </c>
      <c r="BJ58" s="49" t="str">
        <f>IF(AW58="0","0",LOOKUP(AW58,{0,1,2,3,"3.5",4,5},{"F","D","C","B","A-","A","A+"}))</f>
        <v>F</v>
      </c>
      <c r="BK58" s="50">
        <f t="shared" si="17"/>
        <v>0</v>
      </c>
    </row>
    <row r="59" spans="1:63">
      <c r="A59" s="58">
        <v>3055</v>
      </c>
      <c r="B59" s="153" t="s">
        <v>342</v>
      </c>
      <c r="C59" s="81"/>
      <c r="D59" s="81"/>
      <c r="E59" s="81">
        <f t="shared" si="0"/>
        <v>0</v>
      </c>
      <c r="F59" s="81"/>
      <c r="G59" s="81">
        <f t="shared" si="1"/>
        <v>0</v>
      </c>
      <c r="H59" s="116">
        <f>IF(G59="0","0",LOOKUP(G59,{0,66,80,100,120,140,160},{0,1,2,3,"3.5",4,5}))</f>
        <v>0</v>
      </c>
      <c r="I59" s="81"/>
      <c r="J59" s="83"/>
      <c r="K59" s="117">
        <f t="shared" si="2"/>
        <v>0</v>
      </c>
      <c r="L59" s="81">
        <f>IF(K59="0","0",LOOKUP(K59,{0,66,80,100,120,140,160},{0,1,2,3,"3.5",4,5}))</f>
        <v>0</v>
      </c>
      <c r="M59" s="83"/>
      <c r="N59" s="83"/>
      <c r="O59" s="83"/>
      <c r="P59" s="81">
        <f t="shared" si="3"/>
        <v>0</v>
      </c>
      <c r="Q59" s="118">
        <f>IF(P59="0","0",LOOKUP(P59,{0,33,40,50,60,70,80},{0,1,2,3,"3.5",4,5}))</f>
        <v>0</v>
      </c>
      <c r="R59" s="118"/>
      <c r="S59" s="118">
        <v>0</v>
      </c>
      <c r="T59" s="83">
        <f t="shared" si="18"/>
        <v>0</v>
      </c>
      <c r="U59" s="83"/>
      <c r="V59" s="83">
        <v>10</v>
      </c>
      <c r="W59" s="83">
        <f t="shared" si="4"/>
        <v>10</v>
      </c>
      <c r="X59" s="119">
        <f t="shared" si="19"/>
        <v>0</v>
      </c>
      <c r="Y59" s="81">
        <f>IF(X59="0","0",LOOKUP(X59,{0,66,80,100,120,140,160},{0,1,2,3,"3.5",4,5}))</f>
        <v>0</v>
      </c>
      <c r="Z59" s="81"/>
      <c r="AA59" s="81"/>
      <c r="AB59" s="81">
        <f t="shared" si="5"/>
        <v>0</v>
      </c>
      <c r="AC59" s="120"/>
      <c r="AD59" s="120"/>
      <c r="AE59" s="120">
        <f t="shared" si="6"/>
        <v>0</v>
      </c>
      <c r="AF59" s="121">
        <f t="shared" si="7"/>
        <v>0</v>
      </c>
      <c r="AG59" s="118">
        <f>IF(AF59="0","0",LOOKUP(AF59,{0,66,80,100,120,140,160},{0,1,2,3,"3.5",4,5}))</f>
        <v>0</v>
      </c>
      <c r="AH59" s="118"/>
      <c r="AI59" s="118"/>
      <c r="AJ59" s="81">
        <f t="shared" si="8"/>
        <v>0</v>
      </c>
      <c r="AK59" s="83"/>
      <c r="AL59" s="122"/>
      <c r="AM59" s="122">
        <f t="shared" si="9"/>
        <v>0</v>
      </c>
      <c r="AN59" s="121">
        <f t="shared" si="10"/>
        <v>0</v>
      </c>
      <c r="AO59" s="118">
        <f>IF(AN59="0","0",LOOKUP(AN59,{0,66,80,100,120,140,160},{0,1,2,3,"3.5",4,5}))</f>
        <v>0</v>
      </c>
      <c r="AP59" s="118"/>
      <c r="AQ59" s="118"/>
      <c r="AR59" s="83">
        <f t="shared" si="11"/>
        <v>0</v>
      </c>
      <c r="AS59" s="83"/>
      <c r="AT59" s="122"/>
      <c r="AU59" s="122">
        <f t="shared" si="12"/>
        <v>0</v>
      </c>
      <c r="AV59" s="122">
        <f t="shared" si="13"/>
        <v>0</v>
      </c>
      <c r="AW59" s="118">
        <f>IF(AV59="0","0",LOOKUP(AV59,{0,66,80,100,120,140,160},{0,1,2,3,"3.5",4,5}))</f>
        <v>0</v>
      </c>
      <c r="AX59" s="88" t="s">
        <v>294</v>
      </c>
      <c r="AY59" s="88">
        <f>IF(ISBLANK(AW59)," ",IF(AW59="0","0",LOOKUP(AW59,{0,1,2,3,"3.5",4,5},{0,0,0,1,"1.5",2,3})))</f>
        <v>0</v>
      </c>
      <c r="AZ59" s="134">
        <f t="shared" si="14"/>
        <v>0</v>
      </c>
      <c r="BA59" s="88" t="str">
        <f t="shared" si="15"/>
        <v>F</v>
      </c>
      <c r="BB59" s="88" t="str">
        <f t="shared" si="16"/>
        <v>Fail</v>
      </c>
      <c r="BD59" s="49" t="str">
        <f>IF(H59="0","0",LOOKUP(H59,{0,1,2,3,"3.5",4,5},{"F","D","C","B","A-","A","A+"}))</f>
        <v>F</v>
      </c>
      <c r="BE59" s="49" t="str">
        <f>IF(L59="0","0",LOOKUP(L59,{0,1,2,3,"3.5",4,5},{"F","D","C","B","A-","A","A+"}))</f>
        <v>F</v>
      </c>
      <c r="BF59" s="49" t="str">
        <f>IF(Q59="0","0",LOOKUP(Q59,{0,1,2,3,"3.5",4,5},{"F","D","C","B","A-","A","A+"}))</f>
        <v>F</v>
      </c>
      <c r="BG59" s="49" t="str">
        <f>IF(Y59="0","0",LOOKUP(Y59,{0,1,2,3,"3.5",4,5},{"F","D","C","B","A-","A","A+"}))</f>
        <v>F</v>
      </c>
      <c r="BH59" s="49" t="str">
        <f>IF(AG59="0","0",LOOKUP(AG59,{0,1,2,3,"3.5",4,5},{"F","D","C","B","A-","A","A+"}))</f>
        <v>F</v>
      </c>
      <c r="BI59" s="49" t="str">
        <f>IF(AO59="0","0",LOOKUP(AO59,{0,1,2,3,"3.5",4,5},{"F","D","C","B","A-","A","A+"}))</f>
        <v>F</v>
      </c>
      <c r="BJ59" s="49" t="str">
        <f>IF(AW59="0","0",LOOKUP(AW59,{0,1,2,3,"3.5",4,5},{"F","D","C","B","A-","A","A+"}))</f>
        <v>F</v>
      </c>
      <c r="BK59" s="50">
        <f t="shared" si="17"/>
        <v>0</v>
      </c>
    </row>
    <row r="60" spans="1:63" ht="18">
      <c r="A60" s="58">
        <v>3056</v>
      </c>
      <c r="B60" s="153" t="s">
        <v>343</v>
      </c>
      <c r="C60" s="81">
        <v>33</v>
      </c>
      <c r="D60" s="81">
        <v>62</v>
      </c>
      <c r="E60" s="81">
        <f t="shared" si="0"/>
        <v>95</v>
      </c>
      <c r="F60" s="81">
        <v>20</v>
      </c>
      <c r="G60" s="81">
        <f t="shared" si="1"/>
        <v>115</v>
      </c>
      <c r="H60" s="116">
        <f>IF(G60="0","0",LOOKUP(G60,{0,66,80,100,120,140,160},{0,1,2,3,"3.5",4,5}))</f>
        <v>3</v>
      </c>
      <c r="I60" s="81">
        <v>60</v>
      </c>
      <c r="J60" s="83">
        <v>64</v>
      </c>
      <c r="K60" s="117">
        <f t="shared" si="2"/>
        <v>124</v>
      </c>
      <c r="L60" s="81" t="str">
        <f>IF(K60="0","0",LOOKUP(K60,{0,66,80,100,120,140,160},{0,1,2,3,"3.5",4,5}))</f>
        <v>3.5</v>
      </c>
      <c r="M60" s="83">
        <v>33</v>
      </c>
      <c r="N60" s="83">
        <v>14</v>
      </c>
      <c r="O60" s="83">
        <v>15</v>
      </c>
      <c r="P60" s="81">
        <f t="shared" si="3"/>
        <v>62</v>
      </c>
      <c r="Q60" s="118" t="str">
        <f>IF(P60="0","0",LOOKUP(P60,{0,33,40,50,60,70,80},{0,1,2,3,"3.5",4,5}))</f>
        <v>3.5</v>
      </c>
      <c r="R60" s="118">
        <v>19</v>
      </c>
      <c r="S60" s="118">
        <v>12</v>
      </c>
      <c r="T60" s="83">
        <f t="shared" si="18"/>
        <v>31</v>
      </c>
      <c r="U60" s="83">
        <v>10</v>
      </c>
      <c r="V60" s="83">
        <v>13</v>
      </c>
      <c r="W60" s="83">
        <f t="shared" si="4"/>
        <v>23</v>
      </c>
      <c r="X60" s="119">
        <f t="shared" si="19"/>
        <v>0</v>
      </c>
      <c r="Y60" s="81">
        <f>IF(X60="0","0",LOOKUP(X60,{0,66,80,100,120,140,160},{0,1,2,3,"3.5",4,5}))</f>
        <v>0</v>
      </c>
      <c r="Z60" s="81">
        <v>30</v>
      </c>
      <c r="AA60" s="81">
        <v>25</v>
      </c>
      <c r="AB60" s="81">
        <f t="shared" si="5"/>
        <v>55</v>
      </c>
      <c r="AC60" s="120">
        <v>18</v>
      </c>
      <c r="AD60" s="120">
        <v>17</v>
      </c>
      <c r="AE60" s="120">
        <f t="shared" si="6"/>
        <v>35</v>
      </c>
      <c r="AF60" s="121">
        <f t="shared" si="7"/>
        <v>90</v>
      </c>
      <c r="AG60" s="118">
        <f>IF(AF60="0","0",LOOKUP(AF60,{0,66,80,100,120,140,160},{0,1,2,3,"3.5",4,5}))</f>
        <v>2</v>
      </c>
      <c r="AH60" s="118">
        <v>35</v>
      </c>
      <c r="AI60" s="118">
        <v>33</v>
      </c>
      <c r="AJ60" s="81">
        <f t="shared" si="8"/>
        <v>68</v>
      </c>
      <c r="AK60" s="83">
        <v>18</v>
      </c>
      <c r="AL60" s="122">
        <v>18</v>
      </c>
      <c r="AM60" s="122">
        <f t="shared" si="9"/>
        <v>36</v>
      </c>
      <c r="AN60" s="121">
        <f t="shared" si="10"/>
        <v>104</v>
      </c>
      <c r="AO60" s="118">
        <f>IF(AN60="0","0",LOOKUP(AN60,{0,66,80,100,120,140,160},{0,1,2,3,"3.5",4,5}))</f>
        <v>3</v>
      </c>
      <c r="AP60" s="118">
        <v>23</v>
      </c>
      <c r="AQ60" s="118">
        <v>24</v>
      </c>
      <c r="AR60" s="83">
        <f t="shared" si="11"/>
        <v>47</v>
      </c>
      <c r="AS60" s="83">
        <v>14</v>
      </c>
      <c r="AT60" s="122">
        <v>16</v>
      </c>
      <c r="AU60" s="122">
        <f t="shared" si="12"/>
        <v>30</v>
      </c>
      <c r="AV60" s="122">
        <f t="shared" si="13"/>
        <v>77</v>
      </c>
      <c r="AW60" s="118">
        <f>IF(AV60="0","0",LOOKUP(AV60,{0,66,80,100,120,140,160},{0,1,2,3,"3.5",4,5}))</f>
        <v>1</v>
      </c>
      <c r="AX60" s="88" t="s">
        <v>294</v>
      </c>
      <c r="AY60" s="88">
        <f>IF(ISBLANK(AW60)," ",IF(AW60="0","0",LOOKUP(AW60,{0,1,2,3,"3.5",4,5},{0,0,0,1,"1.5",2,3})))</f>
        <v>0</v>
      </c>
      <c r="AZ60" s="134">
        <f t="shared" si="14"/>
        <v>0</v>
      </c>
      <c r="BA60" s="88" t="str">
        <f t="shared" si="15"/>
        <v>F</v>
      </c>
      <c r="BB60" s="88" t="str">
        <f t="shared" si="16"/>
        <v>Fail</v>
      </c>
      <c r="BD60" s="49" t="str">
        <f>IF(H60="0","0",LOOKUP(H60,{0,1,2,3,"3.5",4,5},{"F","D","C","B","A-","A","A+"}))</f>
        <v>B</v>
      </c>
      <c r="BE60" s="49" t="str">
        <f>IF(L60="0","0",LOOKUP(L60,{0,1,2,3,"3.5",4,5},{"F","D","C","B","A-","A","A+"}))</f>
        <v>A-</v>
      </c>
      <c r="BF60" s="49" t="str">
        <f>IF(Q60="0","0",LOOKUP(Q60,{0,1,2,3,"3.5",4,5},{"F","D","C","B","A-","A","A+"}))</f>
        <v>A-</v>
      </c>
      <c r="BG60" s="49" t="str">
        <f>IF(Y60="0","0",LOOKUP(Y60,{0,1,2,3,"3.5",4,5},{"F","D","C","B","A-","A","A+"}))</f>
        <v>F</v>
      </c>
      <c r="BH60" s="49" t="str">
        <f>IF(AG60="0","0",LOOKUP(AG60,{0,1,2,3,"3.5",4,5},{"F","D","C","B","A-","A","A+"}))</f>
        <v>C</v>
      </c>
      <c r="BI60" s="49" t="str">
        <f>IF(AO60="0","0",LOOKUP(AO60,{0,1,2,3,"3.5",4,5},{"F","D","C","B","A-","A","A+"}))</f>
        <v>B</v>
      </c>
      <c r="BJ60" s="49" t="str">
        <f>IF(AW60="0","0",LOOKUP(AW60,{0,1,2,3,"3.5",4,5},{"F","D","C","B","A-","A","A+"}))</f>
        <v>D</v>
      </c>
      <c r="BK60" s="50">
        <f t="shared" si="17"/>
        <v>572</v>
      </c>
    </row>
    <row r="61" spans="1:63">
      <c r="A61" s="58">
        <v>3057</v>
      </c>
      <c r="B61" s="153" t="s">
        <v>344</v>
      </c>
      <c r="C61" s="81">
        <v>43</v>
      </c>
      <c r="D61" s="81">
        <v>67</v>
      </c>
      <c r="E61" s="81">
        <f t="shared" si="0"/>
        <v>110</v>
      </c>
      <c r="F61" s="81">
        <v>23</v>
      </c>
      <c r="G61" s="81">
        <f t="shared" si="1"/>
        <v>133</v>
      </c>
      <c r="H61" s="116" t="str">
        <f>IF(G61="0","0",LOOKUP(G61,{0,66,80,100,120,140,160},{0,1,2,3,"3.5",4,5}))</f>
        <v>3.5</v>
      </c>
      <c r="I61" s="81">
        <v>42</v>
      </c>
      <c r="J61" s="83">
        <v>55</v>
      </c>
      <c r="K61" s="117">
        <f t="shared" si="2"/>
        <v>97</v>
      </c>
      <c r="L61" s="81">
        <f>IF(K61="0","0",LOOKUP(K61,{0,66,80,100,120,140,160},{0,1,2,3,"3.5",4,5}))</f>
        <v>2</v>
      </c>
      <c r="M61" s="83">
        <v>38</v>
      </c>
      <c r="N61" s="83">
        <v>16</v>
      </c>
      <c r="O61" s="83">
        <v>23</v>
      </c>
      <c r="P61" s="81">
        <f t="shared" si="3"/>
        <v>77</v>
      </c>
      <c r="Q61" s="118">
        <f>IF(P61="0","0",LOOKUP(P61,{0,33,40,50,60,70,80},{0,1,2,3,"3.5",4,5}))</f>
        <v>4</v>
      </c>
      <c r="R61" s="118">
        <v>38</v>
      </c>
      <c r="S61" s="118">
        <v>44</v>
      </c>
      <c r="T61" s="83">
        <f t="shared" si="18"/>
        <v>82</v>
      </c>
      <c r="U61" s="83">
        <v>16</v>
      </c>
      <c r="V61" s="83">
        <v>23</v>
      </c>
      <c r="W61" s="83">
        <f t="shared" si="4"/>
        <v>39</v>
      </c>
      <c r="X61" s="119">
        <f t="shared" si="19"/>
        <v>121</v>
      </c>
      <c r="Y61" s="81" t="str">
        <f>IF(X61="0","0",LOOKUP(X61,{0,66,80,100,120,140,160},{0,1,2,3,"3.5",4,5}))</f>
        <v>3.5</v>
      </c>
      <c r="Z61" s="81">
        <v>41</v>
      </c>
      <c r="AA61" s="81">
        <v>41</v>
      </c>
      <c r="AB61" s="81">
        <f t="shared" si="5"/>
        <v>82</v>
      </c>
      <c r="AC61" s="120">
        <v>24</v>
      </c>
      <c r="AD61" s="120">
        <v>23</v>
      </c>
      <c r="AE61" s="120">
        <f t="shared" si="6"/>
        <v>47</v>
      </c>
      <c r="AF61" s="121">
        <f t="shared" si="7"/>
        <v>129</v>
      </c>
      <c r="AG61" s="118" t="str">
        <f>IF(AF61="0","0",LOOKUP(AF61,{0,66,80,100,120,140,160},{0,1,2,3,"3.5",4,5}))</f>
        <v>3.5</v>
      </c>
      <c r="AH61" s="118">
        <v>36</v>
      </c>
      <c r="AI61" s="118">
        <v>51</v>
      </c>
      <c r="AJ61" s="81">
        <f t="shared" si="8"/>
        <v>87</v>
      </c>
      <c r="AK61" s="83">
        <v>21</v>
      </c>
      <c r="AL61" s="122">
        <v>26</v>
      </c>
      <c r="AM61" s="122">
        <f t="shared" si="9"/>
        <v>47</v>
      </c>
      <c r="AN61" s="121">
        <f t="shared" si="10"/>
        <v>134</v>
      </c>
      <c r="AO61" s="118" t="str">
        <f>IF(AN61="0","0",LOOKUP(AN61,{0,66,80,100,120,140,160},{0,1,2,3,"3.5",4,5}))</f>
        <v>3.5</v>
      </c>
      <c r="AP61" s="118">
        <v>23</v>
      </c>
      <c r="AQ61" s="118">
        <v>31</v>
      </c>
      <c r="AR61" s="83">
        <f t="shared" si="11"/>
        <v>54</v>
      </c>
      <c r="AS61" s="83">
        <v>20</v>
      </c>
      <c r="AT61" s="122">
        <v>22</v>
      </c>
      <c r="AU61" s="122">
        <f t="shared" si="12"/>
        <v>42</v>
      </c>
      <c r="AV61" s="122">
        <f t="shared" si="13"/>
        <v>96</v>
      </c>
      <c r="AW61" s="118">
        <f>IF(AV61="0","0",LOOKUP(AV61,{0,66,80,100,120,140,160},{0,1,2,3,"3.5",4,5}))</f>
        <v>2</v>
      </c>
      <c r="AX61" s="88" t="s">
        <v>294</v>
      </c>
      <c r="AY61" s="88">
        <f>IF(ISBLANK(AW61)," ",IF(AW61="0","0",LOOKUP(AW61,{0,1,2,3,"3.5",4,5},{0,0,0,1,"1.5",2,3})))</f>
        <v>0</v>
      </c>
      <c r="AZ61" s="134">
        <f t="shared" si="14"/>
        <v>3.3333333333333335</v>
      </c>
      <c r="BA61" s="88" t="str">
        <f t="shared" si="15"/>
        <v>B</v>
      </c>
      <c r="BB61" s="88" t="str">
        <f t="shared" si="16"/>
        <v>Average Result</v>
      </c>
      <c r="BD61" s="49" t="str">
        <f>IF(H61="0","0",LOOKUP(H61,{0,1,2,3,"3.5",4,5},{"F","D","C","B","A-","A","A+"}))</f>
        <v>A-</v>
      </c>
      <c r="BE61" s="49" t="str">
        <f>IF(L61="0","0",LOOKUP(L61,{0,1,2,3,"3.5",4,5},{"F","D","C","B","A-","A","A+"}))</f>
        <v>C</v>
      </c>
      <c r="BF61" s="49" t="str">
        <f>IF(Q61="0","0",LOOKUP(Q61,{0,1,2,3,"3.5",4,5},{"F","D","C","B","A-","A","A+"}))</f>
        <v>A</v>
      </c>
      <c r="BG61" s="49" t="str">
        <f>IF(Y61="0","0",LOOKUP(Y61,{0,1,2,3,"3.5",4,5},{"F","D","C","B","A-","A","A+"}))</f>
        <v>A-</v>
      </c>
      <c r="BH61" s="49" t="str">
        <f>IF(AG61="0","0",LOOKUP(AG61,{0,1,2,3,"3.5",4,5},{"F","D","C","B","A-","A","A+"}))</f>
        <v>A-</v>
      </c>
      <c r="BI61" s="49" t="str">
        <f>IF(AO61="0","0",LOOKUP(AO61,{0,1,2,3,"3.5",4,5},{"F","D","C","B","A-","A","A+"}))</f>
        <v>A-</v>
      </c>
      <c r="BJ61" s="49" t="str">
        <f>IF(AW61="0","0",LOOKUP(AW61,{0,1,2,3,"3.5",4,5},{"F","D","C","B","A-","A","A+"}))</f>
        <v>C</v>
      </c>
      <c r="BK61" s="50">
        <f t="shared" si="17"/>
        <v>787</v>
      </c>
    </row>
    <row r="62" spans="1:63">
      <c r="A62" s="58">
        <v>3058</v>
      </c>
      <c r="B62" s="153" t="s">
        <v>345</v>
      </c>
      <c r="C62" s="81">
        <v>31</v>
      </c>
      <c r="D62" s="81">
        <v>62</v>
      </c>
      <c r="E62" s="81">
        <f t="shared" si="0"/>
        <v>93</v>
      </c>
      <c r="F62" s="81">
        <v>18</v>
      </c>
      <c r="G62" s="81">
        <f t="shared" si="1"/>
        <v>111</v>
      </c>
      <c r="H62" s="116">
        <f>IF(G62="0","0",LOOKUP(G62,{0,66,80,100,120,140,160},{0,1,2,3,"3.5",4,5}))</f>
        <v>3</v>
      </c>
      <c r="I62" s="81">
        <v>33</v>
      </c>
      <c r="J62" s="83">
        <v>17</v>
      </c>
      <c r="K62" s="117">
        <f t="shared" si="2"/>
        <v>50</v>
      </c>
      <c r="L62" s="81">
        <f>IF(K62="0","0",LOOKUP(K62,{0,66,80,100,120,140,160},{0,1,2,3,"3.5",4,5}))</f>
        <v>0</v>
      </c>
      <c r="M62" s="83">
        <v>27</v>
      </c>
      <c r="N62" s="83">
        <v>13</v>
      </c>
      <c r="O62" s="83">
        <v>12</v>
      </c>
      <c r="P62" s="81">
        <f t="shared" si="3"/>
        <v>52</v>
      </c>
      <c r="Q62" s="118">
        <f>IF(P62="0","0",LOOKUP(P62,{0,33,40,50,60,70,80},{0,1,2,3,"3.5",4,5}))</f>
        <v>3</v>
      </c>
      <c r="R62" s="118">
        <v>16</v>
      </c>
      <c r="S62" s="118">
        <v>16</v>
      </c>
      <c r="T62" s="83">
        <f t="shared" si="18"/>
        <v>32</v>
      </c>
      <c r="U62" s="83">
        <v>10</v>
      </c>
      <c r="V62" s="83">
        <v>11</v>
      </c>
      <c r="W62" s="83">
        <f t="shared" si="4"/>
        <v>21</v>
      </c>
      <c r="X62" s="119">
        <f t="shared" si="19"/>
        <v>0</v>
      </c>
      <c r="Y62" s="81">
        <f>IF(X62="0","0",LOOKUP(X62,{0,66,80,100,120,140,160},{0,1,2,3,"3.5",4,5}))</f>
        <v>0</v>
      </c>
      <c r="Z62" s="81">
        <v>32</v>
      </c>
      <c r="AA62" s="81">
        <v>25</v>
      </c>
      <c r="AB62" s="81">
        <f t="shared" si="5"/>
        <v>57</v>
      </c>
      <c r="AC62" s="120">
        <v>19</v>
      </c>
      <c r="AD62" s="120">
        <v>16</v>
      </c>
      <c r="AE62" s="120">
        <f t="shared" si="6"/>
        <v>35</v>
      </c>
      <c r="AF62" s="121">
        <f t="shared" si="7"/>
        <v>92</v>
      </c>
      <c r="AG62" s="118">
        <f>IF(AF62="0","0",LOOKUP(AF62,{0,66,80,100,120,140,160},{0,1,2,3,"3.5",4,5}))</f>
        <v>2</v>
      </c>
      <c r="AH62" s="118">
        <v>30</v>
      </c>
      <c r="AI62" s="118">
        <v>29</v>
      </c>
      <c r="AJ62" s="81">
        <f t="shared" si="8"/>
        <v>59</v>
      </c>
      <c r="AK62" s="83">
        <v>20</v>
      </c>
      <c r="AL62" s="122">
        <v>15</v>
      </c>
      <c r="AM62" s="122">
        <f t="shared" si="9"/>
        <v>35</v>
      </c>
      <c r="AN62" s="121">
        <f t="shared" si="10"/>
        <v>94</v>
      </c>
      <c r="AO62" s="118">
        <f>IF(AN62="0","0",LOOKUP(AN62,{0,66,80,100,120,140,160},{0,1,2,3,"3.5",4,5}))</f>
        <v>2</v>
      </c>
      <c r="AP62" s="118">
        <v>23</v>
      </c>
      <c r="AQ62" s="118">
        <v>24</v>
      </c>
      <c r="AR62" s="83">
        <f t="shared" si="11"/>
        <v>47</v>
      </c>
      <c r="AS62" s="83">
        <v>14</v>
      </c>
      <c r="AT62" s="122">
        <v>12</v>
      </c>
      <c r="AU62" s="122">
        <f t="shared" si="12"/>
        <v>26</v>
      </c>
      <c r="AV62" s="122">
        <f t="shared" si="13"/>
        <v>73</v>
      </c>
      <c r="AW62" s="118">
        <f>IF(AV62="0","0",LOOKUP(AV62,{0,66,80,100,120,140,160},{0,1,2,3,"3.5",4,5}))</f>
        <v>1</v>
      </c>
      <c r="AX62" s="88" t="s">
        <v>294</v>
      </c>
      <c r="AY62" s="88">
        <f>IF(ISBLANK(AW62)," ",IF(AW62="0","0",LOOKUP(AW62,{0,1,2,3,"3.5",4,5},{0,0,0,1,"1.5",2,3})))</f>
        <v>0</v>
      </c>
      <c r="AZ62" s="134">
        <f t="shared" si="14"/>
        <v>0</v>
      </c>
      <c r="BA62" s="88" t="str">
        <f t="shared" si="15"/>
        <v>F</v>
      </c>
      <c r="BB62" s="88" t="str">
        <f t="shared" si="16"/>
        <v>Fail</v>
      </c>
      <c r="BD62" s="49" t="str">
        <f>IF(H62="0","0",LOOKUP(H62,{0,1,2,3,"3.5",4,5},{"F","D","C","B","A-","A","A+"}))</f>
        <v>B</v>
      </c>
      <c r="BE62" s="49" t="str">
        <f>IF(L62="0","0",LOOKUP(L62,{0,1,2,3,"3.5",4,5},{"F","D","C","B","A-","A","A+"}))</f>
        <v>F</v>
      </c>
      <c r="BF62" s="49" t="str">
        <f>IF(Q62="0","0",LOOKUP(Q62,{0,1,2,3,"3.5",4,5},{"F","D","C","B","A-","A","A+"}))</f>
        <v>B</v>
      </c>
      <c r="BG62" s="49" t="str">
        <f>IF(Y62="0","0",LOOKUP(Y62,{0,1,2,3,"3.5",4,5},{"F","D","C","B","A-","A","A+"}))</f>
        <v>F</v>
      </c>
      <c r="BH62" s="49" t="str">
        <f>IF(AG62="0","0",LOOKUP(AG62,{0,1,2,3,"3.5",4,5},{"F","D","C","B","A-","A","A+"}))</f>
        <v>C</v>
      </c>
      <c r="BI62" s="49" t="str">
        <f>IF(AO62="0","0",LOOKUP(AO62,{0,1,2,3,"3.5",4,5},{"F","D","C","B","A-","A","A+"}))</f>
        <v>C</v>
      </c>
      <c r="BJ62" s="49" t="str">
        <f>IF(AW62="0","0",LOOKUP(AW62,{0,1,2,3,"3.5",4,5},{"F","D","C","B","A-","A","A+"}))</f>
        <v>D</v>
      </c>
      <c r="BK62" s="50">
        <f t="shared" si="17"/>
        <v>472</v>
      </c>
    </row>
    <row r="63" spans="1:63">
      <c r="A63" s="58">
        <v>3059</v>
      </c>
      <c r="B63" s="153" t="s">
        <v>346</v>
      </c>
      <c r="C63" s="81"/>
      <c r="D63" s="81"/>
      <c r="E63" s="81">
        <f t="shared" si="0"/>
        <v>0</v>
      </c>
      <c r="F63" s="81"/>
      <c r="G63" s="81">
        <f t="shared" si="1"/>
        <v>0</v>
      </c>
      <c r="H63" s="116">
        <f>IF(G63="0","0",LOOKUP(G63,{0,66,80,100,120,140,160},{0,1,2,3,"3.5",4,5}))</f>
        <v>0</v>
      </c>
      <c r="I63" s="81"/>
      <c r="J63" s="83"/>
      <c r="K63" s="117">
        <f t="shared" si="2"/>
        <v>0</v>
      </c>
      <c r="L63" s="81">
        <f>IF(K63="0","0",LOOKUP(K63,{0,66,80,100,120,140,160},{0,1,2,3,"3.5",4,5}))</f>
        <v>0</v>
      </c>
      <c r="M63" s="83"/>
      <c r="N63" s="83"/>
      <c r="O63" s="83"/>
      <c r="P63" s="81">
        <f t="shared" si="3"/>
        <v>0</v>
      </c>
      <c r="Q63" s="118">
        <f>IF(P63="0","0",LOOKUP(P63,{0,33,40,50,60,70,80},{0,1,2,3,"3.5",4,5}))</f>
        <v>0</v>
      </c>
      <c r="R63" s="118"/>
      <c r="S63" s="118"/>
      <c r="T63" s="83">
        <f t="shared" si="18"/>
        <v>0</v>
      </c>
      <c r="U63" s="83"/>
      <c r="V63" s="83"/>
      <c r="W63" s="83">
        <f t="shared" si="4"/>
        <v>0</v>
      </c>
      <c r="X63" s="119">
        <f t="shared" si="19"/>
        <v>0</v>
      </c>
      <c r="Y63" s="81">
        <f>IF(X63="0","0",LOOKUP(X63,{0,66,80,100,120,140,160},{0,1,2,3,"3.5",4,5}))</f>
        <v>0</v>
      </c>
      <c r="Z63" s="81"/>
      <c r="AA63" s="81"/>
      <c r="AB63" s="81">
        <f t="shared" si="5"/>
        <v>0</v>
      </c>
      <c r="AC63" s="120"/>
      <c r="AD63" s="120"/>
      <c r="AE63" s="120">
        <f t="shared" si="6"/>
        <v>0</v>
      </c>
      <c r="AF63" s="121">
        <f t="shared" si="7"/>
        <v>0</v>
      </c>
      <c r="AG63" s="118">
        <f>IF(AF63="0","0",LOOKUP(AF63,{0,66,80,100,120,140,160},{0,1,2,3,"3.5",4,5}))</f>
        <v>0</v>
      </c>
      <c r="AH63" s="118"/>
      <c r="AI63" s="118"/>
      <c r="AJ63" s="81">
        <f t="shared" si="8"/>
        <v>0</v>
      </c>
      <c r="AK63" s="83"/>
      <c r="AL63" s="122"/>
      <c r="AM63" s="122">
        <f t="shared" si="9"/>
        <v>0</v>
      </c>
      <c r="AN63" s="121">
        <f t="shared" si="10"/>
        <v>0</v>
      </c>
      <c r="AO63" s="118">
        <f>IF(AN63="0","0",LOOKUP(AN63,{0,66,80,100,120,140,160},{0,1,2,3,"3.5",4,5}))</f>
        <v>0</v>
      </c>
      <c r="AP63" s="118"/>
      <c r="AQ63" s="118"/>
      <c r="AR63" s="83">
        <f t="shared" si="11"/>
        <v>0</v>
      </c>
      <c r="AS63" s="83"/>
      <c r="AT63" s="122"/>
      <c r="AU63" s="122">
        <f t="shared" si="12"/>
        <v>0</v>
      </c>
      <c r="AV63" s="122">
        <f t="shared" si="13"/>
        <v>0</v>
      </c>
      <c r="AW63" s="118">
        <f>IF(AV63="0","0",LOOKUP(AV63,{0,66,80,100,120,140,160},{0,1,2,3,"3.5",4,5}))</f>
        <v>0</v>
      </c>
      <c r="AX63" s="88" t="s">
        <v>294</v>
      </c>
      <c r="AY63" s="88">
        <f>IF(ISBLANK(AW63)," ",IF(AW63="0","0",LOOKUP(AW63,{0,1,2,3,"3.5",4,5},{0,0,0,1,"1.5",2,3})))</f>
        <v>0</v>
      </c>
      <c r="AZ63" s="134">
        <f t="shared" si="14"/>
        <v>0</v>
      </c>
      <c r="BA63" s="88" t="str">
        <f t="shared" si="15"/>
        <v>F</v>
      </c>
      <c r="BB63" s="88" t="str">
        <f t="shared" si="16"/>
        <v>Fail</v>
      </c>
      <c r="BD63" s="49" t="str">
        <f>IF(H63="0","0",LOOKUP(H63,{0,1,2,3,"3.5",4,5},{"F","D","C","B","A-","A","A+"}))</f>
        <v>F</v>
      </c>
      <c r="BE63" s="49" t="str">
        <f>IF(L63="0","0",LOOKUP(L63,{0,1,2,3,"3.5",4,5},{"F","D","C","B","A-","A","A+"}))</f>
        <v>F</v>
      </c>
      <c r="BF63" s="49" t="str">
        <f>IF(Q63="0","0",LOOKUP(Q63,{0,1,2,3,"3.5",4,5},{"F","D","C","B","A-","A","A+"}))</f>
        <v>F</v>
      </c>
      <c r="BG63" s="49" t="str">
        <f>IF(Y63="0","0",LOOKUP(Y63,{0,1,2,3,"3.5",4,5},{"F","D","C","B","A-","A","A+"}))</f>
        <v>F</v>
      </c>
      <c r="BH63" s="49" t="str">
        <f>IF(AG63="0","0",LOOKUP(AG63,{0,1,2,3,"3.5",4,5},{"F","D","C","B","A-","A","A+"}))</f>
        <v>F</v>
      </c>
      <c r="BI63" s="49" t="str">
        <f>IF(AO63="0","0",LOOKUP(AO63,{0,1,2,3,"3.5",4,5},{"F","D","C","B","A-","A","A+"}))</f>
        <v>F</v>
      </c>
      <c r="BJ63" s="49" t="str">
        <f>IF(AW63="0","0",LOOKUP(AW63,{0,1,2,3,"3.5",4,5},{"F","D","C","B","A-","A","A+"}))</f>
        <v>F</v>
      </c>
      <c r="BK63" s="50">
        <f t="shared" si="17"/>
        <v>0</v>
      </c>
    </row>
    <row r="64" spans="1:63">
      <c r="A64" s="58">
        <v>3060</v>
      </c>
      <c r="B64" s="153" t="s">
        <v>347</v>
      </c>
      <c r="C64" s="81">
        <v>37</v>
      </c>
      <c r="D64" s="81">
        <v>68</v>
      </c>
      <c r="E64" s="81">
        <f t="shared" si="0"/>
        <v>105</v>
      </c>
      <c r="F64" s="81">
        <v>18</v>
      </c>
      <c r="G64" s="81">
        <f t="shared" si="1"/>
        <v>123</v>
      </c>
      <c r="H64" s="116" t="str">
        <f>IF(G64="0","0",LOOKUP(G64,{0,66,80,100,120,140,160},{0,1,2,3,"3.5",4,5}))</f>
        <v>3.5</v>
      </c>
      <c r="I64" s="81">
        <v>50</v>
      </c>
      <c r="J64" s="83">
        <v>64</v>
      </c>
      <c r="K64" s="117">
        <f t="shared" si="2"/>
        <v>114</v>
      </c>
      <c r="L64" s="81">
        <f>IF(K64="0","0",LOOKUP(K64,{0,66,80,100,120,140,160},{0,1,2,3,"3.5",4,5}))</f>
        <v>3</v>
      </c>
      <c r="M64" s="83">
        <v>32</v>
      </c>
      <c r="N64" s="83">
        <v>17</v>
      </c>
      <c r="O64" s="83">
        <v>12</v>
      </c>
      <c r="P64" s="81">
        <f t="shared" si="3"/>
        <v>61</v>
      </c>
      <c r="Q64" s="118" t="str">
        <f>IF(P64="0","0",LOOKUP(P64,{0,33,40,50,60,70,80},{0,1,2,3,"3.5",4,5}))</f>
        <v>3.5</v>
      </c>
      <c r="R64" s="118">
        <v>30</v>
      </c>
      <c r="S64" s="118">
        <v>29</v>
      </c>
      <c r="T64" s="83">
        <f t="shared" si="18"/>
        <v>59</v>
      </c>
      <c r="U64" s="83">
        <v>15</v>
      </c>
      <c r="V64" s="83">
        <v>15</v>
      </c>
      <c r="W64" s="83">
        <f t="shared" si="4"/>
        <v>30</v>
      </c>
      <c r="X64" s="119">
        <f t="shared" si="19"/>
        <v>89</v>
      </c>
      <c r="Y64" s="81">
        <f>IF(X64="0","0",LOOKUP(X64,{0,66,80,100,120,140,160},{0,1,2,3,"3.5",4,5}))</f>
        <v>2</v>
      </c>
      <c r="Z64" s="81">
        <v>34</v>
      </c>
      <c r="AA64" s="81">
        <v>34</v>
      </c>
      <c r="AB64" s="81">
        <f t="shared" si="5"/>
        <v>68</v>
      </c>
      <c r="AC64" s="120">
        <v>17</v>
      </c>
      <c r="AD64" s="120">
        <v>15</v>
      </c>
      <c r="AE64" s="120">
        <f t="shared" si="6"/>
        <v>32</v>
      </c>
      <c r="AF64" s="121">
        <f t="shared" si="7"/>
        <v>100</v>
      </c>
      <c r="AG64" s="118">
        <f>IF(AF64="0","0",LOOKUP(AF64,{0,66,80,100,120,140,160},{0,1,2,3,"3.5",4,5}))</f>
        <v>3</v>
      </c>
      <c r="AH64" s="118">
        <v>31</v>
      </c>
      <c r="AI64" s="118">
        <v>29</v>
      </c>
      <c r="AJ64" s="81">
        <f t="shared" si="8"/>
        <v>60</v>
      </c>
      <c r="AK64" s="83">
        <v>15</v>
      </c>
      <c r="AL64" s="122">
        <v>19</v>
      </c>
      <c r="AM64" s="122">
        <f t="shared" si="9"/>
        <v>34</v>
      </c>
      <c r="AN64" s="121">
        <f t="shared" si="10"/>
        <v>94</v>
      </c>
      <c r="AO64" s="118">
        <f>IF(AN64="0","0",LOOKUP(AN64,{0,66,80,100,120,140,160},{0,1,2,3,"3.5",4,5}))</f>
        <v>2</v>
      </c>
      <c r="AP64" s="118">
        <v>31</v>
      </c>
      <c r="AQ64" s="118">
        <v>32</v>
      </c>
      <c r="AR64" s="83">
        <f t="shared" si="11"/>
        <v>63</v>
      </c>
      <c r="AS64" s="83">
        <v>18</v>
      </c>
      <c r="AT64" s="122">
        <v>21</v>
      </c>
      <c r="AU64" s="122">
        <f t="shared" si="12"/>
        <v>39</v>
      </c>
      <c r="AV64" s="122">
        <f t="shared" si="13"/>
        <v>102</v>
      </c>
      <c r="AW64" s="118">
        <f>IF(AV64="0","0",LOOKUP(AV64,{0,66,80,100,120,140,160},{0,1,2,3,"3.5",4,5}))</f>
        <v>3</v>
      </c>
      <c r="AX64" s="88" t="s">
        <v>294</v>
      </c>
      <c r="AY64" s="88">
        <f>IF(ISBLANK(AW64)," ",IF(AW64="0","0",LOOKUP(AW64,{0,1,2,3,"3.5",4,5},{0,0,0,1,"1.5",2,3})))</f>
        <v>1</v>
      </c>
      <c r="AZ64" s="134">
        <f t="shared" si="14"/>
        <v>3</v>
      </c>
      <c r="BA64" s="88" t="str">
        <f t="shared" si="15"/>
        <v>B</v>
      </c>
      <c r="BB64" s="88" t="str">
        <f t="shared" si="16"/>
        <v>Average Result</v>
      </c>
      <c r="BD64" s="49" t="str">
        <f>IF(H64="0","0",LOOKUP(H64,{0,1,2,3,"3.5",4,5},{"F","D","C","B","A-","A","A+"}))</f>
        <v>A-</v>
      </c>
      <c r="BE64" s="49" t="str">
        <f>IF(L64="0","0",LOOKUP(L64,{0,1,2,3,"3.5",4,5},{"F","D","C","B","A-","A","A+"}))</f>
        <v>B</v>
      </c>
      <c r="BF64" s="49" t="str">
        <f>IF(Q64="0","0",LOOKUP(Q64,{0,1,2,3,"3.5",4,5},{"F","D","C","B","A-","A","A+"}))</f>
        <v>A-</v>
      </c>
      <c r="BG64" s="49" t="str">
        <f>IF(Y64="0","0",LOOKUP(Y64,{0,1,2,3,"3.5",4,5},{"F","D","C","B","A-","A","A+"}))</f>
        <v>C</v>
      </c>
      <c r="BH64" s="49" t="str">
        <f>IF(AG64="0","0",LOOKUP(AG64,{0,1,2,3,"3.5",4,5},{"F","D","C","B","A-","A","A+"}))</f>
        <v>B</v>
      </c>
      <c r="BI64" s="49" t="str">
        <f>IF(AO64="0","0",LOOKUP(AO64,{0,1,2,3,"3.5",4,5},{"F","D","C","B","A-","A","A+"}))</f>
        <v>C</v>
      </c>
      <c r="BJ64" s="49" t="str">
        <f>IF(AW64="0","0",LOOKUP(AW64,{0,1,2,3,"3.5",4,5},{"F","D","C","B","A-","A","A+"}))</f>
        <v>B</v>
      </c>
      <c r="BK64" s="50">
        <f t="shared" si="17"/>
        <v>683</v>
      </c>
    </row>
    <row r="65" spans="1:63" ht="18">
      <c r="A65" s="58">
        <v>3061</v>
      </c>
      <c r="B65" s="153" t="s">
        <v>348</v>
      </c>
      <c r="C65" s="81">
        <v>32</v>
      </c>
      <c r="D65" s="81">
        <v>56</v>
      </c>
      <c r="E65" s="81">
        <f t="shared" si="0"/>
        <v>88</v>
      </c>
      <c r="F65" s="81">
        <v>20</v>
      </c>
      <c r="G65" s="81">
        <f t="shared" si="1"/>
        <v>108</v>
      </c>
      <c r="H65" s="116">
        <f>IF(G65="0","0",LOOKUP(G65,{0,66,80,100,120,140,160},{0,1,2,3,"3.5",4,5}))</f>
        <v>3</v>
      </c>
      <c r="I65" s="81">
        <v>54</v>
      </c>
      <c r="J65" s="83">
        <v>56</v>
      </c>
      <c r="K65" s="117">
        <f t="shared" si="2"/>
        <v>110</v>
      </c>
      <c r="L65" s="81">
        <f>IF(K65="0","0",LOOKUP(K65,{0,66,80,100,120,140,160},{0,1,2,3,"3.5",4,5}))</f>
        <v>3</v>
      </c>
      <c r="M65" s="83">
        <v>23</v>
      </c>
      <c r="N65" s="83">
        <v>11</v>
      </c>
      <c r="O65" s="83"/>
      <c r="P65" s="81">
        <f t="shared" si="3"/>
        <v>0</v>
      </c>
      <c r="Q65" s="118">
        <f>IF(P65="0","0",LOOKUP(P65,{0,33,40,50,60,70,80},{0,1,2,3,"3.5",4,5}))</f>
        <v>0</v>
      </c>
      <c r="R65" s="118">
        <v>13</v>
      </c>
      <c r="S65" s="118">
        <v>23</v>
      </c>
      <c r="T65" s="83">
        <f t="shared" si="18"/>
        <v>36</v>
      </c>
      <c r="U65" s="83">
        <v>15</v>
      </c>
      <c r="V65" s="83">
        <v>13</v>
      </c>
      <c r="W65" s="83">
        <f t="shared" si="4"/>
        <v>28</v>
      </c>
      <c r="X65" s="119">
        <f t="shared" si="19"/>
        <v>0</v>
      </c>
      <c r="Y65" s="81">
        <f>IF(X65="0","0",LOOKUP(X65,{0,66,80,100,120,140,160},{0,1,2,3,"3.5",4,5}))</f>
        <v>0</v>
      </c>
      <c r="Z65" s="81">
        <v>29</v>
      </c>
      <c r="AA65" s="81">
        <v>27</v>
      </c>
      <c r="AB65" s="81">
        <f t="shared" si="5"/>
        <v>56</v>
      </c>
      <c r="AC65" s="120">
        <v>19</v>
      </c>
      <c r="AD65" s="120">
        <v>16</v>
      </c>
      <c r="AE65" s="120">
        <f t="shared" si="6"/>
        <v>35</v>
      </c>
      <c r="AF65" s="121">
        <f t="shared" si="7"/>
        <v>91</v>
      </c>
      <c r="AG65" s="118">
        <f>IF(AF65="0","0",LOOKUP(AF65,{0,66,80,100,120,140,160},{0,1,2,3,"3.5",4,5}))</f>
        <v>2</v>
      </c>
      <c r="AH65" s="118">
        <v>32</v>
      </c>
      <c r="AI65" s="118">
        <v>32</v>
      </c>
      <c r="AJ65" s="81">
        <f t="shared" si="8"/>
        <v>64</v>
      </c>
      <c r="AK65" s="83">
        <v>14</v>
      </c>
      <c r="AL65" s="122">
        <v>17</v>
      </c>
      <c r="AM65" s="122">
        <f t="shared" si="9"/>
        <v>31</v>
      </c>
      <c r="AN65" s="121">
        <f t="shared" si="10"/>
        <v>95</v>
      </c>
      <c r="AO65" s="118">
        <f>IF(AN65="0","0",LOOKUP(AN65,{0,66,80,100,120,140,160},{0,1,2,3,"3.5",4,5}))</f>
        <v>2</v>
      </c>
      <c r="AP65" s="118">
        <v>24</v>
      </c>
      <c r="AQ65" s="118">
        <v>29</v>
      </c>
      <c r="AR65" s="83">
        <f t="shared" si="11"/>
        <v>53</v>
      </c>
      <c r="AS65" s="83">
        <v>17</v>
      </c>
      <c r="AT65" s="122">
        <v>17</v>
      </c>
      <c r="AU65" s="122">
        <f t="shared" si="12"/>
        <v>34</v>
      </c>
      <c r="AV65" s="122">
        <f t="shared" si="13"/>
        <v>87</v>
      </c>
      <c r="AW65" s="118">
        <f>IF(AV65="0","0",LOOKUP(AV65,{0,66,80,100,120,140,160},{0,1,2,3,"3.5",4,5}))</f>
        <v>2</v>
      </c>
      <c r="AX65" s="88" t="s">
        <v>294</v>
      </c>
      <c r="AY65" s="88">
        <f>IF(ISBLANK(AW65)," ",IF(AW65="0","0",LOOKUP(AW65,{0,1,2,3,"3.5",4,5},{0,0,0,1,"1.5",2,3})))</f>
        <v>0</v>
      </c>
      <c r="AZ65" s="134">
        <f t="shared" si="14"/>
        <v>0</v>
      </c>
      <c r="BA65" s="88" t="str">
        <f t="shared" si="15"/>
        <v>F</v>
      </c>
      <c r="BB65" s="88" t="str">
        <f t="shared" si="16"/>
        <v>Fail</v>
      </c>
      <c r="BD65" s="49" t="str">
        <f>IF(H65="0","0",LOOKUP(H65,{0,1,2,3,"3.5",4,5},{"F","D","C","B","A-","A","A+"}))</f>
        <v>B</v>
      </c>
      <c r="BE65" s="49" t="str">
        <f>IF(L65="0","0",LOOKUP(L65,{0,1,2,3,"3.5",4,5},{"F","D","C","B","A-","A","A+"}))</f>
        <v>B</v>
      </c>
      <c r="BF65" s="49" t="str">
        <f>IF(Q65="0","0",LOOKUP(Q65,{0,1,2,3,"3.5",4,5},{"F","D","C","B","A-","A","A+"}))</f>
        <v>F</v>
      </c>
      <c r="BG65" s="49" t="str">
        <f>IF(Y65="0","0",LOOKUP(Y65,{0,1,2,3,"3.5",4,5},{"F","D","C","B","A-","A","A+"}))</f>
        <v>F</v>
      </c>
      <c r="BH65" s="49" t="str">
        <f>IF(AG65="0","0",LOOKUP(AG65,{0,1,2,3,"3.5",4,5},{"F","D","C","B","A-","A","A+"}))</f>
        <v>C</v>
      </c>
      <c r="BI65" s="49" t="str">
        <f>IF(AO65="0","0",LOOKUP(AO65,{0,1,2,3,"3.5",4,5},{"F","D","C","B","A-","A","A+"}))</f>
        <v>C</v>
      </c>
      <c r="BJ65" s="49" t="str">
        <f>IF(AW65="0","0",LOOKUP(AW65,{0,1,2,3,"3.5",4,5},{"F","D","C","B","A-","A","A+"}))</f>
        <v>C</v>
      </c>
      <c r="BK65" s="50">
        <f t="shared" si="17"/>
        <v>491</v>
      </c>
    </row>
    <row r="66" spans="1:63">
      <c r="A66" s="58">
        <v>3062</v>
      </c>
      <c r="B66" s="153" t="s">
        <v>349</v>
      </c>
      <c r="C66" s="81">
        <v>42</v>
      </c>
      <c r="D66" s="81">
        <v>68</v>
      </c>
      <c r="E66" s="81">
        <f t="shared" si="0"/>
        <v>110</v>
      </c>
      <c r="F66" s="81">
        <v>19</v>
      </c>
      <c r="G66" s="81">
        <f t="shared" si="1"/>
        <v>129</v>
      </c>
      <c r="H66" s="116" t="str">
        <f>IF(G66="0","0",LOOKUP(G66,{0,66,80,100,120,140,160},{0,1,2,3,"3.5",4,5}))</f>
        <v>3.5</v>
      </c>
      <c r="I66" s="81">
        <v>50</v>
      </c>
      <c r="J66" s="83">
        <v>52</v>
      </c>
      <c r="K66" s="117">
        <f t="shared" si="2"/>
        <v>102</v>
      </c>
      <c r="L66" s="81">
        <f>IF(K66="0","0",LOOKUP(K66,{0,66,80,100,120,140,160},{0,1,2,3,"3.5",4,5}))</f>
        <v>3</v>
      </c>
      <c r="M66" s="83">
        <v>24</v>
      </c>
      <c r="N66" s="83">
        <v>16</v>
      </c>
      <c r="O66" s="83">
        <v>17</v>
      </c>
      <c r="P66" s="81">
        <f t="shared" si="3"/>
        <v>57</v>
      </c>
      <c r="Q66" s="118">
        <f>IF(P66="0","0",LOOKUP(P66,{0,33,40,50,60,70,80},{0,1,2,3,"3.5",4,5}))</f>
        <v>3</v>
      </c>
      <c r="R66" s="118">
        <v>23</v>
      </c>
      <c r="S66" s="118">
        <v>36</v>
      </c>
      <c r="T66" s="83">
        <f t="shared" si="18"/>
        <v>59</v>
      </c>
      <c r="U66" s="83">
        <v>13</v>
      </c>
      <c r="V66" s="83">
        <v>12</v>
      </c>
      <c r="W66" s="83">
        <f t="shared" si="4"/>
        <v>25</v>
      </c>
      <c r="X66" s="119">
        <f t="shared" si="19"/>
        <v>84</v>
      </c>
      <c r="Y66" s="81">
        <f>IF(X66="0","0",LOOKUP(X66,{0,66,80,100,120,140,160},{0,1,2,3,"3.5",4,5}))</f>
        <v>2</v>
      </c>
      <c r="Z66" s="81">
        <v>41</v>
      </c>
      <c r="AA66" s="81">
        <v>35</v>
      </c>
      <c r="AB66" s="81">
        <f t="shared" si="5"/>
        <v>76</v>
      </c>
      <c r="AC66" s="120">
        <v>21</v>
      </c>
      <c r="AD66" s="120">
        <v>17</v>
      </c>
      <c r="AE66" s="120">
        <f t="shared" si="6"/>
        <v>38</v>
      </c>
      <c r="AF66" s="121">
        <f t="shared" si="7"/>
        <v>114</v>
      </c>
      <c r="AG66" s="118">
        <f>IF(AF66="0","0",LOOKUP(AF66,{0,66,80,100,120,140,160},{0,1,2,3,"3.5",4,5}))</f>
        <v>3</v>
      </c>
      <c r="AH66" s="118">
        <v>42</v>
      </c>
      <c r="AI66" s="118">
        <v>42</v>
      </c>
      <c r="AJ66" s="81">
        <f t="shared" si="8"/>
        <v>84</v>
      </c>
      <c r="AK66" s="83">
        <v>15</v>
      </c>
      <c r="AL66" s="122">
        <v>17</v>
      </c>
      <c r="AM66" s="122">
        <f t="shared" si="9"/>
        <v>32</v>
      </c>
      <c r="AN66" s="121">
        <f t="shared" si="10"/>
        <v>116</v>
      </c>
      <c r="AO66" s="118">
        <f>IF(AN66="0","0",LOOKUP(AN66,{0,66,80,100,120,140,160},{0,1,2,3,"3.5",4,5}))</f>
        <v>3</v>
      </c>
      <c r="AP66" s="118">
        <v>19</v>
      </c>
      <c r="AQ66" s="118">
        <v>32</v>
      </c>
      <c r="AR66" s="83">
        <f t="shared" si="11"/>
        <v>51</v>
      </c>
      <c r="AS66" s="83">
        <v>13</v>
      </c>
      <c r="AT66" s="122">
        <v>11</v>
      </c>
      <c r="AU66" s="122">
        <f t="shared" si="12"/>
        <v>24</v>
      </c>
      <c r="AV66" s="122">
        <f t="shared" si="13"/>
        <v>75</v>
      </c>
      <c r="AW66" s="118">
        <f>IF(AV66="0","0",LOOKUP(AV66,{0,66,80,100,120,140,160},{0,1,2,3,"3.5",4,5}))</f>
        <v>1</v>
      </c>
      <c r="AX66" s="88" t="s">
        <v>294</v>
      </c>
      <c r="AY66" s="88">
        <f>IF(ISBLANK(AW66)," ",IF(AW66="0","0",LOOKUP(AW66,{0,1,2,3,"3.5",4,5},{0,0,0,1,"1.5",2,3})))</f>
        <v>0</v>
      </c>
      <c r="AZ66" s="134">
        <f t="shared" si="14"/>
        <v>2.9166666666666665</v>
      </c>
      <c r="BA66" s="88" t="str">
        <f t="shared" si="15"/>
        <v>C</v>
      </c>
      <c r="BB66" s="88" t="str">
        <f t="shared" si="16"/>
        <v>Bellow Average Result</v>
      </c>
      <c r="BD66" s="49" t="str">
        <f>IF(H66="0","0",LOOKUP(H66,{0,1,2,3,"3.5",4,5},{"F","D","C","B","A-","A","A+"}))</f>
        <v>A-</v>
      </c>
      <c r="BE66" s="49" t="str">
        <f>IF(L66="0","0",LOOKUP(L66,{0,1,2,3,"3.5",4,5},{"F","D","C","B","A-","A","A+"}))</f>
        <v>B</v>
      </c>
      <c r="BF66" s="49" t="str">
        <f>IF(Q66="0","0",LOOKUP(Q66,{0,1,2,3,"3.5",4,5},{"F","D","C","B","A-","A","A+"}))</f>
        <v>B</v>
      </c>
      <c r="BG66" s="49" t="str">
        <f>IF(Y66="0","0",LOOKUP(Y66,{0,1,2,3,"3.5",4,5},{"F","D","C","B","A-","A","A+"}))</f>
        <v>C</v>
      </c>
      <c r="BH66" s="49" t="str">
        <f>IF(AG66="0","0",LOOKUP(AG66,{0,1,2,3,"3.5",4,5},{"F","D","C","B","A-","A","A+"}))</f>
        <v>B</v>
      </c>
      <c r="BI66" s="49" t="str">
        <f>IF(AO66="0","0",LOOKUP(AO66,{0,1,2,3,"3.5",4,5},{"F","D","C","B","A-","A","A+"}))</f>
        <v>B</v>
      </c>
      <c r="BJ66" s="49" t="str">
        <f>IF(AW66="0","0",LOOKUP(AW66,{0,1,2,3,"3.5",4,5},{"F","D","C","B","A-","A","A+"}))</f>
        <v>D</v>
      </c>
      <c r="BK66" s="50">
        <f t="shared" si="17"/>
        <v>677</v>
      </c>
    </row>
    <row r="67" spans="1:63">
      <c r="A67" s="58">
        <v>3063</v>
      </c>
      <c r="B67" s="153" t="s">
        <v>350</v>
      </c>
      <c r="C67" s="81">
        <v>48</v>
      </c>
      <c r="D67" s="81">
        <v>63</v>
      </c>
      <c r="E67" s="81">
        <f t="shared" si="0"/>
        <v>111</v>
      </c>
      <c r="F67" s="81">
        <v>17</v>
      </c>
      <c r="G67" s="81">
        <f t="shared" si="1"/>
        <v>128</v>
      </c>
      <c r="H67" s="116" t="str">
        <f>IF(G67="0","0",LOOKUP(G67,{0,66,80,100,120,140,160},{0,1,2,3,"3.5",4,5}))</f>
        <v>3.5</v>
      </c>
      <c r="I67" s="81">
        <v>46</v>
      </c>
      <c r="J67" s="83">
        <v>46</v>
      </c>
      <c r="K67" s="117">
        <f t="shared" si="2"/>
        <v>92</v>
      </c>
      <c r="L67" s="81">
        <f>IF(K67="0","0",LOOKUP(K67,{0,66,80,100,120,140,160},{0,1,2,3,"3.5",4,5}))</f>
        <v>2</v>
      </c>
      <c r="M67" s="83">
        <v>32</v>
      </c>
      <c r="N67" s="83">
        <v>13</v>
      </c>
      <c r="O67" s="83">
        <v>21</v>
      </c>
      <c r="P67" s="81">
        <f t="shared" si="3"/>
        <v>66</v>
      </c>
      <c r="Q67" s="118" t="str">
        <f>IF(P67="0","0",LOOKUP(P67,{0,33,40,50,60,70,80},{0,1,2,3,"3.5",4,5}))</f>
        <v>3.5</v>
      </c>
      <c r="R67" s="118">
        <v>33</v>
      </c>
      <c r="S67" s="118">
        <v>40</v>
      </c>
      <c r="T67" s="83">
        <f t="shared" si="18"/>
        <v>73</v>
      </c>
      <c r="U67" s="83">
        <v>11</v>
      </c>
      <c r="V67" s="83">
        <v>17</v>
      </c>
      <c r="W67" s="83">
        <f t="shared" si="4"/>
        <v>28</v>
      </c>
      <c r="X67" s="119">
        <f t="shared" si="19"/>
        <v>101</v>
      </c>
      <c r="Y67" s="81">
        <f>IF(X67="0","0",LOOKUP(X67,{0,66,80,100,120,140,160},{0,1,2,3,"3.5",4,5}))</f>
        <v>3</v>
      </c>
      <c r="Z67" s="81">
        <v>36</v>
      </c>
      <c r="AA67" s="81">
        <v>35</v>
      </c>
      <c r="AB67" s="81">
        <f t="shared" si="5"/>
        <v>71</v>
      </c>
      <c r="AC67" s="120">
        <v>22</v>
      </c>
      <c r="AD67" s="120">
        <v>18</v>
      </c>
      <c r="AE67" s="120">
        <f t="shared" si="6"/>
        <v>40</v>
      </c>
      <c r="AF67" s="121">
        <f t="shared" si="7"/>
        <v>111</v>
      </c>
      <c r="AG67" s="118">
        <f>IF(AF67="0","0",LOOKUP(AF67,{0,66,80,100,120,140,160},{0,1,2,3,"3.5",4,5}))</f>
        <v>3</v>
      </c>
      <c r="AH67" s="118">
        <v>41</v>
      </c>
      <c r="AI67" s="118">
        <v>37</v>
      </c>
      <c r="AJ67" s="81">
        <f t="shared" si="8"/>
        <v>78</v>
      </c>
      <c r="AK67" s="83">
        <v>20</v>
      </c>
      <c r="AL67" s="122">
        <v>23</v>
      </c>
      <c r="AM67" s="122">
        <f t="shared" si="9"/>
        <v>43</v>
      </c>
      <c r="AN67" s="121">
        <f t="shared" si="10"/>
        <v>121</v>
      </c>
      <c r="AO67" s="118" t="str">
        <f>IF(AN67="0","0",LOOKUP(AN67,{0,66,80,100,120,140,160},{0,1,2,3,"3.5",4,5}))</f>
        <v>3.5</v>
      </c>
      <c r="AP67" s="118">
        <v>23</v>
      </c>
      <c r="AQ67" s="118">
        <v>30</v>
      </c>
      <c r="AR67" s="83">
        <f t="shared" si="11"/>
        <v>53</v>
      </c>
      <c r="AS67" s="83">
        <v>10</v>
      </c>
      <c r="AT67" s="122">
        <v>11</v>
      </c>
      <c r="AU67" s="122">
        <f t="shared" si="12"/>
        <v>21</v>
      </c>
      <c r="AV67" s="122">
        <f t="shared" si="13"/>
        <v>74</v>
      </c>
      <c r="AW67" s="118">
        <f>IF(AV67="0","0",LOOKUP(AV67,{0,66,80,100,120,140,160},{0,1,2,3,"3.5",4,5}))</f>
        <v>1</v>
      </c>
      <c r="AX67" s="88" t="s">
        <v>294</v>
      </c>
      <c r="AY67" s="88">
        <f>IF(ISBLANK(AW67)," ",IF(AW67="0","0",LOOKUP(AW67,{0,1,2,3,"3.5",4,5},{0,0,0,1,"1.5",2,3})))</f>
        <v>0</v>
      </c>
      <c r="AZ67" s="134">
        <f t="shared" si="14"/>
        <v>3.0833333333333335</v>
      </c>
      <c r="BA67" s="88" t="str">
        <f t="shared" si="15"/>
        <v>B</v>
      </c>
      <c r="BB67" s="88" t="str">
        <f t="shared" si="16"/>
        <v>Average Result</v>
      </c>
      <c r="BD67" s="49" t="str">
        <f>IF(H67="0","0",LOOKUP(H67,{0,1,2,3,"3.5",4,5},{"F","D","C","B","A-","A","A+"}))</f>
        <v>A-</v>
      </c>
      <c r="BE67" s="49" t="str">
        <f>IF(L67="0","0",LOOKUP(L67,{0,1,2,3,"3.5",4,5},{"F","D","C","B","A-","A","A+"}))</f>
        <v>C</v>
      </c>
      <c r="BF67" s="49" t="str">
        <f>IF(Q67="0","0",LOOKUP(Q67,{0,1,2,3,"3.5",4,5},{"F","D","C","B","A-","A","A+"}))</f>
        <v>A-</v>
      </c>
      <c r="BG67" s="49" t="str">
        <f>IF(Y67="0","0",LOOKUP(Y67,{0,1,2,3,"3.5",4,5},{"F","D","C","B","A-","A","A+"}))</f>
        <v>B</v>
      </c>
      <c r="BH67" s="49" t="str">
        <f>IF(AG67="0","0",LOOKUP(AG67,{0,1,2,3,"3.5",4,5},{"F","D","C","B","A-","A","A+"}))</f>
        <v>B</v>
      </c>
      <c r="BI67" s="49" t="str">
        <f>IF(AO67="0","0",LOOKUP(AO67,{0,1,2,3,"3.5",4,5},{"F","D","C","B","A-","A","A+"}))</f>
        <v>A-</v>
      </c>
      <c r="BJ67" s="49" t="str">
        <f>IF(AW67="0","0",LOOKUP(AW67,{0,1,2,3,"3.5",4,5},{"F","D","C","B","A-","A","A+"}))</f>
        <v>D</v>
      </c>
      <c r="BK67" s="50">
        <f t="shared" si="17"/>
        <v>693</v>
      </c>
    </row>
    <row r="68" spans="1:63">
      <c r="A68" s="58">
        <v>3064</v>
      </c>
      <c r="B68" s="153" t="s">
        <v>351</v>
      </c>
      <c r="C68" s="81">
        <v>46</v>
      </c>
      <c r="D68" s="81">
        <v>63</v>
      </c>
      <c r="E68" s="81">
        <f t="shared" si="0"/>
        <v>109</v>
      </c>
      <c r="F68" s="81">
        <v>24</v>
      </c>
      <c r="G68" s="81">
        <f t="shared" si="1"/>
        <v>133</v>
      </c>
      <c r="H68" s="116" t="str">
        <f>IF(G68="0","0",LOOKUP(G68,{0,66,80,100,120,140,160},{0,1,2,3,"3.5",4,5}))</f>
        <v>3.5</v>
      </c>
      <c r="I68" s="81">
        <v>36</v>
      </c>
      <c r="J68" s="83">
        <v>37</v>
      </c>
      <c r="K68" s="117">
        <f t="shared" si="2"/>
        <v>73</v>
      </c>
      <c r="L68" s="81">
        <f>IF(K68="0","0",LOOKUP(K68,{0,66,80,100,120,140,160},{0,1,2,3,"3.5",4,5}))</f>
        <v>1</v>
      </c>
      <c r="M68" s="83">
        <v>29</v>
      </c>
      <c r="N68" s="83">
        <v>10</v>
      </c>
      <c r="O68" s="83">
        <v>21</v>
      </c>
      <c r="P68" s="81">
        <f t="shared" si="3"/>
        <v>60</v>
      </c>
      <c r="Q68" s="118" t="str">
        <f>IF(P68="0","0",LOOKUP(P68,{0,33,40,50,60,70,80},{0,1,2,3,"3.5",4,5}))</f>
        <v>3.5</v>
      </c>
      <c r="R68" s="118">
        <v>21</v>
      </c>
      <c r="S68" s="118">
        <v>10</v>
      </c>
      <c r="T68" s="83">
        <f t="shared" si="18"/>
        <v>31</v>
      </c>
      <c r="U68" s="83">
        <v>15</v>
      </c>
      <c r="V68" s="83">
        <v>15</v>
      </c>
      <c r="W68" s="83">
        <f t="shared" si="4"/>
        <v>30</v>
      </c>
      <c r="X68" s="119">
        <f t="shared" si="19"/>
        <v>0</v>
      </c>
      <c r="Y68" s="81">
        <f>IF(X68="0","0",LOOKUP(X68,{0,66,80,100,120,140,160},{0,1,2,3,"3.5",4,5}))</f>
        <v>0</v>
      </c>
      <c r="Z68" s="81">
        <v>42</v>
      </c>
      <c r="AA68" s="81">
        <v>36</v>
      </c>
      <c r="AB68" s="81">
        <f t="shared" si="5"/>
        <v>78</v>
      </c>
      <c r="AC68" s="120">
        <v>21</v>
      </c>
      <c r="AD68" s="120">
        <v>19</v>
      </c>
      <c r="AE68" s="120">
        <f t="shared" si="6"/>
        <v>40</v>
      </c>
      <c r="AF68" s="121">
        <f t="shared" si="7"/>
        <v>118</v>
      </c>
      <c r="AG68" s="118">
        <f>IF(AF68="0","0",LOOKUP(AF68,{0,66,80,100,120,140,160},{0,1,2,3,"3.5",4,5}))</f>
        <v>3</v>
      </c>
      <c r="AH68" s="118">
        <v>45</v>
      </c>
      <c r="AI68" s="118">
        <v>45</v>
      </c>
      <c r="AJ68" s="81">
        <f t="shared" si="8"/>
        <v>90</v>
      </c>
      <c r="AK68" s="83">
        <v>16</v>
      </c>
      <c r="AL68" s="122">
        <v>23</v>
      </c>
      <c r="AM68" s="122">
        <f t="shared" si="9"/>
        <v>39</v>
      </c>
      <c r="AN68" s="121">
        <f t="shared" si="10"/>
        <v>129</v>
      </c>
      <c r="AO68" s="118" t="str">
        <f>IF(AN68="0","0",LOOKUP(AN68,{0,66,80,100,120,140,160},{0,1,2,3,"3.5",4,5}))</f>
        <v>3.5</v>
      </c>
      <c r="AP68" s="118">
        <v>20</v>
      </c>
      <c r="AQ68" s="118">
        <v>38</v>
      </c>
      <c r="AR68" s="83">
        <f t="shared" si="11"/>
        <v>58</v>
      </c>
      <c r="AS68" s="83">
        <v>14</v>
      </c>
      <c r="AT68" s="122">
        <v>13</v>
      </c>
      <c r="AU68" s="122">
        <f t="shared" si="12"/>
        <v>27</v>
      </c>
      <c r="AV68" s="122">
        <f t="shared" si="13"/>
        <v>85</v>
      </c>
      <c r="AW68" s="118">
        <f>IF(AV68="0","0",LOOKUP(AV68,{0,66,80,100,120,140,160},{0,1,2,3,"3.5",4,5}))</f>
        <v>2</v>
      </c>
      <c r="AX68" s="88" t="s">
        <v>294</v>
      </c>
      <c r="AY68" s="88">
        <f>IF(ISBLANK(AW68)," ",IF(AW68="0","0",LOOKUP(AW68,{0,1,2,3,"3.5",4,5},{0,0,0,1,"1.5",2,3})))</f>
        <v>0</v>
      </c>
      <c r="AZ68" s="134">
        <f t="shared" si="14"/>
        <v>0</v>
      </c>
      <c r="BA68" s="88" t="str">
        <f t="shared" si="15"/>
        <v>F</v>
      </c>
      <c r="BB68" s="88" t="str">
        <f t="shared" si="16"/>
        <v>Fail</v>
      </c>
      <c r="BD68" s="49" t="str">
        <f>IF(H68="0","0",LOOKUP(H68,{0,1,2,3,"3.5",4,5},{"F","D","C","B","A-","A","A+"}))</f>
        <v>A-</v>
      </c>
      <c r="BE68" s="49" t="str">
        <f>IF(L68="0","0",LOOKUP(L68,{0,1,2,3,"3.5",4,5},{"F","D","C","B","A-","A","A+"}))</f>
        <v>D</v>
      </c>
      <c r="BF68" s="49" t="str">
        <f>IF(Q68="0","0",LOOKUP(Q68,{0,1,2,3,"3.5",4,5},{"F","D","C","B","A-","A","A+"}))</f>
        <v>A-</v>
      </c>
      <c r="BG68" s="49" t="str">
        <f>IF(Y68="0","0",LOOKUP(Y68,{0,1,2,3,"3.5",4,5},{"F","D","C","B","A-","A","A+"}))</f>
        <v>F</v>
      </c>
      <c r="BH68" s="49" t="str">
        <f>IF(AG68="0","0",LOOKUP(AG68,{0,1,2,3,"3.5",4,5},{"F","D","C","B","A-","A","A+"}))</f>
        <v>B</v>
      </c>
      <c r="BI68" s="49" t="str">
        <f>IF(AO68="0","0",LOOKUP(AO68,{0,1,2,3,"3.5",4,5},{"F","D","C","B","A-","A","A+"}))</f>
        <v>A-</v>
      </c>
      <c r="BJ68" s="49" t="str">
        <f>IF(AW68="0","0",LOOKUP(AW68,{0,1,2,3,"3.5",4,5},{"F","D","C","B","A-","A","A+"}))</f>
        <v>C</v>
      </c>
      <c r="BK68" s="50">
        <f t="shared" si="17"/>
        <v>598</v>
      </c>
    </row>
    <row r="69" spans="1:63">
      <c r="A69" s="58">
        <v>3065</v>
      </c>
      <c r="B69" s="153" t="s">
        <v>352</v>
      </c>
      <c r="C69" s="81"/>
      <c r="D69" s="81"/>
      <c r="E69" s="81">
        <f t="shared" si="0"/>
        <v>0</v>
      </c>
      <c r="F69" s="81"/>
      <c r="G69" s="81">
        <f t="shared" si="1"/>
        <v>0</v>
      </c>
      <c r="H69" s="116">
        <f>IF(G69="0","0",LOOKUP(G69,{0,66,80,100,120,140,160},{0,1,2,3,"3.5",4,5}))</f>
        <v>0</v>
      </c>
      <c r="I69" s="81"/>
      <c r="J69" s="83"/>
      <c r="K69" s="117">
        <f t="shared" si="2"/>
        <v>0</v>
      </c>
      <c r="L69" s="81">
        <f>IF(K69="0","0",LOOKUP(K69,{0,66,80,100,120,140,160},{0,1,2,3,"3.5",4,5}))</f>
        <v>0</v>
      </c>
      <c r="M69" s="83"/>
      <c r="N69" s="83"/>
      <c r="O69" s="83"/>
      <c r="P69" s="81">
        <f t="shared" si="3"/>
        <v>0</v>
      </c>
      <c r="Q69" s="118">
        <f>IF(P69="0","0",LOOKUP(P69,{0,33,40,50,60,70,80},{0,1,2,3,"3.5",4,5}))</f>
        <v>0</v>
      </c>
      <c r="R69" s="118"/>
      <c r="S69" s="118"/>
      <c r="T69" s="83">
        <f t="shared" si="18"/>
        <v>0</v>
      </c>
      <c r="U69" s="83"/>
      <c r="V69" s="83"/>
      <c r="W69" s="83">
        <f t="shared" si="4"/>
        <v>0</v>
      </c>
      <c r="X69" s="119">
        <f t="shared" si="19"/>
        <v>0</v>
      </c>
      <c r="Y69" s="81">
        <f>IF(X69="0","0",LOOKUP(X69,{0,66,80,100,120,140,160},{0,1,2,3,"3.5",4,5}))</f>
        <v>0</v>
      </c>
      <c r="Z69" s="81"/>
      <c r="AA69" s="81"/>
      <c r="AB69" s="81">
        <f t="shared" si="5"/>
        <v>0</v>
      </c>
      <c r="AC69" s="120"/>
      <c r="AD69" s="120"/>
      <c r="AE69" s="120">
        <f t="shared" si="6"/>
        <v>0</v>
      </c>
      <c r="AF69" s="121">
        <f t="shared" si="7"/>
        <v>0</v>
      </c>
      <c r="AG69" s="118">
        <f>IF(AF69="0","0",LOOKUP(AF69,{0,66,80,100,120,140,160},{0,1,2,3,"3.5",4,5}))</f>
        <v>0</v>
      </c>
      <c r="AH69" s="118"/>
      <c r="AI69" s="118"/>
      <c r="AJ69" s="81">
        <f t="shared" si="8"/>
        <v>0</v>
      </c>
      <c r="AK69" s="83"/>
      <c r="AL69" s="122"/>
      <c r="AM69" s="122">
        <f t="shared" si="9"/>
        <v>0</v>
      </c>
      <c r="AN69" s="121">
        <f t="shared" si="10"/>
        <v>0</v>
      </c>
      <c r="AO69" s="118">
        <f>IF(AN69="0","0",LOOKUP(AN69,{0,66,80,100,120,140,160},{0,1,2,3,"3.5",4,5}))</f>
        <v>0</v>
      </c>
      <c r="AP69" s="118"/>
      <c r="AQ69" s="118"/>
      <c r="AR69" s="83">
        <f t="shared" si="11"/>
        <v>0</v>
      </c>
      <c r="AS69" s="83"/>
      <c r="AT69" s="122"/>
      <c r="AU69" s="122">
        <f t="shared" si="12"/>
        <v>0</v>
      </c>
      <c r="AV69" s="122">
        <f t="shared" si="13"/>
        <v>0</v>
      </c>
      <c r="AW69" s="118">
        <f>IF(AV69="0","0",LOOKUP(AV69,{0,66,80,100,120,140,160},{0,1,2,3,"3.5",4,5}))</f>
        <v>0</v>
      </c>
      <c r="AX69" s="88" t="s">
        <v>294</v>
      </c>
      <c r="AY69" s="88">
        <f>IF(ISBLANK(AW69)," ",IF(AW69="0","0",LOOKUP(AW69,{0,1,2,3,"3.5",4,5},{0,0,0,1,"1.5",2,3})))</f>
        <v>0</v>
      </c>
      <c r="AZ69" s="134">
        <f t="shared" si="14"/>
        <v>0</v>
      </c>
      <c r="BA69" s="88" t="str">
        <f t="shared" si="15"/>
        <v>F</v>
      </c>
      <c r="BB69" s="88" t="str">
        <f t="shared" si="16"/>
        <v>Fail</v>
      </c>
      <c r="BD69" s="49" t="str">
        <f>IF(H69="0","0",LOOKUP(H69,{0,1,2,3,"3.5",4,5},{"F","D","C","B","A-","A","A+"}))</f>
        <v>F</v>
      </c>
      <c r="BE69" s="49" t="str">
        <f>IF(L69="0","0",LOOKUP(L69,{0,1,2,3,"3.5",4,5},{"F","D","C","B","A-","A","A+"}))</f>
        <v>F</v>
      </c>
      <c r="BF69" s="49" t="str">
        <f>IF(Q69="0","0",LOOKUP(Q69,{0,1,2,3,"3.5",4,5},{"F","D","C","B","A-","A","A+"}))</f>
        <v>F</v>
      </c>
      <c r="BG69" s="49" t="str">
        <f>IF(Y69="0","0",LOOKUP(Y69,{0,1,2,3,"3.5",4,5},{"F","D","C","B","A-","A","A+"}))</f>
        <v>F</v>
      </c>
      <c r="BH69" s="49" t="str">
        <f>IF(AG69="0","0",LOOKUP(AG69,{0,1,2,3,"3.5",4,5},{"F","D","C","B","A-","A","A+"}))</f>
        <v>F</v>
      </c>
      <c r="BI69" s="49" t="str">
        <f>IF(AO69="0","0",LOOKUP(AO69,{0,1,2,3,"3.5",4,5},{"F","D","C","B","A-","A","A+"}))</f>
        <v>F</v>
      </c>
      <c r="BJ69" s="49" t="str">
        <f>IF(AW69="0","0",LOOKUP(AW69,{0,1,2,3,"3.5",4,5},{"F","D","C","B","A-","A","A+"}))</f>
        <v>F</v>
      </c>
      <c r="BK69" s="50">
        <f t="shared" si="17"/>
        <v>0</v>
      </c>
    </row>
    <row r="70" spans="1:63">
      <c r="A70" s="58">
        <v>3066</v>
      </c>
      <c r="B70" s="153" t="s">
        <v>353</v>
      </c>
      <c r="C70" s="81"/>
      <c r="D70" s="81"/>
      <c r="E70" s="81">
        <f t="shared" ref="E70:E133" si="20">SUM(C70+D70)</f>
        <v>0</v>
      </c>
      <c r="F70" s="81"/>
      <c r="G70" s="81">
        <f t="shared" ref="G70:G133" si="21">IF(OR((E70&lt;50),(F70&lt;9)),0,SUM(E70+F70))</f>
        <v>0</v>
      </c>
      <c r="H70" s="116">
        <f>IF(G70="0","0",LOOKUP(G70,{0,66,80,100,120,140,160},{0,1,2,3,"3.5",4,5}))</f>
        <v>0</v>
      </c>
      <c r="I70" s="81"/>
      <c r="J70" s="83"/>
      <c r="K70" s="117">
        <f t="shared" ref="K70:K133" si="22">SUM(I70+J70)</f>
        <v>0</v>
      </c>
      <c r="L70" s="81">
        <f>IF(K70="0","0",LOOKUP(K70,{0,66,80,100,120,140,160},{0,1,2,3,"3.5",4,5}))</f>
        <v>0</v>
      </c>
      <c r="M70" s="83"/>
      <c r="N70" s="83"/>
      <c r="O70" s="83">
        <v>12</v>
      </c>
      <c r="P70" s="81">
        <f t="shared" ref="P70:P133" si="23">IF(OR((M70&lt;12),(N70&lt;8),(O70&lt;8)),0,SUM(M70+N70+O70))</f>
        <v>0</v>
      </c>
      <c r="Q70" s="118">
        <f>IF(P70="0","0",LOOKUP(P70,{0,33,40,50,60,70,80},{0,1,2,3,"3.5",4,5}))</f>
        <v>0</v>
      </c>
      <c r="R70" s="118"/>
      <c r="S70" s="118">
        <v>0</v>
      </c>
      <c r="T70" s="83">
        <f t="shared" ref="T70:T133" si="24">SUM(R70+S70)</f>
        <v>0</v>
      </c>
      <c r="U70" s="83"/>
      <c r="V70" s="83">
        <v>8</v>
      </c>
      <c r="W70" s="83">
        <f t="shared" ref="W70:W133" si="25">SUM(U70+V70)</f>
        <v>8</v>
      </c>
      <c r="X70" s="119">
        <f t="shared" ref="X70:X133" si="26">IF(OR((T70&lt;38),(W70&lt;18)),0,SUM(T70+W70))</f>
        <v>0</v>
      </c>
      <c r="Y70" s="81">
        <f>IF(X70="0","0",LOOKUP(X70,{0,66,80,100,120,140,160},{0,1,2,3,"3.5",4,5}))</f>
        <v>0</v>
      </c>
      <c r="Z70" s="81">
        <v>18</v>
      </c>
      <c r="AA70" s="81">
        <v>14</v>
      </c>
      <c r="AB70" s="81">
        <f t="shared" ref="AB70:AB133" si="27">SUM(Z70+AA70)</f>
        <v>32</v>
      </c>
      <c r="AC70" s="120">
        <v>15</v>
      </c>
      <c r="AD70" s="120">
        <v>16</v>
      </c>
      <c r="AE70" s="120">
        <f t="shared" ref="AE70:AE133" si="28">SUM(AC70+AD70)</f>
        <v>31</v>
      </c>
      <c r="AF70" s="121">
        <f t="shared" ref="AF70:AF133" si="29">IF(OR((AB70&lt;38),(AE70&lt;18)),0,SUM(AB70+AE70))</f>
        <v>0</v>
      </c>
      <c r="AG70" s="118">
        <f>IF(AF70="0","0",LOOKUP(AF70,{0,66,80,100,120,140,160},{0,1,2,3,"3.5",4,5}))</f>
        <v>0</v>
      </c>
      <c r="AH70" s="118">
        <v>19</v>
      </c>
      <c r="AI70" s="118">
        <v>19</v>
      </c>
      <c r="AJ70" s="81">
        <f t="shared" ref="AJ70:AJ133" si="30">SUM(AH70+AI70)</f>
        <v>38</v>
      </c>
      <c r="AK70" s="83">
        <v>21</v>
      </c>
      <c r="AL70" s="122">
        <v>9</v>
      </c>
      <c r="AM70" s="122">
        <f t="shared" ref="AM70:AM133" si="31">SUM(AK70+AL70)</f>
        <v>30</v>
      </c>
      <c r="AN70" s="121">
        <f t="shared" ref="AN70:AN133" si="32">IF(OR((AJ70&lt;38),(AM70&lt;18)),0,SUM(AJ70+AM70))</f>
        <v>68</v>
      </c>
      <c r="AO70" s="118">
        <f>IF(AN70="0","0",LOOKUP(AN70,{0,66,80,100,120,140,160},{0,1,2,3,"3.5",4,5}))</f>
        <v>1</v>
      </c>
      <c r="AP70" s="118">
        <v>1</v>
      </c>
      <c r="AQ70" s="118">
        <v>9</v>
      </c>
      <c r="AR70" s="83">
        <f t="shared" ref="AR70:AR133" si="33">SUM(AP70+AQ70)</f>
        <v>10</v>
      </c>
      <c r="AS70" s="83">
        <v>16</v>
      </c>
      <c r="AT70" s="122">
        <v>7</v>
      </c>
      <c r="AU70" s="122">
        <f t="shared" ref="AU70:AU133" si="34">SUM(AS70+AT70)</f>
        <v>23</v>
      </c>
      <c r="AV70" s="122">
        <f t="shared" ref="AV70:AV133" si="35">IF(OR((AR70&lt;38),(AU70&lt;18)),0,SUM(AR70+AU70))</f>
        <v>0</v>
      </c>
      <c r="AW70" s="118">
        <f>IF(AV70="0","0",LOOKUP(AV70,{0,66,80,100,120,140,160},{0,1,2,3,"3.5",4,5}))</f>
        <v>0</v>
      </c>
      <c r="AX70" s="88" t="s">
        <v>294</v>
      </c>
      <c r="AY70" s="88">
        <f>IF(ISBLANK(AW70)," ",IF(AW70="0","0",LOOKUP(AW70,{0,1,2,3,"3.5",4,5},{0,0,0,1,"1.5",2,3})))</f>
        <v>0</v>
      </c>
      <c r="AZ70" s="134">
        <f t="shared" ref="AZ70:AZ133" si="36">IF(OR((H70=0),(L70=0),(Q70=0),(Y70=0),(AG70=0),(AO70=0)),0,SUM(H70+L70+Q70+Y70+AG70+AO70+AY70)/6)</f>
        <v>0</v>
      </c>
      <c r="BA70" s="88" t="str">
        <f t="shared" ref="BA70:BA133" si="37">IF(AZ70&gt;=5,"A+",IF(AZ70&gt;=4,"A",IF(AZ70&gt;=3.5,"A-",IF(AZ70&gt;=3,"B",IF(AZ70&gt;=2,"C",IF(AZ70&gt;=1,"D","F"))))))</f>
        <v>F</v>
      </c>
      <c r="BB70" s="88" t="str">
        <f t="shared" ref="BB70:BB133" si="38">IF(BA70="A+","Excellent Result",IF(BA70="A","Very Good Result",IF(BA70="A-","Good Result",IF(BA70="B","Average Result",IF(BA70="C","Bellow Average Result",IF(BA70="D","Not So Good Result","Fail"))))))</f>
        <v>Fail</v>
      </c>
      <c r="BD70" s="49" t="str">
        <f>IF(H70="0","0",LOOKUP(H70,{0,1,2,3,"3.5",4,5},{"F","D","C","B","A-","A","A+"}))</f>
        <v>F</v>
      </c>
      <c r="BE70" s="49" t="str">
        <f>IF(L70="0","0",LOOKUP(L70,{0,1,2,3,"3.5",4,5},{"F","D","C","B","A-","A","A+"}))</f>
        <v>F</v>
      </c>
      <c r="BF70" s="49" t="str">
        <f>IF(Q70="0","0",LOOKUP(Q70,{0,1,2,3,"3.5",4,5},{"F","D","C","B","A-","A","A+"}))</f>
        <v>F</v>
      </c>
      <c r="BG70" s="49" t="str">
        <f>IF(Y70="0","0",LOOKUP(Y70,{0,1,2,3,"3.5",4,5},{"F","D","C","B","A-","A","A+"}))</f>
        <v>F</v>
      </c>
      <c r="BH70" s="49" t="str">
        <f>IF(AG70="0","0",LOOKUP(AG70,{0,1,2,3,"3.5",4,5},{"F","D","C","B","A-","A","A+"}))</f>
        <v>F</v>
      </c>
      <c r="BI70" s="49" t="str">
        <f>IF(AO70="0","0",LOOKUP(AO70,{0,1,2,3,"3.5",4,5},{"F","D","C","B","A-","A","A+"}))</f>
        <v>D</v>
      </c>
      <c r="BJ70" s="49" t="str">
        <f>IF(AW70="0","0",LOOKUP(AW70,{0,1,2,3,"3.5",4,5},{"F","D","C","B","A-","A","A+"}))</f>
        <v>F</v>
      </c>
      <c r="BK70" s="50">
        <f t="shared" ref="BK70:BK133" si="39">G70+K70+P70+X70+AF70+AN70+AV70</f>
        <v>68</v>
      </c>
    </row>
    <row r="71" spans="1:63">
      <c r="A71" s="58">
        <v>3067</v>
      </c>
      <c r="B71" s="153"/>
      <c r="C71" s="81"/>
      <c r="D71" s="81"/>
      <c r="E71" s="81">
        <f t="shared" si="20"/>
        <v>0</v>
      </c>
      <c r="F71" s="81"/>
      <c r="G71" s="81">
        <f t="shared" si="21"/>
        <v>0</v>
      </c>
      <c r="H71" s="116">
        <f>IF(G71="0","0",LOOKUP(G71,{0,66,80,100,120,140,160},{0,1,2,3,"3.5",4,5}))</f>
        <v>0</v>
      </c>
      <c r="I71" s="81"/>
      <c r="J71" s="83"/>
      <c r="K71" s="117">
        <f t="shared" si="22"/>
        <v>0</v>
      </c>
      <c r="L71" s="81">
        <f>IF(K71="0","0",LOOKUP(K71,{0,66,80,100,120,140,160},{0,1,2,3,"3.5",4,5}))</f>
        <v>0</v>
      </c>
      <c r="M71" s="83"/>
      <c r="N71" s="83"/>
      <c r="O71" s="83"/>
      <c r="P71" s="81">
        <f t="shared" si="23"/>
        <v>0</v>
      </c>
      <c r="Q71" s="118">
        <f>IF(P71="0","0",LOOKUP(P71,{0,33,40,50,60,70,80},{0,1,2,3,"3.5",4,5}))</f>
        <v>0</v>
      </c>
      <c r="R71" s="118"/>
      <c r="S71" s="118"/>
      <c r="T71" s="83">
        <f t="shared" si="24"/>
        <v>0</v>
      </c>
      <c r="U71" s="83"/>
      <c r="V71" s="83"/>
      <c r="W71" s="83">
        <f t="shared" si="25"/>
        <v>0</v>
      </c>
      <c r="X71" s="119">
        <f t="shared" si="26"/>
        <v>0</v>
      </c>
      <c r="Y71" s="81">
        <f>IF(X71="0","0",LOOKUP(X71,{0,66,80,100,120,140,160},{0,1,2,3,"3.5",4,5}))</f>
        <v>0</v>
      </c>
      <c r="Z71" s="81"/>
      <c r="AA71" s="81"/>
      <c r="AB71" s="81">
        <f t="shared" si="27"/>
        <v>0</v>
      </c>
      <c r="AC71" s="120"/>
      <c r="AD71" s="120"/>
      <c r="AE71" s="120">
        <f t="shared" si="28"/>
        <v>0</v>
      </c>
      <c r="AF71" s="121">
        <f t="shared" si="29"/>
        <v>0</v>
      </c>
      <c r="AG71" s="118">
        <f>IF(AF71="0","0",LOOKUP(AF71,{0,66,80,100,120,140,160},{0,1,2,3,"3.5",4,5}))</f>
        <v>0</v>
      </c>
      <c r="AH71" s="118"/>
      <c r="AI71" s="118"/>
      <c r="AJ71" s="81">
        <f t="shared" si="30"/>
        <v>0</v>
      </c>
      <c r="AK71" s="83"/>
      <c r="AL71" s="122"/>
      <c r="AM71" s="122">
        <f t="shared" si="31"/>
        <v>0</v>
      </c>
      <c r="AN71" s="121">
        <f t="shared" si="32"/>
        <v>0</v>
      </c>
      <c r="AO71" s="118">
        <f>IF(AN71="0","0",LOOKUP(AN71,{0,66,80,100,120,140,160},{0,1,2,3,"3.5",4,5}))</f>
        <v>0</v>
      </c>
      <c r="AP71" s="118"/>
      <c r="AQ71" s="118"/>
      <c r="AR71" s="83">
        <f t="shared" si="33"/>
        <v>0</v>
      </c>
      <c r="AS71" s="83"/>
      <c r="AT71" s="122"/>
      <c r="AU71" s="122">
        <f t="shared" si="34"/>
        <v>0</v>
      </c>
      <c r="AV71" s="122">
        <f t="shared" si="35"/>
        <v>0</v>
      </c>
      <c r="AW71" s="118">
        <f>IF(AV71="0","0",LOOKUP(AV71,{0,66,80,100,120,140,160},{0,1,2,3,"3.5",4,5}))</f>
        <v>0</v>
      </c>
      <c r="AX71" s="88" t="s">
        <v>294</v>
      </c>
      <c r="AY71" s="88">
        <f>IF(ISBLANK(AW71)," ",IF(AW71="0","0",LOOKUP(AW71,{0,1,2,3,"3.5",4,5},{0,0,0,1,"1.5",2,3})))</f>
        <v>0</v>
      </c>
      <c r="AZ71" s="134">
        <f t="shared" si="36"/>
        <v>0</v>
      </c>
      <c r="BA71" s="88" t="str">
        <f t="shared" si="37"/>
        <v>F</v>
      </c>
      <c r="BB71" s="88" t="str">
        <f t="shared" si="38"/>
        <v>Fail</v>
      </c>
      <c r="BD71" s="49" t="str">
        <f>IF(H71="0","0",LOOKUP(H71,{0,1,2,3,"3.5",4,5},{"F","D","C","B","A-","A","A+"}))</f>
        <v>F</v>
      </c>
      <c r="BE71" s="49" t="str">
        <f>IF(L71="0","0",LOOKUP(L71,{0,1,2,3,"3.5",4,5},{"F","D","C","B","A-","A","A+"}))</f>
        <v>F</v>
      </c>
      <c r="BF71" s="49" t="str">
        <f>IF(Q71="0","0",LOOKUP(Q71,{0,1,2,3,"3.5",4,5},{"F","D","C","B","A-","A","A+"}))</f>
        <v>F</v>
      </c>
      <c r="BG71" s="49" t="str">
        <f>IF(Y71="0","0",LOOKUP(Y71,{0,1,2,3,"3.5",4,5},{"F","D","C","B","A-","A","A+"}))</f>
        <v>F</v>
      </c>
      <c r="BH71" s="49" t="str">
        <f>IF(AG71="0","0",LOOKUP(AG71,{0,1,2,3,"3.5",4,5},{"F","D","C","B","A-","A","A+"}))</f>
        <v>F</v>
      </c>
      <c r="BI71" s="49" t="str">
        <f>IF(AO71="0","0",LOOKUP(AO71,{0,1,2,3,"3.5",4,5},{"F","D","C","B","A-","A","A+"}))</f>
        <v>F</v>
      </c>
      <c r="BJ71" s="49" t="str">
        <f>IF(AW71="0","0",LOOKUP(AW71,{0,1,2,3,"3.5",4,5},{"F","D","C","B","A-","A","A+"}))</f>
        <v>F</v>
      </c>
      <c r="BK71" s="50">
        <f t="shared" si="39"/>
        <v>0</v>
      </c>
    </row>
    <row r="72" spans="1:63" ht="18">
      <c r="A72" s="58">
        <v>3068</v>
      </c>
      <c r="B72" s="153" t="s">
        <v>354</v>
      </c>
      <c r="C72" s="81">
        <v>38</v>
      </c>
      <c r="D72" s="81">
        <v>61</v>
      </c>
      <c r="E72" s="81">
        <f t="shared" si="20"/>
        <v>99</v>
      </c>
      <c r="F72" s="81">
        <v>20</v>
      </c>
      <c r="G72" s="81">
        <f t="shared" si="21"/>
        <v>119</v>
      </c>
      <c r="H72" s="116">
        <f>IF(G72="0","0",LOOKUP(G72,{0,66,80,100,120,140,160},{0,1,2,3,"3.5",4,5}))</f>
        <v>3</v>
      </c>
      <c r="I72" s="81">
        <v>41</v>
      </c>
      <c r="J72" s="83">
        <v>41</v>
      </c>
      <c r="K72" s="117">
        <f t="shared" si="22"/>
        <v>82</v>
      </c>
      <c r="L72" s="81">
        <f>IF(K72="0","0",LOOKUP(K72,{0,66,80,100,120,140,160},{0,1,2,3,"3.5",4,5}))</f>
        <v>2</v>
      </c>
      <c r="M72" s="83">
        <v>24</v>
      </c>
      <c r="N72" s="83">
        <v>18</v>
      </c>
      <c r="O72" s="83">
        <v>13</v>
      </c>
      <c r="P72" s="81">
        <f t="shared" si="23"/>
        <v>55</v>
      </c>
      <c r="Q72" s="118">
        <f>IF(P72="0","0",LOOKUP(P72,{0,33,40,50,60,70,80},{0,1,2,3,"3.5",4,5}))</f>
        <v>3</v>
      </c>
      <c r="R72" s="118">
        <v>16</v>
      </c>
      <c r="S72" s="118">
        <v>3</v>
      </c>
      <c r="T72" s="83">
        <f t="shared" si="24"/>
        <v>19</v>
      </c>
      <c r="U72" s="83">
        <v>8</v>
      </c>
      <c r="V72" s="83">
        <v>14</v>
      </c>
      <c r="W72" s="83">
        <f t="shared" si="25"/>
        <v>22</v>
      </c>
      <c r="X72" s="119">
        <f t="shared" si="26"/>
        <v>0</v>
      </c>
      <c r="Y72" s="81">
        <f>IF(X72="0","0",LOOKUP(X72,{0,66,80,100,120,140,160},{0,1,2,3,"3.5",4,5}))</f>
        <v>0</v>
      </c>
      <c r="Z72" s="81">
        <v>17</v>
      </c>
      <c r="AA72" s="81">
        <v>12</v>
      </c>
      <c r="AB72" s="81">
        <f t="shared" si="27"/>
        <v>29</v>
      </c>
      <c r="AC72" s="120">
        <v>17</v>
      </c>
      <c r="AD72" s="120">
        <v>11</v>
      </c>
      <c r="AE72" s="120">
        <f t="shared" si="28"/>
        <v>28</v>
      </c>
      <c r="AF72" s="121">
        <f t="shared" si="29"/>
        <v>0</v>
      </c>
      <c r="AG72" s="118">
        <f>IF(AF72="0","0",LOOKUP(AF72,{0,66,80,100,120,140,160},{0,1,2,3,"3.5",4,5}))</f>
        <v>0</v>
      </c>
      <c r="AH72" s="118">
        <v>19</v>
      </c>
      <c r="AI72" s="118"/>
      <c r="AJ72" s="81">
        <f t="shared" si="30"/>
        <v>19</v>
      </c>
      <c r="AK72" s="83">
        <v>19</v>
      </c>
      <c r="AL72" s="122"/>
      <c r="AM72" s="122">
        <f t="shared" si="31"/>
        <v>19</v>
      </c>
      <c r="AN72" s="121">
        <f t="shared" si="32"/>
        <v>0</v>
      </c>
      <c r="AO72" s="118">
        <f>IF(AN72="0","0",LOOKUP(AN72,{0,66,80,100,120,140,160},{0,1,2,3,"3.5",4,5}))</f>
        <v>0</v>
      </c>
      <c r="AP72" s="118">
        <v>12</v>
      </c>
      <c r="AQ72" s="118">
        <v>16</v>
      </c>
      <c r="AR72" s="83">
        <f t="shared" si="33"/>
        <v>28</v>
      </c>
      <c r="AS72" s="83">
        <v>13</v>
      </c>
      <c r="AT72" s="122">
        <v>13</v>
      </c>
      <c r="AU72" s="122">
        <f t="shared" si="34"/>
        <v>26</v>
      </c>
      <c r="AV72" s="122">
        <f t="shared" si="35"/>
        <v>0</v>
      </c>
      <c r="AW72" s="118">
        <f>IF(AV72="0","0",LOOKUP(AV72,{0,66,80,100,120,140,160},{0,1,2,3,"3.5",4,5}))</f>
        <v>0</v>
      </c>
      <c r="AX72" s="88" t="s">
        <v>294</v>
      </c>
      <c r="AY72" s="88">
        <f>IF(ISBLANK(AW72)," ",IF(AW72="0","0",LOOKUP(AW72,{0,1,2,3,"3.5",4,5},{0,0,0,1,"1.5",2,3})))</f>
        <v>0</v>
      </c>
      <c r="AZ72" s="134">
        <f t="shared" si="36"/>
        <v>0</v>
      </c>
      <c r="BA72" s="88" t="str">
        <f t="shared" si="37"/>
        <v>F</v>
      </c>
      <c r="BB72" s="88" t="str">
        <f t="shared" si="38"/>
        <v>Fail</v>
      </c>
      <c r="BD72" s="49" t="str">
        <f>IF(H72="0","0",LOOKUP(H72,{0,1,2,3,"3.5",4,5},{"F","D","C","B","A-","A","A+"}))</f>
        <v>B</v>
      </c>
      <c r="BE72" s="49" t="str">
        <f>IF(L72="0","0",LOOKUP(L72,{0,1,2,3,"3.5",4,5},{"F","D","C","B","A-","A","A+"}))</f>
        <v>C</v>
      </c>
      <c r="BF72" s="49" t="str">
        <f>IF(Q72="0","0",LOOKUP(Q72,{0,1,2,3,"3.5",4,5},{"F","D","C","B","A-","A","A+"}))</f>
        <v>B</v>
      </c>
      <c r="BG72" s="49" t="str">
        <f>IF(Y72="0","0",LOOKUP(Y72,{0,1,2,3,"3.5",4,5},{"F","D","C","B","A-","A","A+"}))</f>
        <v>F</v>
      </c>
      <c r="BH72" s="49" t="str">
        <f>IF(AG72="0","0",LOOKUP(AG72,{0,1,2,3,"3.5",4,5},{"F","D","C","B","A-","A","A+"}))</f>
        <v>F</v>
      </c>
      <c r="BI72" s="49" t="str">
        <f>IF(AO72="0","0",LOOKUP(AO72,{0,1,2,3,"3.5",4,5},{"F","D","C","B","A-","A","A+"}))</f>
        <v>F</v>
      </c>
      <c r="BJ72" s="49" t="str">
        <f>IF(AW72="0","0",LOOKUP(AW72,{0,1,2,3,"3.5",4,5},{"F","D","C","B","A-","A","A+"}))</f>
        <v>F</v>
      </c>
      <c r="BK72" s="50">
        <f t="shared" si="39"/>
        <v>256</v>
      </c>
    </row>
    <row r="73" spans="1:63">
      <c r="A73" s="58">
        <v>3069</v>
      </c>
      <c r="B73" s="153" t="s">
        <v>355</v>
      </c>
      <c r="C73" s="81"/>
      <c r="D73" s="81"/>
      <c r="E73" s="81">
        <f t="shared" si="20"/>
        <v>0</v>
      </c>
      <c r="F73" s="81"/>
      <c r="G73" s="81">
        <f t="shared" si="21"/>
        <v>0</v>
      </c>
      <c r="H73" s="116">
        <f>IF(G73="0","0",LOOKUP(G73,{0,66,80,100,120,140,160},{0,1,2,3,"3.5",4,5}))</f>
        <v>0</v>
      </c>
      <c r="I73" s="81"/>
      <c r="J73" s="83"/>
      <c r="K73" s="117">
        <f t="shared" si="22"/>
        <v>0</v>
      </c>
      <c r="L73" s="81">
        <f>IF(K73="0","0",LOOKUP(K73,{0,66,80,100,120,140,160},{0,1,2,3,"3.5",4,5}))</f>
        <v>0</v>
      </c>
      <c r="M73" s="83"/>
      <c r="N73" s="83"/>
      <c r="O73" s="83"/>
      <c r="P73" s="81">
        <f t="shared" si="23"/>
        <v>0</v>
      </c>
      <c r="Q73" s="118">
        <f>IF(P73="0","0",LOOKUP(P73,{0,33,40,50,60,70,80},{0,1,2,3,"3.5",4,5}))</f>
        <v>0</v>
      </c>
      <c r="R73" s="118"/>
      <c r="S73" s="118"/>
      <c r="T73" s="83">
        <f t="shared" si="24"/>
        <v>0</v>
      </c>
      <c r="U73" s="83"/>
      <c r="V73" s="83"/>
      <c r="W73" s="83">
        <f t="shared" si="25"/>
        <v>0</v>
      </c>
      <c r="X73" s="119">
        <f t="shared" si="26"/>
        <v>0</v>
      </c>
      <c r="Y73" s="81">
        <f>IF(X73="0","0",LOOKUP(X73,{0,66,80,100,120,140,160},{0,1,2,3,"3.5",4,5}))</f>
        <v>0</v>
      </c>
      <c r="Z73" s="81"/>
      <c r="AA73" s="81"/>
      <c r="AB73" s="81">
        <f t="shared" si="27"/>
        <v>0</v>
      </c>
      <c r="AC73" s="120"/>
      <c r="AD73" s="120"/>
      <c r="AE73" s="120">
        <f t="shared" si="28"/>
        <v>0</v>
      </c>
      <c r="AF73" s="121">
        <f t="shared" si="29"/>
        <v>0</v>
      </c>
      <c r="AG73" s="118">
        <f>IF(AF73="0","0",LOOKUP(AF73,{0,66,80,100,120,140,160},{0,1,2,3,"3.5",4,5}))</f>
        <v>0</v>
      </c>
      <c r="AH73" s="118"/>
      <c r="AI73" s="118"/>
      <c r="AJ73" s="81">
        <f t="shared" si="30"/>
        <v>0</v>
      </c>
      <c r="AK73" s="83"/>
      <c r="AL73" s="122"/>
      <c r="AM73" s="122">
        <f t="shared" si="31"/>
        <v>0</v>
      </c>
      <c r="AN73" s="121">
        <f t="shared" si="32"/>
        <v>0</v>
      </c>
      <c r="AO73" s="118">
        <f>IF(AN73="0","0",LOOKUP(AN73,{0,66,80,100,120,140,160},{0,1,2,3,"3.5",4,5}))</f>
        <v>0</v>
      </c>
      <c r="AP73" s="118"/>
      <c r="AQ73" s="118"/>
      <c r="AR73" s="83">
        <f t="shared" si="33"/>
        <v>0</v>
      </c>
      <c r="AS73" s="83"/>
      <c r="AT73" s="122"/>
      <c r="AU73" s="122">
        <f t="shared" si="34"/>
        <v>0</v>
      </c>
      <c r="AV73" s="122">
        <f t="shared" si="35"/>
        <v>0</v>
      </c>
      <c r="AW73" s="118">
        <f>IF(AV73="0","0",LOOKUP(AV73,{0,66,80,100,120,140,160},{0,1,2,3,"3.5",4,5}))</f>
        <v>0</v>
      </c>
      <c r="AX73" s="88" t="s">
        <v>294</v>
      </c>
      <c r="AY73" s="88">
        <f>IF(ISBLANK(AW73)," ",IF(AW73="0","0",LOOKUP(AW73,{0,1,2,3,"3.5",4,5},{0,0,0,1,"1.5",2,3})))</f>
        <v>0</v>
      </c>
      <c r="AZ73" s="134">
        <f t="shared" si="36"/>
        <v>0</v>
      </c>
      <c r="BA73" s="88" t="str">
        <f t="shared" si="37"/>
        <v>F</v>
      </c>
      <c r="BB73" s="88" t="str">
        <f t="shared" si="38"/>
        <v>Fail</v>
      </c>
      <c r="BD73" s="49" t="str">
        <f>IF(H73="0","0",LOOKUP(H73,{0,1,2,3,"3.5",4,5},{"F","D","C","B","A-","A","A+"}))</f>
        <v>F</v>
      </c>
      <c r="BE73" s="49" t="str">
        <f>IF(L73="0","0",LOOKUP(L73,{0,1,2,3,"3.5",4,5},{"F","D","C","B","A-","A","A+"}))</f>
        <v>F</v>
      </c>
      <c r="BF73" s="49" t="str">
        <f>IF(Q73="0","0",LOOKUP(Q73,{0,1,2,3,"3.5",4,5},{"F","D","C","B","A-","A","A+"}))</f>
        <v>F</v>
      </c>
      <c r="BG73" s="49" t="str">
        <f>IF(Y73="0","0",LOOKUP(Y73,{0,1,2,3,"3.5",4,5},{"F","D","C","B","A-","A","A+"}))</f>
        <v>F</v>
      </c>
      <c r="BH73" s="49" t="str">
        <f>IF(AG73="0","0",LOOKUP(AG73,{0,1,2,3,"3.5",4,5},{"F","D","C","B","A-","A","A+"}))</f>
        <v>F</v>
      </c>
      <c r="BI73" s="49" t="str">
        <f>IF(AO73="0","0",LOOKUP(AO73,{0,1,2,3,"3.5",4,5},{"F","D","C","B","A-","A","A+"}))</f>
        <v>F</v>
      </c>
      <c r="BJ73" s="49" t="str">
        <f>IF(AW73="0","0",LOOKUP(AW73,{0,1,2,3,"3.5",4,5},{"F","D","C","B","A-","A","A+"}))</f>
        <v>F</v>
      </c>
      <c r="BK73" s="50">
        <f t="shared" si="39"/>
        <v>0</v>
      </c>
    </row>
    <row r="74" spans="1:63">
      <c r="A74" s="58">
        <v>3070</v>
      </c>
      <c r="B74" s="153" t="s">
        <v>356</v>
      </c>
      <c r="C74" s="81">
        <v>40</v>
      </c>
      <c r="D74" s="81">
        <v>52</v>
      </c>
      <c r="E74" s="81">
        <f t="shared" si="20"/>
        <v>92</v>
      </c>
      <c r="F74" s="81">
        <v>22</v>
      </c>
      <c r="G74" s="81">
        <f t="shared" si="21"/>
        <v>114</v>
      </c>
      <c r="H74" s="116">
        <f>IF(G74="0","0",LOOKUP(G74,{0,66,80,100,120,140,160},{0,1,2,3,"3.5",4,5}))</f>
        <v>3</v>
      </c>
      <c r="I74" s="81"/>
      <c r="J74" s="83"/>
      <c r="K74" s="117">
        <f t="shared" si="22"/>
        <v>0</v>
      </c>
      <c r="L74" s="81">
        <f>IF(K74="0","0",LOOKUP(K74,{0,66,80,100,120,140,160},{0,1,2,3,"3.5",4,5}))</f>
        <v>0</v>
      </c>
      <c r="M74" s="83">
        <v>18</v>
      </c>
      <c r="N74" s="83">
        <v>16</v>
      </c>
      <c r="O74" s="83">
        <v>12</v>
      </c>
      <c r="P74" s="81">
        <f t="shared" si="23"/>
        <v>46</v>
      </c>
      <c r="Q74" s="118">
        <f>IF(P74="0","0",LOOKUP(P74,{0,33,40,50,60,70,80},{0,1,2,3,"3.5",4,5}))</f>
        <v>2</v>
      </c>
      <c r="R74" s="118">
        <v>15</v>
      </c>
      <c r="S74" s="118">
        <v>5</v>
      </c>
      <c r="T74" s="83">
        <f t="shared" si="24"/>
        <v>20</v>
      </c>
      <c r="U74" s="83">
        <v>7</v>
      </c>
      <c r="V74" s="83">
        <v>13</v>
      </c>
      <c r="W74" s="83">
        <f t="shared" si="25"/>
        <v>20</v>
      </c>
      <c r="X74" s="119">
        <f t="shared" si="26"/>
        <v>0</v>
      </c>
      <c r="Y74" s="81">
        <f>IF(X74="0","0",LOOKUP(X74,{0,66,80,100,120,140,160},{0,1,2,3,"3.5",4,5}))</f>
        <v>0</v>
      </c>
      <c r="Z74" s="81">
        <v>11</v>
      </c>
      <c r="AA74" s="81">
        <v>14</v>
      </c>
      <c r="AB74" s="81">
        <f t="shared" si="27"/>
        <v>25</v>
      </c>
      <c r="AC74" s="120">
        <v>13</v>
      </c>
      <c r="AD74" s="120">
        <v>17</v>
      </c>
      <c r="AE74" s="120">
        <f t="shared" si="28"/>
        <v>30</v>
      </c>
      <c r="AF74" s="121">
        <f t="shared" si="29"/>
        <v>0</v>
      </c>
      <c r="AG74" s="118">
        <f>IF(AF74="0","0",LOOKUP(AF74,{0,66,80,100,120,140,160},{0,1,2,3,"3.5",4,5}))</f>
        <v>0</v>
      </c>
      <c r="AH74" s="118"/>
      <c r="AI74" s="118">
        <v>12</v>
      </c>
      <c r="AJ74" s="81">
        <f t="shared" si="30"/>
        <v>12</v>
      </c>
      <c r="AK74" s="83"/>
      <c r="AL74" s="122">
        <v>17</v>
      </c>
      <c r="AM74" s="122">
        <f t="shared" si="31"/>
        <v>17</v>
      </c>
      <c r="AN74" s="121">
        <f t="shared" si="32"/>
        <v>0</v>
      </c>
      <c r="AO74" s="118">
        <f>IF(AN74="0","0",LOOKUP(AN74,{0,66,80,100,120,140,160},{0,1,2,3,"3.5",4,5}))</f>
        <v>0</v>
      </c>
      <c r="AP74" s="118">
        <v>9</v>
      </c>
      <c r="AQ74" s="118"/>
      <c r="AR74" s="83">
        <f t="shared" si="33"/>
        <v>9</v>
      </c>
      <c r="AS74" s="83">
        <v>18</v>
      </c>
      <c r="AT74" s="122"/>
      <c r="AU74" s="122">
        <f t="shared" si="34"/>
        <v>18</v>
      </c>
      <c r="AV74" s="122">
        <f t="shared" si="35"/>
        <v>0</v>
      </c>
      <c r="AW74" s="118">
        <f>IF(AV74="0","0",LOOKUP(AV74,{0,66,80,100,120,140,160},{0,1,2,3,"3.5",4,5}))</f>
        <v>0</v>
      </c>
      <c r="AX74" s="88" t="s">
        <v>294</v>
      </c>
      <c r="AY74" s="88">
        <f>IF(ISBLANK(AW74)," ",IF(AW74="0","0",LOOKUP(AW74,{0,1,2,3,"3.5",4,5},{0,0,0,1,"1.5",2,3})))</f>
        <v>0</v>
      </c>
      <c r="AZ74" s="134">
        <f t="shared" si="36"/>
        <v>0</v>
      </c>
      <c r="BA74" s="88" t="str">
        <f t="shared" si="37"/>
        <v>F</v>
      </c>
      <c r="BB74" s="88" t="str">
        <f t="shared" si="38"/>
        <v>Fail</v>
      </c>
      <c r="BD74" s="49" t="str">
        <f>IF(H74="0","0",LOOKUP(H74,{0,1,2,3,"3.5",4,5},{"F","D","C","B","A-","A","A+"}))</f>
        <v>B</v>
      </c>
      <c r="BE74" s="49" t="str">
        <f>IF(L74="0","0",LOOKUP(L74,{0,1,2,3,"3.5",4,5},{"F","D","C","B","A-","A","A+"}))</f>
        <v>F</v>
      </c>
      <c r="BF74" s="49" t="str">
        <f>IF(Q74="0","0",LOOKUP(Q74,{0,1,2,3,"3.5",4,5},{"F","D","C","B","A-","A","A+"}))</f>
        <v>C</v>
      </c>
      <c r="BG74" s="49" t="str">
        <f>IF(Y74="0","0",LOOKUP(Y74,{0,1,2,3,"3.5",4,5},{"F","D","C","B","A-","A","A+"}))</f>
        <v>F</v>
      </c>
      <c r="BH74" s="49" t="str">
        <f>IF(AG74="0","0",LOOKUP(AG74,{0,1,2,3,"3.5",4,5},{"F","D","C","B","A-","A","A+"}))</f>
        <v>F</v>
      </c>
      <c r="BI74" s="49" t="str">
        <f>IF(AO74="0","0",LOOKUP(AO74,{0,1,2,3,"3.5",4,5},{"F","D","C","B","A-","A","A+"}))</f>
        <v>F</v>
      </c>
      <c r="BJ74" s="49" t="str">
        <f>IF(AW74="0","0",LOOKUP(AW74,{0,1,2,3,"3.5",4,5},{"F","D","C","B","A-","A","A+"}))</f>
        <v>F</v>
      </c>
      <c r="BK74" s="50">
        <f t="shared" si="39"/>
        <v>160</v>
      </c>
    </row>
    <row r="75" spans="1:63">
      <c r="A75" s="58">
        <v>3071</v>
      </c>
      <c r="B75" s="153"/>
      <c r="C75" s="81"/>
      <c r="D75" s="81"/>
      <c r="E75" s="81">
        <f t="shared" si="20"/>
        <v>0</v>
      </c>
      <c r="F75" s="81"/>
      <c r="G75" s="81">
        <f t="shared" si="21"/>
        <v>0</v>
      </c>
      <c r="H75" s="116">
        <f>IF(G75="0","0",LOOKUP(G75,{0,66,80,100,120,140,160},{0,1,2,3,"3.5",4,5}))</f>
        <v>0</v>
      </c>
      <c r="I75" s="81"/>
      <c r="J75" s="83"/>
      <c r="K75" s="117">
        <f t="shared" si="22"/>
        <v>0</v>
      </c>
      <c r="L75" s="81">
        <f>IF(K75="0","0",LOOKUP(K75,{0,66,80,100,120,140,160},{0,1,2,3,"3.5",4,5}))</f>
        <v>0</v>
      </c>
      <c r="M75" s="83"/>
      <c r="N75" s="83"/>
      <c r="O75" s="83"/>
      <c r="P75" s="81">
        <f t="shared" si="23"/>
        <v>0</v>
      </c>
      <c r="Q75" s="118">
        <f>IF(P75="0","0",LOOKUP(P75,{0,33,40,50,60,70,80},{0,1,2,3,"3.5",4,5}))</f>
        <v>0</v>
      </c>
      <c r="R75" s="118"/>
      <c r="S75" s="118"/>
      <c r="T75" s="83">
        <f t="shared" si="24"/>
        <v>0</v>
      </c>
      <c r="U75" s="83"/>
      <c r="V75" s="83"/>
      <c r="W75" s="83">
        <f t="shared" si="25"/>
        <v>0</v>
      </c>
      <c r="X75" s="119">
        <f t="shared" si="26"/>
        <v>0</v>
      </c>
      <c r="Y75" s="81">
        <f>IF(X75="0","0",LOOKUP(X75,{0,66,80,100,120,140,160},{0,1,2,3,"3.5",4,5}))</f>
        <v>0</v>
      </c>
      <c r="Z75" s="81"/>
      <c r="AA75" s="81"/>
      <c r="AB75" s="81">
        <f t="shared" si="27"/>
        <v>0</v>
      </c>
      <c r="AC75" s="120"/>
      <c r="AD75" s="120"/>
      <c r="AE75" s="120">
        <f t="shared" si="28"/>
        <v>0</v>
      </c>
      <c r="AF75" s="121">
        <f t="shared" si="29"/>
        <v>0</v>
      </c>
      <c r="AG75" s="118">
        <f>IF(AF75="0","0",LOOKUP(AF75,{0,66,80,100,120,140,160},{0,1,2,3,"3.5",4,5}))</f>
        <v>0</v>
      </c>
      <c r="AH75" s="118"/>
      <c r="AI75" s="118"/>
      <c r="AJ75" s="81">
        <f t="shared" si="30"/>
        <v>0</v>
      </c>
      <c r="AK75" s="83"/>
      <c r="AL75" s="122"/>
      <c r="AM75" s="122">
        <f t="shared" si="31"/>
        <v>0</v>
      </c>
      <c r="AN75" s="121">
        <f t="shared" si="32"/>
        <v>0</v>
      </c>
      <c r="AO75" s="118">
        <f>IF(AN75="0","0",LOOKUP(AN75,{0,66,80,100,120,140,160},{0,1,2,3,"3.5",4,5}))</f>
        <v>0</v>
      </c>
      <c r="AP75" s="118">
        <v>1</v>
      </c>
      <c r="AQ75" s="118"/>
      <c r="AR75" s="83">
        <f t="shared" si="33"/>
        <v>1</v>
      </c>
      <c r="AS75" s="83"/>
      <c r="AT75" s="122"/>
      <c r="AU75" s="122">
        <f t="shared" si="34"/>
        <v>0</v>
      </c>
      <c r="AV75" s="122">
        <f t="shared" si="35"/>
        <v>0</v>
      </c>
      <c r="AW75" s="118">
        <f>IF(AV75="0","0",LOOKUP(AV75,{0,66,80,100,120,140,160},{0,1,2,3,"3.5",4,5}))</f>
        <v>0</v>
      </c>
      <c r="AX75" s="88" t="s">
        <v>294</v>
      </c>
      <c r="AY75" s="88">
        <f>IF(ISBLANK(AW75)," ",IF(AW75="0","0",LOOKUP(AW75,{0,1,2,3,"3.5",4,5},{0,0,0,1,"1.5",2,3})))</f>
        <v>0</v>
      </c>
      <c r="AZ75" s="134">
        <f t="shared" si="36"/>
        <v>0</v>
      </c>
      <c r="BA75" s="88" t="str">
        <f t="shared" si="37"/>
        <v>F</v>
      </c>
      <c r="BB75" s="88" t="str">
        <f t="shared" si="38"/>
        <v>Fail</v>
      </c>
      <c r="BD75" s="49" t="str">
        <f>IF(H75="0","0",LOOKUP(H75,{0,1,2,3,"3.5",4,5},{"F","D","C","B","A-","A","A+"}))</f>
        <v>F</v>
      </c>
      <c r="BE75" s="49" t="str">
        <f>IF(L75="0","0",LOOKUP(L75,{0,1,2,3,"3.5",4,5},{"F","D","C","B","A-","A","A+"}))</f>
        <v>F</v>
      </c>
      <c r="BF75" s="49" t="str">
        <f>IF(Q75="0","0",LOOKUP(Q75,{0,1,2,3,"3.5",4,5},{"F","D","C","B","A-","A","A+"}))</f>
        <v>F</v>
      </c>
      <c r="BG75" s="49" t="str">
        <f>IF(Y75="0","0",LOOKUP(Y75,{0,1,2,3,"3.5",4,5},{"F","D","C","B","A-","A","A+"}))</f>
        <v>F</v>
      </c>
      <c r="BH75" s="49" t="str">
        <f>IF(AG75="0","0",LOOKUP(AG75,{0,1,2,3,"3.5",4,5},{"F","D","C","B","A-","A","A+"}))</f>
        <v>F</v>
      </c>
      <c r="BI75" s="49" t="str">
        <f>IF(AO75="0","0",LOOKUP(AO75,{0,1,2,3,"3.5",4,5},{"F","D","C","B","A-","A","A+"}))</f>
        <v>F</v>
      </c>
      <c r="BJ75" s="49" t="str">
        <f>IF(AW75="0","0",LOOKUP(AW75,{0,1,2,3,"3.5",4,5},{"F","D","C","B","A-","A","A+"}))</f>
        <v>F</v>
      </c>
      <c r="BK75" s="50">
        <f t="shared" si="39"/>
        <v>0</v>
      </c>
    </row>
    <row r="76" spans="1:63" ht="18">
      <c r="A76" s="58">
        <v>3072</v>
      </c>
      <c r="B76" s="153" t="s">
        <v>357</v>
      </c>
      <c r="C76" s="81">
        <v>37</v>
      </c>
      <c r="D76" s="81">
        <v>64</v>
      </c>
      <c r="E76" s="81">
        <f t="shared" si="20"/>
        <v>101</v>
      </c>
      <c r="F76" s="81">
        <v>24</v>
      </c>
      <c r="G76" s="81">
        <f t="shared" si="21"/>
        <v>125</v>
      </c>
      <c r="H76" s="116" t="str">
        <f>IF(G76="0","0",LOOKUP(G76,{0,66,80,100,120,140,160},{0,1,2,3,"3.5",4,5}))</f>
        <v>3.5</v>
      </c>
      <c r="I76" s="81">
        <v>54</v>
      </c>
      <c r="J76" s="83">
        <v>63</v>
      </c>
      <c r="K76" s="117">
        <f t="shared" si="22"/>
        <v>117</v>
      </c>
      <c r="L76" s="81">
        <f>IF(K76="0","0",LOOKUP(K76,{0,66,80,100,120,140,160},{0,1,2,3,"3.5",4,5}))</f>
        <v>3</v>
      </c>
      <c r="M76" s="83">
        <v>33</v>
      </c>
      <c r="N76" s="83">
        <v>16</v>
      </c>
      <c r="O76" s="83">
        <v>17</v>
      </c>
      <c r="P76" s="81">
        <f t="shared" si="23"/>
        <v>66</v>
      </c>
      <c r="Q76" s="118" t="str">
        <f>IF(P76="0","0",LOOKUP(P76,{0,33,40,50,60,70,80},{0,1,2,3,"3.5",4,5}))</f>
        <v>3.5</v>
      </c>
      <c r="R76" s="118">
        <v>15</v>
      </c>
      <c r="S76" s="118">
        <v>5</v>
      </c>
      <c r="T76" s="83">
        <f t="shared" si="24"/>
        <v>20</v>
      </c>
      <c r="U76" s="83">
        <v>14</v>
      </c>
      <c r="V76" s="83">
        <v>13</v>
      </c>
      <c r="W76" s="83">
        <f t="shared" si="25"/>
        <v>27</v>
      </c>
      <c r="X76" s="119">
        <f t="shared" si="26"/>
        <v>0</v>
      </c>
      <c r="Y76" s="81">
        <f>IF(X76="0","0",LOOKUP(X76,{0,66,80,100,120,140,160},{0,1,2,3,"3.5",4,5}))</f>
        <v>0</v>
      </c>
      <c r="Z76" s="81"/>
      <c r="AA76" s="81"/>
      <c r="AB76" s="81">
        <f t="shared" si="27"/>
        <v>0</v>
      </c>
      <c r="AC76" s="120"/>
      <c r="AD76" s="120"/>
      <c r="AE76" s="120">
        <f t="shared" si="28"/>
        <v>0</v>
      </c>
      <c r="AF76" s="121">
        <f t="shared" si="29"/>
        <v>0</v>
      </c>
      <c r="AG76" s="118">
        <f>IF(AF76="0","0",LOOKUP(AF76,{0,66,80,100,120,140,160},{0,1,2,3,"3.5",4,5}))</f>
        <v>0</v>
      </c>
      <c r="AH76" s="118">
        <v>33</v>
      </c>
      <c r="AI76" s="118">
        <v>30</v>
      </c>
      <c r="AJ76" s="81">
        <f t="shared" si="30"/>
        <v>63</v>
      </c>
      <c r="AK76" s="83">
        <v>16</v>
      </c>
      <c r="AL76" s="122">
        <v>13</v>
      </c>
      <c r="AM76" s="122">
        <f t="shared" si="31"/>
        <v>29</v>
      </c>
      <c r="AN76" s="121">
        <f t="shared" si="32"/>
        <v>92</v>
      </c>
      <c r="AO76" s="118">
        <f>IF(AN76="0","0",LOOKUP(AN76,{0,66,80,100,120,140,160},{0,1,2,3,"3.5",4,5}))</f>
        <v>2</v>
      </c>
      <c r="AP76" s="118">
        <v>26</v>
      </c>
      <c r="AQ76" s="118">
        <v>31</v>
      </c>
      <c r="AR76" s="83">
        <f t="shared" si="33"/>
        <v>57</v>
      </c>
      <c r="AS76" s="83">
        <v>11</v>
      </c>
      <c r="AT76" s="122">
        <v>22</v>
      </c>
      <c r="AU76" s="122">
        <f t="shared" si="34"/>
        <v>33</v>
      </c>
      <c r="AV76" s="122">
        <f t="shared" si="35"/>
        <v>90</v>
      </c>
      <c r="AW76" s="118">
        <f>IF(AV76="0","0",LOOKUP(AV76,{0,66,80,100,120,140,160},{0,1,2,3,"3.5",4,5}))</f>
        <v>2</v>
      </c>
      <c r="AX76" s="88" t="s">
        <v>294</v>
      </c>
      <c r="AY76" s="88">
        <f>IF(ISBLANK(AW76)," ",IF(AW76="0","0",LOOKUP(AW76,{0,1,2,3,"3.5",4,5},{0,0,0,1,"1.5",2,3})))</f>
        <v>0</v>
      </c>
      <c r="AZ76" s="134">
        <f t="shared" si="36"/>
        <v>0</v>
      </c>
      <c r="BA76" s="88" t="str">
        <f t="shared" si="37"/>
        <v>F</v>
      </c>
      <c r="BB76" s="88" t="str">
        <f t="shared" si="38"/>
        <v>Fail</v>
      </c>
      <c r="BD76" s="49" t="str">
        <f>IF(H76="0","0",LOOKUP(H76,{0,1,2,3,"3.5",4,5},{"F","D","C","B","A-","A","A+"}))</f>
        <v>A-</v>
      </c>
      <c r="BE76" s="49" t="str">
        <f>IF(L76="0","0",LOOKUP(L76,{0,1,2,3,"3.5",4,5},{"F","D","C","B","A-","A","A+"}))</f>
        <v>B</v>
      </c>
      <c r="BF76" s="49" t="str">
        <f>IF(Q76="0","0",LOOKUP(Q76,{0,1,2,3,"3.5",4,5},{"F","D","C","B","A-","A","A+"}))</f>
        <v>A-</v>
      </c>
      <c r="BG76" s="49" t="str">
        <f>IF(Y76="0","0",LOOKUP(Y76,{0,1,2,3,"3.5",4,5},{"F","D","C","B","A-","A","A+"}))</f>
        <v>F</v>
      </c>
      <c r="BH76" s="49" t="str">
        <f>IF(AG76="0","0",LOOKUP(AG76,{0,1,2,3,"3.5",4,5},{"F","D","C","B","A-","A","A+"}))</f>
        <v>F</v>
      </c>
      <c r="BI76" s="49" t="str">
        <f>IF(AO76="0","0",LOOKUP(AO76,{0,1,2,3,"3.5",4,5},{"F","D","C","B","A-","A","A+"}))</f>
        <v>C</v>
      </c>
      <c r="BJ76" s="49" t="str">
        <f>IF(AW76="0","0",LOOKUP(AW76,{0,1,2,3,"3.5",4,5},{"F","D","C","B","A-","A","A+"}))</f>
        <v>C</v>
      </c>
      <c r="BK76" s="50">
        <f t="shared" si="39"/>
        <v>490</v>
      </c>
    </row>
    <row r="77" spans="1:63" ht="18">
      <c r="A77" s="58">
        <v>3073</v>
      </c>
      <c r="B77" s="153" t="s">
        <v>358</v>
      </c>
      <c r="C77" s="81">
        <v>35</v>
      </c>
      <c r="D77" s="81">
        <v>59</v>
      </c>
      <c r="E77" s="81">
        <f t="shared" si="20"/>
        <v>94</v>
      </c>
      <c r="F77" s="81">
        <v>22</v>
      </c>
      <c r="G77" s="81">
        <f t="shared" si="21"/>
        <v>116</v>
      </c>
      <c r="H77" s="116">
        <f>IF(G77="0","0",LOOKUP(G77,{0,66,80,100,120,140,160},{0,1,2,3,"3.5",4,5}))</f>
        <v>3</v>
      </c>
      <c r="I77" s="81">
        <v>60</v>
      </c>
      <c r="J77" s="83">
        <v>55</v>
      </c>
      <c r="K77" s="117">
        <f t="shared" si="22"/>
        <v>115</v>
      </c>
      <c r="L77" s="81">
        <f>IF(K77="0","0",LOOKUP(K77,{0,66,80,100,120,140,160},{0,1,2,3,"3.5",4,5}))</f>
        <v>3</v>
      </c>
      <c r="M77" s="83">
        <v>30</v>
      </c>
      <c r="N77" s="83">
        <v>14</v>
      </c>
      <c r="O77" s="83">
        <v>17</v>
      </c>
      <c r="P77" s="81">
        <f t="shared" si="23"/>
        <v>61</v>
      </c>
      <c r="Q77" s="118" t="str">
        <f>IF(P77="0","0",LOOKUP(P77,{0,33,40,50,60,70,80},{0,1,2,3,"3.5",4,5}))</f>
        <v>3.5</v>
      </c>
      <c r="R77" s="118">
        <v>17</v>
      </c>
      <c r="S77" s="118">
        <v>8</v>
      </c>
      <c r="T77" s="83">
        <f t="shared" si="24"/>
        <v>25</v>
      </c>
      <c r="U77" s="83">
        <v>14</v>
      </c>
      <c r="V77" s="83">
        <v>14</v>
      </c>
      <c r="W77" s="83">
        <f t="shared" si="25"/>
        <v>28</v>
      </c>
      <c r="X77" s="119">
        <f t="shared" si="26"/>
        <v>0</v>
      </c>
      <c r="Y77" s="81">
        <f>IF(X77="0","0",LOOKUP(X77,{0,66,80,100,120,140,160},{0,1,2,3,"3.5",4,5}))</f>
        <v>0</v>
      </c>
      <c r="Z77" s="81"/>
      <c r="AA77" s="81"/>
      <c r="AB77" s="81">
        <f t="shared" si="27"/>
        <v>0</v>
      </c>
      <c r="AC77" s="120"/>
      <c r="AD77" s="120"/>
      <c r="AE77" s="120">
        <f t="shared" si="28"/>
        <v>0</v>
      </c>
      <c r="AF77" s="121">
        <f t="shared" si="29"/>
        <v>0</v>
      </c>
      <c r="AG77" s="118">
        <f>IF(AF77="0","0",LOOKUP(AF77,{0,66,80,100,120,140,160},{0,1,2,3,"3.5",4,5}))</f>
        <v>0</v>
      </c>
      <c r="AH77" s="118">
        <v>32</v>
      </c>
      <c r="AI77" s="118">
        <v>33</v>
      </c>
      <c r="AJ77" s="81">
        <f t="shared" si="30"/>
        <v>65</v>
      </c>
      <c r="AK77" s="83">
        <v>17</v>
      </c>
      <c r="AL77" s="122">
        <v>13</v>
      </c>
      <c r="AM77" s="122">
        <f t="shared" si="31"/>
        <v>30</v>
      </c>
      <c r="AN77" s="121">
        <f t="shared" si="32"/>
        <v>95</v>
      </c>
      <c r="AO77" s="118">
        <f>IF(AN77="0","0",LOOKUP(AN77,{0,66,80,100,120,140,160},{0,1,2,3,"3.5",4,5}))</f>
        <v>2</v>
      </c>
      <c r="AP77" s="118">
        <v>23</v>
      </c>
      <c r="AQ77" s="118">
        <v>32</v>
      </c>
      <c r="AR77" s="83">
        <f t="shared" si="33"/>
        <v>55</v>
      </c>
      <c r="AS77" s="83">
        <v>10</v>
      </c>
      <c r="AT77" s="122">
        <v>21</v>
      </c>
      <c r="AU77" s="122">
        <f t="shared" si="34"/>
        <v>31</v>
      </c>
      <c r="AV77" s="122">
        <f t="shared" si="35"/>
        <v>86</v>
      </c>
      <c r="AW77" s="118">
        <f>IF(AV77="0","0",LOOKUP(AV77,{0,66,80,100,120,140,160},{0,1,2,3,"3.5",4,5}))</f>
        <v>2</v>
      </c>
      <c r="AX77" s="88" t="s">
        <v>294</v>
      </c>
      <c r="AY77" s="88">
        <f>IF(ISBLANK(AW77)," ",IF(AW77="0","0",LOOKUP(AW77,{0,1,2,3,"3.5",4,5},{0,0,0,1,"1.5",2,3})))</f>
        <v>0</v>
      </c>
      <c r="AZ77" s="134">
        <f t="shared" si="36"/>
        <v>0</v>
      </c>
      <c r="BA77" s="88" t="str">
        <f t="shared" si="37"/>
        <v>F</v>
      </c>
      <c r="BB77" s="88" t="str">
        <f t="shared" si="38"/>
        <v>Fail</v>
      </c>
      <c r="BD77" s="49" t="str">
        <f>IF(H77="0","0",LOOKUP(H77,{0,1,2,3,"3.5",4,5},{"F","D","C","B","A-","A","A+"}))</f>
        <v>B</v>
      </c>
      <c r="BE77" s="49" t="str">
        <f>IF(L77="0","0",LOOKUP(L77,{0,1,2,3,"3.5",4,5},{"F","D","C","B","A-","A","A+"}))</f>
        <v>B</v>
      </c>
      <c r="BF77" s="49" t="str">
        <f>IF(Q77="0","0",LOOKUP(Q77,{0,1,2,3,"3.5",4,5},{"F","D","C","B","A-","A","A+"}))</f>
        <v>A-</v>
      </c>
      <c r="BG77" s="49" t="str">
        <f>IF(Y77="0","0",LOOKUP(Y77,{0,1,2,3,"3.5",4,5},{"F","D","C","B","A-","A","A+"}))</f>
        <v>F</v>
      </c>
      <c r="BH77" s="49" t="str">
        <f>IF(AG77="0","0",LOOKUP(AG77,{0,1,2,3,"3.5",4,5},{"F","D","C","B","A-","A","A+"}))</f>
        <v>F</v>
      </c>
      <c r="BI77" s="49" t="str">
        <f>IF(AO77="0","0",LOOKUP(AO77,{0,1,2,3,"3.5",4,5},{"F","D","C","B","A-","A","A+"}))</f>
        <v>C</v>
      </c>
      <c r="BJ77" s="49" t="str">
        <f>IF(AW77="0","0",LOOKUP(AW77,{0,1,2,3,"3.5",4,5},{"F","D","C","B","A-","A","A+"}))</f>
        <v>C</v>
      </c>
      <c r="BK77" s="50">
        <f t="shared" si="39"/>
        <v>473</v>
      </c>
    </row>
    <row r="78" spans="1:63">
      <c r="A78" s="58">
        <v>3074</v>
      </c>
      <c r="B78" s="153" t="s">
        <v>359</v>
      </c>
      <c r="C78" s="81">
        <v>45</v>
      </c>
      <c r="D78" s="81">
        <v>71</v>
      </c>
      <c r="E78" s="81">
        <f t="shared" si="20"/>
        <v>116</v>
      </c>
      <c r="F78" s="81">
        <v>21</v>
      </c>
      <c r="G78" s="81">
        <f t="shared" si="21"/>
        <v>137</v>
      </c>
      <c r="H78" s="116" t="str">
        <f>IF(G78="0","0",LOOKUP(G78,{0,66,80,100,120,140,160},{0,1,2,3,"3.5",4,5}))</f>
        <v>3.5</v>
      </c>
      <c r="I78" s="81">
        <v>45</v>
      </c>
      <c r="J78" s="83">
        <v>53</v>
      </c>
      <c r="K78" s="117">
        <f t="shared" si="22"/>
        <v>98</v>
      </c>
      <c r="L78" s="81">
        <f>IF(K78="0","0",LOOKUP(K78,{0,66,80,100,120,140,160},{0,1,2,3,"3.5",4,5}))</f>
        <v>2</v>
      </c>
      <c r="M78" s="83">
        <v>37</v>
      </c>
      <c r="N78" s="83">
        <v>13</v>
      </c>
      <c r="O78" s="83">
        <v>22</v>
      </c>
      <c r="P78" s="81">
        <f t="shared" si="23"/>
        <v>72</v>
      </c>
      <c r="Q78" s="118">
        <f>IF(P78="0","0",LOOKUP(P78,{0,33,40,50,60,70,80},{0,1,2,3,"3.5",4,5}))</f>
        <v>4</v>
      </c>
      <c r="R78" s="118">
        <v>25</v>
      </c>
      <c r="S78" s="118">
        <v>19</v>
      </c>
      <c r="T78" s="83">
        <f t="shared" si="24"/>
        <v>44</v>
      </c>
      <c r="U78" s="83">
        <v>14</v>
      </c>
      <c r="V78" s="83">
        <v>15</v>
      </c>
      <c r="W78" s="83">
        <f t="shared" si="25"/>
        <v>29</v>
      </c>
      <c r="X78" s="119">
        <f t="shared" si="26"/>
        <v>73</v>
      </c>
      <c r="Y78" s="81">
        <f>IF(X78="0","0",LOOKUP(X78,{0,66,80,100,120,140,160},{0,1,2,3,"3.5",4,5}))</f>
        <v>1</v>
      </c>
      <c r="Z78" s="81">
        <v>41</v>
      </c>
      <c r="AA78" s="81">
        <v>30</v>
      </c>
      <c r="AB78" s="81">
        <f t="shared" si="27"/>
        <v>71</v>
      </c>
      <c r="AC78" s="120">
        <v>18</v>
      </c>
      <c r="AD78" s="120">
        <v>15</v>
      </c>
      <c r="AE78" s="120">
        <f t="shared" si="28"/>
        <v>33</v>
      </c>
      <c r="AF78" s="121">
        <f t="shared" si="29"/>
        <v>104</v>
      </c>
      <c r="AG78" s="118">
        <f>IF(AF78="0","0",LOOKUP(AF78,{0,66,80,100,120,140,160},{0,1,2,3,"3.5",4,5}))</f>
        <v>3</v>
      </c>
      <c r="AH78" s="118">
        <v>40</v>
      </c>
      <c r="AI78" s="118">
        <v>37</v>
      </c>
      <c r="AJ78" s="81">
        <f t="shared" si="30"/>
        <v>77</v>
      </c>
      <c r="AK78" s="83">
        <v>15</v>
      </c>
      <c r="AL78" s="122">
        <v>13</v>
      </c>
      <c r="AM78" s="122">
        <f t="shared" si="31"/>
        <v>28</v>
      </c>
      <c r="AN78" s="121">
        <f t="shared" si="32"/>
        <v>105</v>
      </c>
      <c r="AO78" s="118">
        <f>IF(AN78="0","0",LOOKUP(AN78,{0,66,80,100,120,140,160},{0,1,2,3,"3.5",4,5}))</f>
        <v>3</v>
      </c>
      <c r="AP78" s="118">
        <v>23</v>
      </c>
      <c r="AQ78" s="118">
        <v>34</v>
      </c>
      <c r="AR78" s="83">
        <f t="shared" si="33"/>
        <v>57</v>
      </c>
      <c r="AS78" s="83">
        <v>7</v>
      </c>
      <c r="AT78" s="122">
        <v>17</v>
      </c>
      <c r="AU78" s="122">
        <f t="shared" si="34"/>
        <v>24</v>
      </c>
      <c r="AV78" s="122">
        <f t="shared" si="35"/>
        <v>81</v>
      </c>
      <c r="AW78" s="118">
        <f>IF(AV78="0","0",LOOKUP(AV78,{0,66,80,100,120,140,160},{0,1,2,3,"3.5",4,5}))</f>
        <v>2</v>
      </c>
      <c r="AX78" s="88" t="s">
        <v>294</v>
      </c>
      <c r="AY78" s="88">
        <f>IF(ISBLANK(AW78)," ",IF(AW78="0","0",LOOKUP(AW78,{0,1,2,3,"3.5",4,5},{0,0,0,1,"1.5",2,3})))</f>
        <v>0</v>
      </c>
      <c r="AZ78" s="134">
        <f t="shared" si="36"/>
        <v>2.75</v>
      </c>
      <c r="BA78" s="88" t="str">
        <f t="shared" si="37"/>
        <v>C</v>
      </c>
      <c r="BB78" s="88" t="str">
        <f t="shared" si="38"/>
        <v>Bellow Average Result</v>
      </c>
      <c r="BD78" s="49" t="str">
        <f>IF(H78="0","0",LOOKUP(H78,{0,1,2,3,"3.5",4,5},{"F","D","C","B","A-","A","A+"}))</f>
        <v>A-</v>
      </c>
      <c r="BE78" s="49" t="str">
        <f>IF(L78="0","0",LOOKUP(L78,{0,1,2,3,"3.5",4,5},{"F","D","C","B","A-","A","A+"}))</f>
        <v>C</v>
      </c>
      <c r="BF78" s="49" t="str">
        <f>IF(Q78="0","0",LOOKUP(Q78,{0,1,2,3,"3.5",4,5},{"F","D","C","B","A-","A","A+"}))</f>
        <v>A</v>
      </c>
      <c r="BG78" s="49" t="str">
        <f>IF(Y78="0","0",LOOKUP(Y78,{0,1,2,3,"3.5",4,5},{"F","D","C","B","A-","A","A+"}))</f>
        <v>D</v>
      </c>
      <c r="BH78" s="49" t="str">
        <f>IF(AG78="0","0",LOOKUP(AG78,{0,1,2,3,"3.5",4,5},{"F","D","C","B","A-","A","A+"}))</f>
        <v>B</v>
      </c>
      <c r="BI78" s="49" t="str">
        <f>IF(AO78="0","0",LOOKUP(AO78,{0,1,2,3,"3.5",4,5},{"F","D","C","B","A-","A","A+"}))</f>
        <v>B</v>
      </c>
      <c r="BJ78" s="49" t="str">
        <f>IF(AW78="0","0",LOOKUP(AW78,{0,1,2,3,"3.5",4,5},{"F","D","C","B","A-","A","A+"}))</f>
        <v>C</v>
      </c>
      <c r="BK78" s="50">
        <f t="shared" si="39"/>
        <v>670</v>
      </c>
    </row>
    <row r="79" spans="1:63" ht="18">
      <c r="A79" s="58">
        <v>3075</v>
      </c>
      <c r="B79" s="153" t="s">
        <v>360</v>
      </c>
      <c r="C79" s="81">
        <v>21</v>
      </c>
      <c r="D79" s="81">
        <v>52</v>
      </c>
      <c r="E79" s="81">
        <f t="shared" si="20"/>
        <v>73</v>
      </c>
      <c r="F79" s="81">
        <v>19</v>
      </c>
      <c r="G79" s="81">
        <f t="shared" si="21"/>
        <v>92</v>
      </c>
      <c r="H79" s="116">
        <f>IF(G79="0","0",LOOKUP(G79,{0,66,80,100,120,140,160},{0,1,2,3,"3.5",4,5}))</f>
        <v>2</v>
      </c>
      <c r="I79" s="81">
        <v>33</v>
      </c>
      <c r="J79" s="83">
        <v>33</v>
      </c>
      <c r="K79" s="117">
        <f t="shared" si="22"/>
        <v>66</v>
      </c>
      <c r="L79" s="81">
        <f>IF(K79="0","0",LOOKUP(K79,{0,66,80,100,120,140,160},{0,1,2,3,"3.5",4,5}))</f>
        <v>1</v>
      </c>
      <c r="M79" s="83">
        <v>14</v>
      </c>
      <c r="N79" s="83">
        <v>15</v>
      </c>
      <c r="O79" s="83">
        <v>12</v>
      </c>
      <c r="P79" s="81">
        <f t="shared" si="23"/>
        <v>41</v>
      </c>
      <c r="Q79" s="118">
        <f>IF(P79="0","0",LOOKUP(P79,{0,33,40,50,60,70,80},{0,1,2,3,"3.5",4,5}))</f>
        <v>2</v>
      </c>
      <c r="R79" s="118">
        <v>1</v>
      </c>
      <c r="S79" s="118">
        <v>0</v>
      </c>
      <c r="T79" s="83">
        <f t="shared" si="24"/>
        <v>1</v>
      </c>
      <c r="U79" s="83">
        <v>9</v>
      </c>
      <c r="V79" s="83">
        <v>12</v>
      </c>
      <c r="W79" s="83">
        <f t="shared" si="25"/>
        <v>21</v>
      </c>
      <c r="X79" s="119">
        <f t="shared" si="26"/>
        <v>0</v>
      </c>
      <c r="Y79" s="81">
        <f>IF(X79="0","0",LOOKUP(X79,{0,66,80,100,120,140,160},{0,1,2,3,"3.5",4,5}))</f>
        <v>0</v>
      </c>
      <c r="Z79" s="81">
        <v>7</v>
      </c>
      <c r="AA79" s="81">
        <v>4</v>
      </c>
      <c r="AB79" s="81">
        <f t="shared" si="27"/>
        <v>11</v>
      </c>
      <c r="AC79" s="120">
        <v>16</v>
      </c>
      <c r="AD79" s="120">
        <v>18</v>
      </c>
      <c r="AE79" s="120">
        <f t="shared" si="28"/>
        <v>34</v>
      </c>
      <c r="AF79" s="121">
        <f t="shared" si="29"/>
        <v>0</v>
      </c>
      <c r="AG79" s="118">
        <f>IF(AF79="0","0",LOOKUP(AF79,{0,66,80,100,120,140,160},{0,1,2,3,"3.5",4,5}))</f>
        <v>0</v>
      </c>
      <c r="AH79" s="118">
        <v>6</v>
      </c>
      <c r="AI79" s="118">
        <v>8</v>
      </c>
      <c r="AJ79" s="81">
        <f t="shared" si="30"/>
        <v>14</v>
      </c>
      <c r="AK79" s="83">
        <v>13</v>
      </c>
      <c r="AL79" s="122">
        <v>16</v>
      </c>
      <c r="AM79" s="122">
        <f t="shared" si="31"/>
        <v>29</v>
      </c>
      <c r="AN79" s="121">
        <f t="shared" si="32"/>
        <v>0</v>
      </c>
      <c r="AO79" s="118">
        <f>IF(AN79="0","0",LOOKUP(AN79,{0,66,80,100,120,140,160},{0,1,2,3,"3.5",4,5}))</f>
        <v>0</v>
      </c>
      <c r="AP79" s="118"/>
      <c r="AQ79" s="118">
        <v>5</v>
      </c>
      <c r="AR79" s="83">
        <f t="shared" si="33"/>
        <v>5</v>
      </c>
      <c r="AS79" s="83"/>
      <c r="AT79" s="122">
        <v>16</v>
      </c>
      <c r="AU79" s="122">
        <f t="shared" si="34"/>
        <v>16</v>
      </c>
      <c r="AV79" s="122">
        <f t="shared" si="35"/>
        <v>0</v>
      </c>
      <c r="AW79" s="118">
        <f>IF(AV79="0","0",LOOKUP(AV79,{0,66,80,100,120,140,160},{0,1,2,3,"3.5",4,5}))</f>
        <v>0</v>
      </c>
      <c r="AX79" s="88" t="s">
        <v>294</v>
      </c>
      <c r="AY79" s="88">
        <f>IF(ISBLANK(AW79)," ",IF(AW79="0","0",LOOKUP(AW79,{0,1,2,3,"3.5",4,5},{0,0,0,1,"1.5",2,3})))</f>
        <v>0</v>
      </c>
      <c r="AZ79" s="134">
        <f t="shared" si="36"/>
        <v>0</v>
      </c>
      <c r="BA79" s="88" t="str">
        <f t="shared" si="37"/>
        <v>F</v>
      </c>
      <c r="BB79" s="88" t="str">
        <f t="shared" si="38"/>
        <v>Fail</v>
      </c>
      <c r="BD79" s="49" t="str">
        <f>IF(H79="0","0",LOOKUP(H79,{0,1,2,3,"3.5",4,5},{"F","D","C","B","A-","A","A+"}))</f>
        <v>C</v>
      </c>
      <c r="BE79" s="49" t="str">
        <f>IF(L79="0","0",LOOKUP(L79,{0,1,2,3,"3.5",4,5},{"F","D","C","B","A-","A","A+"}))</f>
        <v>D</v>
      </c>
      <c r="BF79" s="49" t="str">
        <f>IF(Q79="0","0",LOOKUP(Q79,{0,1,2,3,"3.5",4,5},{"F","D","C","B","A-","A","A+"}))</f>
        <v>C</v>
      </c>
      <c r="BG79" s="49" t="str">
        <f>IF(Y79="0","0",LOOKUP(Y79,{0,1,2,3,"3.5",4,5},{"F","D","C","B","A-","A","A+"}))</f>
        <v>F</v>
      </c>
      <c r="BH79" s="49" t="str">
        <f>IF(AG79="0","0",LOOKUP(AG79,{0,1,2,3,"3.5",4,5},{"F","D","C","B","A-","A","A+"}))</f>
        <v>F</v>
      </c>
      <c r="BI79" s="49" t="str">
        <f>IF(AO79="0","0",LOOKUP(AO79,{0,1,2,3,"3.5",4,5},{"F","D","C","B","A-","A","A+"}))</f>
        <v>F</v>
      </c>
      <c r="BJ79" s="49" t="str">
        <f>IF(AW79="0","0",LOOKUP(AW79,{0,1,2,3,"3.5",4,5},{"F","D","C","B","A-","A","A+"}))</f>
        <v>F</v>
      </c>
      <c r="BK79" s="50">
        <f t="shared" si="39"/>
        <v>199</v>
      </c>
    </row>
    <row r="80" spans="1:63" ht="18">
      <c r="A80" s="58">
        <v>3076</v>
      </c>
      <c r="B80" s="153" t="s">
        <v>361</v>
      </c>
      <c r="C80" s="81">
        <v>42</v>
      </c>
      <c r="D80" s="81">
        <v>66</v>
      </c>
      <c r="E80" s="81">
        <f t="shared" si="20"/>
        <v>108</v>
      </c>
      <c r="F80" s="81">
        <v>14</v>
      </c>
      <c r="G80" s="81">
        <f t="shared" si="21"/>
        <v>122</v>
      </c>
      <c r="H80" s="116" t="str">
        <f>IF(G80="0","0",LOOKUP(G80,{0,66,80,100,120,140,160},{0,1,2,3,"3.5",4,5}))</f>
        <v>3.5</v>
      </c>
      <c r="I80" s="81">
        <v>50</v>
      </c>
      <c r="J80" s="83">
        <v>49</v>
      </c>
      <c r="K80" s="117">
        <f t="shared" si="22"/>
        <v>99</v>
      </c>
      <c r="L80" s="81">
        <f>IF(K80="0","0",LOOKUP(K80,{0,66,80,100,120,140,160},{0,1,2,3,"3.5",4,5}))</f>
        <v>2</v>
      </c>
      <c r="M80" s="83">
        <v>30</v>
      </c>
      <c r="N80" s="83">
        <v>15</v>
      </c>
      <c r="O80" s="83">
        <v>21</v>
      </c>
      <c r="P80" s="81">
        <f t="shared" si="23"/>
        <v>66</v>
      </c>
      <c r="Q80" s="118" t="str">
        <f>IF(P80="0","0",LOOKUP(P80,{0,33,40,50,60,70,80},{0,1,2,3,"3.5",4,5}))</f>
        <v>3.5</v>
      </c>
      <c r="R80" s="118">
        <v>18</v>
      </c>
      <c r="S80" s="118">
        <v>22</v>
      </c>
      <c r="T80" s="83">
        <f t="shared" si="24"/>
        <v>40</v>
      </c>
      <c r="U80" s="83">
        <v>18</v>
      </c>
      <c r="V80" s="83">
        <v>15</v>
      </c>
      <c r="W80" s="83">
        <f t="shared" si="25"/>
        <v>33</v>
      </c>
      <c r="X80" s="119">
        <f t="shared" si="26"/>
        <v>73</v>
      </c>
      <c r="Y80" s="81">
        <f>IF(X80="0","0",LOOKUP(X80,{0,66,80,100,120,140,160},{0,1,2,3,"3.5",4,5}))</f>
        <v>1</v>
      </c>
      <c r="Z80" s="81">
        <v>39</v>
      </c>
      <c r="AA80" s="81">
        <v>40</v>
      </c>
      <c r="AB80" s="81">
        <f t="shared" si="27"/>
        <v>79</v>
      </c>
      <c r="AC80" s="120">
        <v>15</v>
      </c>
      <c r="AD80" s="120">
        <v>20</v>
      </c>
      <c r="AE80" s="120">
        <f t="shared" si="28"/>
        <v>35</v>
      </c>
      <c r="AF80" s="121">
        <f t="shared" si="29"/>
        <v>114</v>
      </c>
      <c r="AG80" s="118">
        <f>IF(AF80="0","0",LOOKUP(AF80,{0,66,80,100,120,140,160},{0,1,2,3,"3.5",4,5}))</f>
        <v>3</v>
      </c>
      <c r="AH80" s="118">
        <v>44</v>
      </c>
      <c r="AI80" s="118">
        <v>42</v>
      </c>
      <c r="AJ80" s="81">
        <f t="shared" si="30"/>
        <v>86</v>
      </c>
      <c r="AK80" s="83">
        <v>13</v>
      </c>
      <c r="AL80" s="122">
        <v>15</v>
      </c>
      <c r="AM80" s="122">
        <f t="shared" si="31"/>
        <v>28</v>
      </c>
      <c r="AN80" s="121">
        <f t="shared" si="32"/>
        <v>114</v>
      </c>
      <c r="AO80" s="118">
        <f>IF(AN80="0","0",LOOKUP(AN80,{0,66,80,100,120,140,160},{0,1,2,3,"3.5",4,5}))</f>
        <v>3</v>
      </c>
      <c r="AP80" s="118">
        <v>16</v>
      </c>
      <c r="AQ80" s="118">
        <v>32</v>
      </c>
      <c r="AR80" s="83">
        <f t="shared" si="33"/>
        <v>48</v>
      </c>
      <c r="AS80" s="83">
        <v>12</v>
      </c>
      <c r="AT80" s="122">
        <v>17</v>
      </c>
      <c r="AU80" s="122">
        <f t="shared" si="34"/>
        <v>29</v>
      </c>
      <c r="AV80" s="122">
        <f t="shared" si="35"/>
        <v>77</v>
      </c>
      <c r="AW80" s="118">
        <f>IF(AV80="0","0",LOOKUP(AV80,{0,66,80,100,120,140,160},{0,1,2,3,"3.5",4,5}))</f>
        <v>1</v>
      </c>
      <c r="AX80" s="88" t="s">
        <v>294</v>
      </c>
      <c r="AY80" s="88">
        <f>IF(ISBLANK(AW80)," ",IF(AW80="0","0",LOOKUP(AW80,{0,1,2,3,"3.5",4,5},{0,0,0,1,"1.5",2,3})))</f>
        <v>0</v>
      </c>
      <c r="AZ80" s="134">
        <f t="shared" si="36"/>
        <v>2.6666666666666665</v>
      </c>
      <c r="BA80" s="88" t="str">
        <f t="shared" si="37"/>
        <v>C</v>
      </c>
      <c r="BB80" s="88" t="str">
        <f t="shared" si="38"/>
        <v>Bellow Average Result</v>
      </c>
      <c r="BD80" s="49" t="str">
        <f>IF(H80="0","0",LOOKUP(H80,{0,1,2,3,"3.5",4,5},{"F","D","C","B","A-","A","A+"}))</f>
        <v>A-</v>
      </c>
      <c r="BE80" s="49" t="str">
        <f>IF(L80="0","0",LOOKUP(L80,{0,1,2,3,"3.5",4,5},{"F","D","C","B","A-","A","A+"}))</f>
        <v>C</v>
      </c>
      <c r="BF80" s="49" t="str">
        <f>IF(Q80="0","0",LOOKUP(Q80,{0,1,2,3,"3.5",4,5},{"F","D","C","B","A-","A","A+"}))</f>
        <v>A-</v>
      </c>
      <c r="BG80" s="49" t="str">
        <f>IF(Y80="0","0",LOOKUP(Y80,{0,1,2,3,"3.5",4,5},{"F","D","C","B","A-","A","A+"}))</f>
        <v>D</v>
      </c>
      <c r="BH80" s="49" t="str">
        <f>IF(AG80="0","0",LOOKUP(AG80,{0,1,2,3,"3.5",4,5},{"F","D","C","B","A-","A","A+"}))</f>
        <v>B</v>
      </c>
      <c r="BI80" s="49" t="str">
        <f>IF(AO80="0","0",LOOKUP(AO80,{0,1,2,3,"3.5",4,5},{"F","D","C","B","A-","A","A+"}))</f>
        <v>B</v>
      </c>
      <c r="BJ80" s="49" t="str">
        <f>IF(AW80="0","0",LOOKUP(AW80,{0,1,2,3,"3.5",4,5},{"F","D","C","B","A-","A","A+"}))</f>
        <v>D</v>
      </c>
      <c r="BK80" s="50">
        <f t="shared" si="39"/>
        <v>665</v>
      </c>
    </row>
    <row r="81" spans="1:63">
      <c r="A81" s="58">
        <v>3077</v>
      </c>
      <c r="B81" s="153" t="s">
        <v>362</v>
      </c>
      <c r="C81" s="81"/>
      <c r="D81" s="81"/>
      <c r="E81" s="81">
        <f t="shared" si="20"/>
        <v>0</v>
      </c>
      <c r="F81" s="81"/>
      <c r="G81" s="81">
        <f t="shared" si="21"/>
        <v>0</v>
      </c>
      <c r="H81" s="116">
        <f>IF(G81="0","0",LOOKUP(G81,{0,66,80,100,120,140,160},{0,1,2,3,"3.5",4,5}))</f>
        <v>0</v>
      </c>
      <c r="I81" s="81"/>
      <c r="J81" s="83"/>
      <c r="K81" s="117">
        <f t="shared" si="22"/>
        <v>0</v>
      </c>
      <c r="L81" s="81">
        <f>IF(K81="0","0",LOOKUP(K81,{0,66,80,100,120,140,160},{0,1,2,3,"3.5",4,5}))</f>
        <v>0</v>
      </c>
      <c r="M81" s="83"/>
      <c r="N81" s="83"/>
      <c r="O81" s="83"/>
      <c r="P81" s="81">
        <f t="shared" si="23"/>
        <v>0</v>
      </c>
      <c r="Q81" s="118">
        <f>IF(P81="0","0",LOOKUP(P81,{0,33,40,50,60,70,80},{0,1,2,3,"3.5",4,5}))</f>
        <v>0</v>
      </c>
      <c r="R81" s="118"/>
      <c r="S81" s="118"/>
      <c r="T81" s="83">
        <f t="shared" si="24"/>
        <v>0</v>
      </c>
      <c r="U81" s="83"/>
      <c r="V81" s="83"/>
      <c r="W81" s="83">
        <f t="shared" si="25"/>
        <v>0</v>
      </c>
      <c r="X81" s="119">
        <f t="shared" si="26"/>
        <v>0</v>
      </c>
      <c r="Y81" s="81">
        <f>IF(X81="0","0",LOOKUP(X81,{0,66,80,100,120,140,160},{0,1,2,3,"3.5",4,5}))</f>
        <v>0</v>
      </c>
      <c r="Z81" s="81"/>
      <c r="AA81" s="81"/>
      <c r="AB81" s="81">
        <f t="shared" si="27"/>
        <v>0</v>
      </c>
      <c r="AC81" s="120"/>
      <c r="AD81" s="120"/>
      <c r="AE81" s="120">
        <f t="shared" si="28"/>
        <v>0</v>
      </c>
      <c r="AF81" s="121">
        <f t="shared" si="29"/>
        <v>0</v>
      </c>
      <c r="AG81" s="118">
        <f>IF(AF81="0","0",LOOKUP(AF81,{0,66,80,100,120,140,160},{0,1,2,3,"3.5",4,5}))</f>
        <v>0</v>
      </c>
      <c r="AH81" s="118"/>
      <c r="AI81" s="118"/>
      <c r="AJ81" s="81">
        <f t="shared" si="30"/>
        <v>0</v>
      </c>
      <c r="AK81" s="83"/>
      <c r="AL81" s="122"/>
      <c r="AM81" s="122">
        <f t="shared" si="31"/>
        <v>0</v>
      </c>
      <c r="AN81" s="121">
        <f t="shared" si="32"/>
        <v>0</v>
      </c>
      <c r="AO81" s="118">
        <f>IF(AN81="0","0",LOOKUP(AN81,{0,66,80,100,120,140,160},{0,1,2,3,"3.5",4,5}))</f>
        <v>0</v>
      </c>
      <c r="AP81" s="118"/>
      <c r="AQ81" s="118"/>
      <c r="AR81" s="83">
        <f t="shared" si="33"/>
        <v>0</v>
      </c>
      <c r="AS81" s="83"/>
      <c r="AT81" s="122"/>
      <c r="AU81" s="122">
        <f t="shared" si="34"/>
        <v>0</v>
      </c>
      <c r="AV81" s="122">
        <f t="shared" si="35"/>
        <v>0</v>
      </c>
      <c r="AW81" s="118">
        <f>IF(AV81="0","0",LOOKUP(AV81,{0,66,80,100,120,140,160},{0,1,2,3,"3.5",4,5}))</f>
        <v>0</v>
      </c>
      <c r="AX81" s="88" t="s">
        <v>294</v>
      </c>
      <c r="AY81" s="88">
        <f>IF(ISBLANK(AW81)," ",IF(AW81="0","0",LOOKUP(AW81,{0,1,2,3,"3.5",4,5},{0,0,0,1,"1.5",2,3})))</f>
        <v>0</v>
      </c>
      <c r="AZ81" s="134">
        <f t="shared" si="36"/>
        <v>0</v>
      </c>
      <c r="BA81" s="88" t="str">
        <f t="shared" si="37"/>
        <v>F</v>
      </c>
      <c r="BB81" s="88" t="str">
        <f t="shared" si="38"/>
        <v>Fail</v>
      </c>
      <c r="BD81" s="49" t="str">
        <f>IF(H81="0","0",LOOKUP(H81,{0,1,2,3,"3.5",4,5},{"F","D","C","B","A-","A","A+"}))</f>
        <v>F</v>
      </c>
      <c r="BE81" s="49" t="str">
        <f>IF(L81="0","0",LOOKUP(L81,{0,1,2,3,"3.5",4,5},{"F","D","C","B","A-","A","A+"}))</f>
        <v>F</v>
      </c>
      <c r="BF81" s="49" t="str">
        <f>IF(Q81="0","0",LOOKUP(Q81,{0,1,2,3,"3.5",4,5},{"F","D","C","B","A-","A","A+"}))</f>
        <v>F</v>
      </c>
      <c r="BG81" s="49" t="str">
        <f>IF(Y81="0","0",LOOKUP(Y81,{0,1,2,3,"3.5",4,5},{"F","D","C","B","A-","A","A+"}))</f>
        <v>F</v>
      </c>
      <c r="BH81" s="49" t="str">
        <f>IF(AG81="0","0",LOOKUP(AG81,{0,1,2,3,"3.5",4,5},{"F","D","C","B","A-","A","A+"}))</f>
        <v>F</v>
      </c>
      <c r="BI81" s="49" t="str">
        <f>IF(AO81="0","0",LOOKUP(AO81,{0,1,2,3,"3.5",4,5},{"F","D","C","B","A-","A","A+"}))</f>
        <v>F</v>
      </c>
      <c r="BJ81" s="49" t="str">
        <f>IF(AW81="0","0",LOOKUP(AW81,{0,1,2,3,"3.5",4,5},{"F","D","C","B","A-","A","A+"}))</f>
        <v>F</v>
      </c>
      <c r="BK81" s="50">
        <f t="shared" si="39"/>
        <v>0</v>
      </c>
    </row>
    <row r="82" spans="1:63">
      <c r="A82" s="58">
        <v>3078</v>
      </c>
      <c r="B82" s="153" t="s">
        <v>363</v>
      </c>
      <c r="C82" s="81">
        <v>36</v>
      </c>
      <c r="D82" s="81">
        <v>66</v>
      </c>
      <c r="E82" s="81">
        <f t="shared" si="20"/>
        <v>102</v>
      </c>
      <c r="F82" s="81">
        <v>20</v>
      </c>
      <c r="G82" s="81">
        <f t="shared" si="21"/>
        <v>122</v>
      </c>
      <c r="H82" s="116" t="str">
        <f>IF(G82="0","0",LOOKUP(G82,{0,66,80,100,120,140,160},{0,1,2,3,"3.5",4,5}))</f>
        <v>3.5</v>
      </c>
      <c r="I82" s="81">
        <v>48</v>
      </c>
      <c r="J82" s="83">
        <v>50</v>
      </c>
      <c r="K82" s="117">
        <f t="shared" si="22"/>
        <v>98</v>
      </c>
      <c r="L82" s="81">
        <f>IF(K82="0","0",LOOKUP(K82,{0,66,80,100,120,140,160},{0,1,2,3,"3.5",4,5}))</f>
        <v>2</v>
      </c>
      <c r="M82" s="83">
        <v>25</v>
      </c>
      <c r="N82" s="83">
        <v>11</v>
      </c>
      <c r="O82" s="83">
        <v>12</v>
      </c>
      <c r="P82" s="81">
        <f t="shared" si="23"/>
        <v>48</v>
      </c>
      <c r="Q82" s="118">
        <f>IF(P82="0","0",LOOKUP(P82,{0,33,40,50,60,70,80},{0,1,2,3,"3.5",4,5}))</f>
        <v>2</v>
      </c>
      <c r="R82" s="118">
        <v>21</v>
      </c>
      <c r="S82" s="118">
        <v>5</v>
      </c>
      <c r="T82" s="83">
        <f t="shared" si="24"/>
        <v>26</v>
      </c>
      <c r="U82" s="83">
        <v>12</v>
      </c>
      <c r="V82" s="83">
        <v>11</v>
      </c>
      <c r="W82" s="83">
        <f t="shared" si="25"/>
        <v>23</v>
      </c>
      <c r="X82" s="119">
        <f t="shared" si="26"/>
        <v>0</v>
      </c>
      <c r="Y82" s="81">
        <f>IF(X82="0","0",LOOKUP(X82,{0,66,80,100,120,140,160},{0,1,2,3,"3.5",4,5}))</f>
        <v>0</v>
      </c>
      <c r="Z82" s="81">
        <v>39</v>
      </c>
      <c r="AA82" s="81">
        <v>30</v>
      </c>
      <c r="AB82" s="81">
        <f t="shared" si="27"/>
        <v>69</v>
      </c>
      <c r="AC82" s="120">
        <v>18</v>
      </c>
      <c r="AD82" s="120">
        <v>11</v>
      </c>
      <c r="AE82" s="120">
        <f t="shared" si="28"/>
        <v>29</v>
      </c>
      <c r="AF82" s="121">
        <f t="shared" si="29"/>
        <v>98</v>
      </c>
      <c r="AG82" s="118">
        <f>IF(AF82="0","0",LOOKUP(AF82,{0,66,80,100,120,140,160},{0,1,2,3,"3.5",4,5}))</f>
        <v>2</v>
      </c>
      <c r="AH82" s="118">
        <v>39</v>
      </c>
      <c r="AI82" s="118">
        <v>41</v>
      </c>
      <c r="AJ82" s="81">
        <f t="shared" si="30"/>
        <v>80</v>
      </c>
      <c r="AK82" s="83">
        <v>15</v>
      </c>
      <c r="AL82" s="122">
        <v>12</v>
      </c>
      <c r="AM82" s="122">
        <f t="shared" si="31"/>
        <v>27</v>
      </c>
      <c r="AN82" s="121">
        <f t="shared" si="32"/>
        <v>107</v>
      </c>
      <c r="AO82" s="118">
        <f>IF(AN82="0","0",LOOKUP(AN82,{0,66,80,100,120,140,160},{0,1,2,3,"3.5",4,5}))</f>
        <v>3</v>
      </c>
      <c r="AP82" s="118">
        <v>23</v>
      </c>
      <c r="AQ82" s="118">
        <v>35</v>
      </c>
      <c r="AR82" s="83">
        <f t="shared" si="33"/>
        <v>58</v>
      </c>
      <c r="AS82" s="83">
        <v>6</v>
      </c>
      <c r="AT82" s="122">
        <v>16</v>
      </c>
      <c r="AU82" s="122">
        <f t="shared" si="34"/>
        <v>22</v>
      </c>
      <c r="AV82" s="122">
        <f t="shared" si="35"/>
        <v>80</v>
      </c>
      <c r="AW82" s="118">
        <f>IF(AV82="0","0",LOOKUP(AV82,{0,66,80,100,120,140,160},{0,1,2,3,"3.5",4,5}))</f>
        <v>2</v>
      </c>
      <c r="AX82" s="88" t="s">
        <v>294</v>
      </c>
      <c r="AY82" s="88">
        <f>IF(ISBLANK(AW82)," ",IF(AW82="0","0",LOOKUP(AW82,{0,1,2,3,"3.5",4,5},{0,0,0,1,"1.5",2,3})))</f>
        <v>0</v>
      </c>
      <c r="AZ82" s="134">
        <f t="shared" si="36"/>
        <v>0</v>
      </c>
      <c r="BA82" s="88" t="str">
        <f t="shared" si="37"/>
        <v>F</v>
      </c>
      <c r="BB82" s="88" t="str">
        <f t="shared" si="38"/>
        <v>Fail</v>
      </c>
      <c r="BD82" s="49" t="str">
        <f>IF(H82="0","0",LOOKUP(H82,{0,1,2,3,"3.5",4,5},{"F","D","C","B","A-","A","A+"}))</f>
        <v>A-</v>
      </c>
      <c r="BE82" s="49" t="str">
        <f>IF(L82="0","0",LOOKUP(L82,{0,1,2,3,"3.5",4,5},{"F","D","C","B","A-","A","A+"}))</f>
        <v>C</v>
      </c>
      <c r="BF82" s="49" t="str">
        <f>IF(Q82="0","0",LOOKUP(Q82,{0,1,2,3,"3.5",4,5},{"F","D","C","B","A-","A","A+"}))</f>
        <v>C</v>
      </c>
      <c r="BG82" s="49" t="str">
        <f>IF(Y82="0","0",LOOKUP(Y82,{0,1,2,3,"3.5",4,5},{"F","D","C","B","A-","A","A+"}))</f>
        <v>F</v>
      </c>
      <c r="BH82" s="49" t="str">
        <f>IF(AG82="0","0",LOOKUP(AG82,{0,1,2,3,"3.5",4,5},{"F","D","C","B","A-","A","A+"}))</f>
        <v>C</v>
      </c>
      <c r="BI82" s="49" t="str">
        <f>IF(AO82="0","0",LOOKUP(AO82,{0,1,2,3,"3.5",4,5},{"F","D","C","B","A-","A","A+"}))</f>
        <v>B</v>
      </c>
      <c r="BJ82" s="49" t="str">
        <f>IF(AW82="0","0",LOOKUP(AW82,{0,1,2,3,"3.5",4,5},{"F","D","C","B","A-","A","A+"}))</f>
        <v>C</v>
      </c>
      <c r="BK82" s="50">
        <f t="shared" si="39"/>
        <v>553</v>
      </c>
    </row>
    <row r="83" spans="1:63">
      <c r="A83" s="58">
        <v>3079</v>
      </c>
      <c r="B83" s="153" t="s">
        <v>364</v>
      </c>
      <c r="C83" s="81">
        <v>43</v>
      </c>
      <c r="D83" s="81">
        <v>60</v>
      </c>
      <c r="E83" s="81">
        <f t="shared" si="20"/>
        <v>103</v>
      </c>
      <c r="F83" s="81">
        <v>17</v>
      </c>
      <c r="G83" s="81">
        <f t="shared" si="21"/>
        <v>120</v>
      </c>
      <c r="H83" s="116" t="str">
        <f>IF(G83="0","0",LOOKUP(G83,{0,66,80,100,120,140,160},{0,1,2,3,"3.5",4,5}))</f>
        <v>3.5</v>
      </c>
      <c r="I83" s="81">
        <v>60</v>
      </c>
      <c r="J83" s="83">
        <v>60</v>
      </c>
      <c r="K83" s="117">
        <f t="shared" si="22"/>
        <v>120</v>
      </c>
      <c r="L83" s="81" t="str">
        <f>IF(K83="0","0",LOOKUP(K83,{0,66,80,100,120,140,160},{0,1,2,3,"3.5",4,5}))</f>
        <v>3.5</v>
      </c>
      <c r="M83" s="83">
        <v>33</v>
      </c>
      <c r="N83" s="83">
        <v>12</v>
      </c>
      <c r="O83" s="83">
        <v>12</v>
      </c>
      <c r="P83" s="81">
        <f t="shared" si="23"/>
        <v>57</v>
      </c>
      <c r="Q83" s="118">
        <f>IF(P83="0","0",LOOKUP(P83,{0,33,40,50,60,70,80},{0,1,2,3,"3.5",4,5}))</f>
        <v>3</v>
      </c>
      <c r="R83" s="118">
        <v>12</v>
      </c>
      <c r="S83" s="118">
        <v>9</v>
      </c>
      <c r="T83" s="83">
        <f t="shared" si="24"/>
        <v>21</v>
      </c>
      <c r="U83" s="83">
        <v>12</v>
      </c>
      <c r="V83" s="83">
        <v>12</v>
      </c>
      <c r="W83" s="83">
        <f t="shared" si="25"/>
        <v>24</v>
      </c>
      <c r="X83" s="119">
        <f t="shared" si="26"/>
        <v>0</v>
      </c>
      <c r="Y83" s="81">
        <f>IF(X83="0","0",LOOKUP(X83,{0,66,80,100,120,140,160},{0,1,2,3,"3.5",4,5}))</f>
        <v>0</v>
      </c>
      <c r="Z83" s="81">
        <v>34</v>
      </c>
      <c r="AA83" s="81">
        <v>26</v>
      </c>
      <c r="AB83" s="81">
        <f t="shared" si="27"/>
        <v>60</v>
      </c>
      <c r="AC83" s="120">
        <v>21</v>
      </c>
      <c r="AD83" s="120">
        <v>17</v>
      </c>
      <c r="AE83" s="120">
        <f t="shared" si="28"/>
        <v>38</v>
      </c>
      <c r="AF83" s="121">
        <f t="shared" si="29"/>
        <v>98</v>
      </c>
      <c r="AG83" s="118">
        <f>IF(AF83="0","0",LOOKUP(AF83,{0,66,80,100,120,140,160},{0,1,2,3,"3.5",4,5}))</f>
        <v>2</v>
      </c>
      <c r="AH83" s="118">
        <v>30</v>
      </c>
      <c r="AI83" s="118">
        <v>34</v>
      </c>
      <c r="AJ83" s="81">
        <f t="shared" si="30"/>
        <v>64</v>
      </c>
      <c r="AK83" s="83">
        <v>14</v>
      </c>
      <c r="AL83" s="122">
        <v>12</v>
      </c>
      <c r="AM83" s="122">
        <f t="shared" si="31"/>
        <v>26</v>
      </c>
      <c r="AN83" s="121">
        <f t="shared" si="32"/>
        <v>90</v>
      </c>
      <c r="AO83" s="118">
        <f>IF(AN83="0","0",LOOKUP(AN83,{0,66,80,100,120,140,160},{0,1,2,3,"3.5",4,5}))</f>
        <v>2</v>
      </c>
      <c r="AP83" s="118">
        <v>16</v>
      </c>
      <c r="AQ83" s="118">
        <v>32</v>
      </c>
      <c r="AR83" s="83">
        <f t="shared" si="33"/>
        <v>48</v>
      </c>
      <c r="AS83" s="83">
        <v>11</v>
      </c>
      <c r="AT83" s="122">
        <v>8</v>
      </c>
      <c r="AU83" s="122">
        <f t="shared" si="34"/>
        <v>19</v>
      </c>
      <c r="AV83" s="122">
        <f t="shared" si="35"/>
        <v>67</v>
      </c>
      <c r="AW83" s="118">
        <f>IF(AV83="0","0",LOOKUP(AV83,{0,66,80,100,120,140,160},{0,1,2,3,"3.5",4,5}))</f>
        <v>1</v>
      </c>
      <c r="AX83" s="88" t="s">
        <v>294</v>
      </c>
      <c r="AY83" s="88">
        <f>IF(ISBLANK(AW83)," ",IF(AW83="0","0",LOOKUP(AW83,{0,1,2,3,"3.5",4,5},{0,0,0,1,"1.5",2,3})))</f>
        <v>0</v>
      </c>
      <c r="AZ83" s="134">
        <f t="shared" si="36"/>
        <v>0</v>
      </c>
      <c r="BA83" s="88" t="str">
        <f t="shared" si="37"/>
        <v>F</v>
      </c>
      <c r="BB83" s="88" t="str">
        <f t="shared" si="38"/>
        <v>Fail</v>
      </c>
      <c r="BD83" s="49" t="str">
        <f>IF(H83="0","0",LOOKUP(H83,{0,1,2,3,"3.5",4,5},{"F","D","C","B","A-","A","A+"}))</f>
        <v>A-</v>
      </c>
      <c r="BE83" s="49" t="str">
        <f>IF(L83="0","0",LOOKUP(L83,{0,1,2,3,"3.5",4,5},{"F","D","C","B","A-","A","A+"}))</f>
        <v>A-</v>
      </c>
      <c r="BF83" s="49" t="str">
        <f>IF(Q83="0","0",LOOKUP(Q83,{0,1,2,3,"3.5",4,5},{"F","D","C","B","A-","A","A+"}))</f>
        <v>B</v>
      </c>
      <c r="BG83" s="49" t="str">
        <f>IF(Y83="0","0",LOOKUP(Y83,{0,1,2,3,"3.5",4,5},{"F","D","C","B","A-","A","A+"}))</f>
        <v>F</v>
      </c>
      <c r="BH83" s="49" t="str">
        <f>IF(AG83="0","0",LOOKUP(AG83,{0,1,2,3,"3.5",4,5},{"F","D","C","B","A-","A","A+"}))</f>
        <v>C</v>
      </c>
      <c r="BI83" s="49" t="str">
        <f>IF(AO83="0","0",LOOKUP(AO83,{0,1,2,3,"3.5",4,5},{"F","D","C","B","A-","A","A+"}))</f>
        <v>C</v>
      </c>
      <c r="BJ83" s="49" t="str">
        <f>IF(AW83="0","0",LOOKUP(AW83,{0,1,2,3,"3.5",4,5},{"F","D","C","B","A-","A","A+"}))</f>
        <v>D</v>
      </c>
      <c r="BK83" s="50">
        <f t="shared" si="39"/>
        <v>552</v>
      </c>
    </row>
    <row r="84" spans="1:63">
      <c r="A84" s="58">
        <v>3080</v>
      </c>
      <c r="B84" s="153" t="s">
        <v>365</v>
      </c>
      <c r="C84" s="81">
        <v>42</v>
      </c>
      <c r="D84" s="81">
        <v>63</v>
      </c>
      <c r="E84" s="81">
        <f t="shared" si="20"/>
        <v>105</v>
      </c>
      <c r="F84" s="81">
        <v>23</v>
      </c>
      <c r="G84" s="81">
        <f t="shared" si="21"/>
        <v>128</v>
      </c>
      <c r="H84" s="116" t="str">
        <f>IF(G84="0","0",LOOKUP(G84,{0,66,80,100,120,140,160},{0,1,2,3,"3.5",4,5}))</f>
        <v>3.5</v>
      </c>
      <c r="I84" s="81">
        <v>50</v>
      </c>
      <c r="J84" s="83">
        <v>51</v>
      </c>
      <c r="K84" s="117">
        <f t="shared" si="22"/>
        <v>101</v>
      </c>
      <c r="L84" s="81">
        <f>IF(K84="0","0",LOOKUP(K84,{0,66,80,100,120,140,160},{0,1,2,3,"3.5",4,5}))</f>
        <v>3</v>
      </c>
      <c r="M84" s="83">
        <v>26</v>
      </c>
      <c r="N84" s="83">
        <v>10</v>
      </c>
      <c r="O84" s="83">
        <v>13</v>
      </c>
      <c r="P84" s="81">
        <f t="shared" si="23"/>
        <v>49</v>
      </c>
      <c r="Q84" s="118">
        <f>IF(P84="0","0",LOOKUP(P84,{0,33,40,50,60,70,80},{0,1,2,3,"3.5",4,5}))</f>
        <v>2</v>
      </c>
      <c r="R84" s="118">
        <v>23</v>
      </c>
      <c r="S84" s="118">
        <v>24</v>
      </c>
      <c r="T84" s="83">
        <f t="shared" si="24"/>
        <v>47</v>
      </c>
      <c r="U84" s="83">
        <v>12</v>
      </c>
      <c r="V84" s="83">
        <v>15</v>
      </c>
      <c r="W84" s="83">
        <f t="shared" si="25"/>
        <v>27</v>
      </c>
      <c r="X84" s="119">
        <f t="shared" si="26"/>
        <v>74</v>
      </c>
      <c r="Y84" s="81">
        <f>IF(X84="0","0",LOOKUP(X84,{0,66,80,100,120,140,160},{0,1,2,3,"3.5",4,5}))</f>
        <v>1</v>
      </c>
      <c r="Z84" s="81">
        <v>43</v>
      </c>
      <c r="AA84" s="81">
        <v>28</v>
      </c>
      <c r="AB84" s="81">
        <f t="shared" si="27"/>
        <v>71</v>
      </c>
      <c r="AC84" s="120">
        <v>17</v>
      </c>
      <c r="AD84" s="120">
        <v>17</v>
      </c>
      <c r="AE84" s="120">
        <f t="shared" si="28"/>
        <v>34</v>
      </c>
      <c r="AF84" s="121">
        <f t="shared" si="29"/>
        <v>105</v>
      </c>
      <c r="AG84" s="118">
        <f>IF(AF84="0","0",LOOKUP(AF84,{0,66,80,100,120,140,160},{0,1,2,3,"3.5",4,5}))</f>
        <v>3</v>
      </c>
      <c r="AH84" s="118">
        <v>38</v>
      </c>
      <c r="AI84" s="118">
        <v>35</v>
      </c>
      <c r="AJ84" s="81">
        <f t="shared" si="30"/>
        <v>73</v>
      </c>
      <c r="AK84" s="83">
        <v>18</v>
      </c>
      <c r="AL84" s="122">
        <v>18</v>
      </c>
      <c r="AM84" s="122">
        <f t="shared" si="31"/>
        <v>36</v>
      </c>
      <c r="AN84" s="121">
        <f t="shared" si="32"/>
        <v>109</v>
      </c>
      <c r="AO84" s="118">
        <f>IF(AN84="0","0",LOOKUP(AN84,{0,66,80,100,120,140,160},{0,1,2,3,"3.5",4,5}))</f>
        <v>3</v>
      </c>
      <c r="AP84" s="118">
        <v>23</v>
      </c>
      <c r="AQ84" s="118">
        <v>31</v>
      </c>
      <c r="AR84" s="83">
        <f t="shared" si="33"/>
        <v>54</v>
      </c>
      <c r="AS84" s="83">
        <v>17</v>
      </c>
      <c r="AT84" s="122">
        <v>9</v>
      </c>
      <c r="AU84" s="122">
        <f t="shared" si="34"/>
        <v>26</v>
      </c>
      <c r="AV84" s="122">
        <f t="shared" si="35"/>
        <v>80</v>
      </c>
      <c r="AW84" s="118">
        <f>IF(AV84="0","0",LOOKUP(AV84,{0,66,80,100,120,140,160},{0,1,2,3,"3.5",4,5}))</f>
        <v>2</v>
      </c>
      <c r="AX84" s="88" t="s">
        <v>294</v>
      </c>
      <c r="AY84" s="88">
        <f>IF(ISBLANK(AW84)," ",IF(AW84="0","0",LOOKUP(AW84,{0,1,2,3,"3.5",4,5},{0,0,0,1,"1.5",2,3})))</f>
        <v>0</v>
      </c>
      <c r="AZ84" s="134">
        <f t="shared" si="36"/>
        <v>2.5833333333333335</v>
      </c>
      <c r="BA84" s="88" t="str">
        <f t="shared" si="37"/>
        <v>C</v>
      </c>
      <c r="BB84" s="88" t="str">
        <f t="shared" si="38"/>
        <v>Bellow Average Result</v>
      </c>
      <c r="BD84" s="49" t="str">
        <f>IF(H84="0","0",LOOKUP(H84,{0,1,2,3,"3.5",4,5},{"F","D","C","B","A-","A","A+"}))</f>
        <v>A-</v>
      </c>
      <c r="BE84" s="49" t="str">
        <f>IF(L84="0","0",LOOKUP(L84,{0,1,2,3,"3.5",4,5},{"F","D","C","B","A-","A","A+"}))</f>
        <v>B</v>
      </c>
      <c r="BF84" s="49" t="str">
        <f>IF(Q84="0","0",LOOKUP(Q84,{0,1,2,3,"3.5",4,5},{"F","D","C","B","A-","A","A+"}))</f>
        <v>C</v>
      </c>
      <c r="BG84" s="49" t="str">
        <f>IF(Y84="0","0",LOOKUP(Y84,{0,1,2,3,"3.5",4,5},{"F","D","C","B","A-","A","A+"}))</f>
        <v>D</v>
      </c>
      <c r="BH84" s="49" t="str">
        <f>IF(AG84="0","0",LOOKUP(AG84,{0,1,2,3,"3.5",4,5},{"F","D","C","B","A-","A","A+"}))</f>
        <v>B</v>
      </c>
      <c r="BI84" s="49" t="str">
        <f>IF(AO84="0","0",LOOKUP(AO84,{0,1,2,3,"3.5",4,5},{"F","D","C","B","A-","A","A+"}))</f>
        <v>B</v>
      </c>
      <c r="BJ84" s="49" t="str">
        <f>IF(AW84="0","0",LOOKUP(AW84,{0,1,2,3,"3.5",4,5},{"F","D","C","B","A-","A","A+"}))</f>
        <v>C</v>
      </c>
      <c r="BK84" s="50">
        <f t="shared" si="39"/>
        <v>646</v>
      </c>
    </row>
    <row r="85" spans="1:63">
      <c r="A85" s="58">
        <v>3081</v>
      </c>
      <c r="B85" s="153" t="s">
        <v>366</v>
      </c>
      <c r="C85" s="81">
        <v>34</v>
      </c>
      <c r="D85" s="81">
        <v>64</v>
      </c>
      <c r="E85" s="81">
        <f t="shared" si="20"/>
        <v>98</v>
      </c>
      <c r="F85" s="81">
        <v>21</v>
      </c>
      <c r="G85" s="81">
        <f t="shared" si="21"/>
        <v>119</v>
      </c>
      <c r="H85" s="116">
        <f>IF(G85="0","0",LOOKUP(G85,{0,66,80,100,120,140,160},{0,1,2,3,"3.5",4,5}))</f>
        <v>3</v>
      </c>
      <c r="I85" s="81">
        <v>51</v>
      </c>
      <c r="J85" s="83">
        <v>58</v>
      </c>
      <c r="K85" s="117">
        <f t="shared" si="22"/>
        <v>109</v>
      </c>
      <c r="L85" s="81">
        <f>IF(K85="0","0",LOOKUP(K85,{0,66,80,100,120,140,160},{0,1,2,3,"3.5",4,5}))</f>
        <v>3</v>
      </c>
      <c r="M85" s="83">
        <v>24</v>
      </c>
      <c r="N85" s="83">
        <v>17</v>
      </c>
      <c r="O85" s="83">
        <v>13</v>
      </c>
      <c r="P85" s="81">
        <f t="shared" si="23"/>
        <v>54</v>
      </c>
      <c r="Q85" s="118">
        <f>IF(P85="0","0",LOOKUP(P85,{0,33,40,50,60,70,80},{0,1,2,3,"3.5",4,5}))</f>
        <v>3</v>
      </c>
      <c r="R85" s="118">
        <v>31</v>
      </c>
      <c r="S85" s="118">
        <v>38</v>
      </c>
      <c r="T85" s="83">
        <f t="shared" si="24"/>
        <v>69</v>
      </c>
      <c r="U85" s="83">
        <v>20</v>
      </c>
      <c r="V85" s="83">
        <v>24</v>
      </c>
      <c r="W85" s="83">
        <f t="shared" si="25"/>
        <v>44</v>
      </c>
      <c r="X85" s="119">
        <f t="shared" si="26"/>
        <v>113</v>
      </c>
      <c r="Y85" s="81">
        <f>IF(X85="0","0",LOOKUP(X85,{0,66,80,100,120,140,160},{0,1,2,3,"3.5",4,5}))</f>
        <v>3</v>
      </c>
      <c r="Z85" s="81">
        <v>37</v>
      </c>
      <c r="AA85" s="81">
        <v>35</v>
      </c>
      <c r="AB85" s="81">
        <f t="shared" si="27"/>
        <v>72</v>
      </c>
      <c r="AC85" s="120">
        <v>25</v>
      </c>
      <c r="AD85" s="120">
        <v>22</v>
      </c>
      <c r="AE85" s="120">
        <f t="shared" si="28"/>
        <v>47</v>
      </c>
      <c r="AF85" s="121">
        <f t="shared" si="29"/>
        <v>119</v>
      </c>
      <c r="AG85" s="118">
        <f>IF(AF85="0","0",LOOKUP(AF85,{0,66,80,100,120,140,160},{0,1,2,3,"3.5",4,5}))</f>
        <v>3</v>
      </c>
      <c r="AH85" s="118">
        <v>36</v>
      </c>
      <c r="AI85" s="118">
        <v>34</v>
      </c>
      <c r="AJ85" s="81">
        <f t="shared" si="30"/>
        <v>70</v>
      </c>
      <c r="AK85" s="83">
        <v>24</v>
      </c>
      <c r="AL85" s="122">
        <v>21</v>
      </c>
      <c r="AM85" s="122">
        <f t="shared" si="31"/>
        <v>45</v>
      </c>
      <c r="AN85" s="121">
        <f t="shared" si="32"/>
        <v>115</v>
      </c>
      <c r="AO85" s="118">
        <f>IF(AN85="0","0",LOOKUP(AN85,{0,66,80,100,120,140,160},{0,1,2,3,"3.5",4,5}))</f>
        <v>3</v>
      </c>
      <c r="AP85" s="118">
        <v>27</v>
      </c>
      <c r="AQ85" s="118">
        <v>32</v>
      </c>
      <c r="AR85" s="83">
        <f t="shared" si="33"/>
        <v>59</v>
      </c>
      <c r="AS85" s="83">
        <v>14</v>
      </c>
      <c r="AT85" s="122">
        <v>17</v>
      </c>
      <c r="AU85" s="122">
        <f t="shared" si="34"/>
        <v>31</v>
      </c>
      <c r="AV85" s="122">
        <f t="shared" si="35"/>
        <v>90</v>
      </c>
      <c r="AW85" s="118">
        <f>IF(AV85="0","0",LOOKUP(AV85,{0,66,80,100,120,140,160},{0,1,2,3,"3.5",4,5}))</f>
        <v>2</v>
      </c>
      <c r="AX85" s="88" t="s">
        <v>294</v>
      </c>
      <c r="AY85" s="88">
        <f>IF(ISBLANK(AW85)," ",IF(AW85="0","0",LOOKUP(AW85,{0,1,2,3,"3.5",4,5},{0,0,0,1,"1.5",2,3})))</f>
        <v>0</v>
      </c>
      <c r="AZ85" s="134">
        <f t="shared" si="36"/>
        <v>3</v>
      </c>
      <c r="BA85" s="88" t="str">
        <f t="shared" si="37"/>
        <v>B</v>
      </c>
      <c r="BB85" s="88" t="str">
        <f t="shared" si="38"/>
        <v>Average Result</v>
      </c>
      <c r="BD85" s="49" t="str">
        <f>IF(H85="0","0",LOOKUP(H85,{0,1,2,3,"3.5",4,5},{"F","D","C","B","A-","A","A+"}))</f>
        <v>B</v>
      </c>
      <c r="BE85" s="49" t="str">
        <f>IF(L85="0","0",LOOKUP(L85,{0,1,2,3,"3.5",4,5},{"F","D","C","B","A-","A","A+"}))</f>
        <v>B</v>
      </c>
      <c r="BF85" s="49" t="str">
        <f>IF(Q85="0","0",LOOKUP(Q85,{0,1,2,3,"3.5",4,5},{"F","D","C","B","A-","A","A+"}))</f>
        <v>B</v>
      </c>
      <c r="BG85" s="49" t="str">
        <f>IF(Y85="0","0",LOOKUP(Y85,{0,1,2,3,"3.5",4,5},{"F","D","C","B","A-","A","A+"}))</f>
        <v>B</v>
      </c>
      <c r="BH85" s="49" t="str">
        <f>IF(AG85="0","0",LOOKUP(AG85,{0,1,2,3,"3.5",4,5},{"F","D","C","B","A-","A","A+"}))</f>
        <v>B</v>
      </c>
      <c r="BI85" s="49" t="str">
        <f>IF(AO85="0","0",LOOKUP(AO85,{0,1,2,3,"3.5",4,5},{"F","D","C","B","A-","A","A+"}))</f>
        <v>B</v>
      </c>
      <c r="BJ85" s="49" t="str">
        <f>IF(AW85="0","0",LOOKUP(AW85,{0,1,2,3,"3.5",4,5},{"F","D","C","B","A-","A","A+"}))</f>
        <v>C</v>
      </c>
      <c r="BK85" s="50">
        <f t="shared" si="39"/>
        <v>719</v>
      </c>
    </row>
    <row r="86" spans="1:63" ht="18">
      <c r="A86" s="58">
        <v>3082</v>
      </c>
      <c r="B86" s="153" t="s">
        <v>367</v>
      </c>
      <c r="C86" s="81"/>
      <c r="D86" s="81"/>
      <c r="E86" s="81">
        <f t="shared" si="20"/>
        <v>0</v>
      </c>
      <c r="F86" s="81"/>
      <c r="G86" s="81">
        <f t="shared" si="21"/>
        <v>0</v>
      </c>
      <c r="H86" s="116">
        <f>IF(G86="0","0",LOOKUP(G86,{0,66,80,100,120,140,160},{0,1,2,3,"3.5",4,5}))</f>
        <v>0</v>
      </c>
      <c r="I86" s="81"/>
      <c r="J86" s="83"/>
      <c r="K86" s="117">
        <f t="shared" si="22"/>
        <v>0</v>
      </c>
      <c r="L86" s="81">
        <f>IF(K86="0","0",LOOKUP(K86,{0,66,80,100,120,140,160},{0,1,2,3,"3.5",4,5}))</f>
        <v>0</v>
      </c>
      <c r="M86" s="83"/>
      <c r="N86" s="83"/>
      <c r="O86" s="83"/>
      <c r="P86" s="81">
        <f t="shared" si="23"/>
        <v>0</v>
      </c>
      <c r="Q86" s="118">
        <f>IF(P86="0","0",LOOKUP(P86,{0,33,40,50,60,70,80},{0,1,2,3,"3.5",4,5}))</f>
        <v>0</v>
      </c>
      <c r="R86" s="118"/>
      <c r="S86" s="118"/>
      <c r="T86" s="83">
        <f t="shared" si="24"/>
        <v>0</v>
      </c>
      <c r="U86" s="83"/>
      <c r="V86" s="83"/>
      <c r="W86" s="83">
        <f t="shared" si="25"/>
        <v>0</v>
      </c>
      <c r="X86" s="119">
        <f t="shared" si="26"/>
        <v>0</v>
      </c>
      <c r="Y86" s="81">
        <f>IF(X86="0","0",LOOKUP(X86,{0,66,80,100,120,140,160},{0,1,2,3,"3.5",4,5}))</f>
        <v>0</v>
      </c>
      <c r="Z86" s="81"/>
      <c r="AA86" s="81"/>
      <c r="AB86" s="81">
        <f t="shared" si="27"/>
        <v>0</v>
      </c>
      <c r="AC86" s="120"/>
      <c r="AD86" s="120"/>
      <c r="AE86" s="120">
        <f t="shared" si="28"/>
        <v>0</v>
      </c>
      <c r="AF86" s="121">
        <f t="shared" si="29"/>
        <v>0</v>
      </c>
      <c r="AG86" s="118">
        <f>IF(AF86="0","0",LOOKUP(AF86,{0,66,80,100,120,140,160},{0,1,2,3,"3.5",4,5}))</f>
        <v>0</v>
      </c>
      <c r="AH86" s="118"/>
      <c r="AI86" s="118"/>
      <c r="AJ86" s="81">
        <f t="shared" si="30"/>
        <v>0</v>
      </c>
      <c r="AK86" s="83"/>
      <c r="AL86" s="122"/>
      <c r="AM86" s="122">
        <f t="shared" si="31"/>
        <v>0</v>
      </c>
      <c r="AN86" s="121">
        <f t="shared" si="32"/>
        <v>0</v>
      </c>
      <c r="AO86" s="118">
        <f>IF(AN86="0","0",LOOKUP(AN86,{0,66,80,100,120,140,160},{0,1,2,3,"3.5",4,5}))</f>
        <v>0</v>
      </c>
      <c r="AP86" s="118"/>
      <c r="AQ86" s="118"/>
      <c r="AR86" s="83">
        <f t="shared" si="33"/>
        <v>0</v>
      </c>
      <c r="AS86" s="83"/>
      <c r="AT86" s="122"/>
      <c r="AU86" s="122">
        <f t="shared" si="34"/>
        <v>0</v>
      </c>
      <c r="AV86" s="122">
        <f t="shared" si="35"/>
        <v>0</v>
      </c>
      <c r="AW86" s="118">
        <f>IF(AV86="0","0",LOOKUP(AV86,{0,66,80,100,120,140,160},{0,1,2,3,"3.5",4,5}))</f>
        <v>0</v>
      </c>
      <c r="AX86" s="88" t="s">
        <v>294</v>
      </c>
      <c r="AY86" s="88">
        <f>IF(ISBLANK(AW86)," ",IF(AW86="0","0",LOOKUP(AW86,{0,1,2,3,"3.5",4,5},{0,0,0,1,"1.5",2,3})))</f>
        <v>0</v>
      </c>
      <c r="AZ86" s="134">
        <f t="shared" si="36"/>
        <v>0</v>
      </c>
      <c r="BA86" s="88" t="str">
        <f t="shared" si="37"/>
        <v>F</v>
      </c>
      <c r="BB86" s="88" t="str">
        <f t="shared" si="38"/>
        <v>Fail</v>
      </c>
      <c r="BD86" s="49" t="str">
        <f>IF(H86="0","0",LOOKUP(H86,{0,1,2,3,"3.5",4,5},{"F","D","C","B","A-","A","A+"}))</f>
        <v>F</v>
      </c>
      <c r="BE86" s="49" t="str">
        <f>IF(L86="0","0",LOOKUP(L86,{0,1,2,3,"3.5",4,5},{"F","D","C","B","A-","A","A+"}))</f>
        <v>F</v>
      </c>
      <c r="BF86" s="49" t="str">
        <f>IF(Q86="0","0",LOOKUP(Q86,{0,1,2,3,"3.5",4,5},{"F","D","C","B","A-","A","A+"}))</f>
        <v>F</v>
      </c>
      <c r="BG86" s="49" t="str">
        <f>IF(Y86="0","0",LOOKUP(Y86,{0,1,2,3,"3.5",4,5},{"F","D","C","B","A-","A","A+"}))</f>
        <v>F</v>
      </c>
      <c r="BH86" s="49" t="str">
        <f>IF(AG86="0","0",LOOKUP(AG86,{0,1,2,3,"3.5",4,5},{"F","D","C","B","A-","A","A+"}))</f>
        <v>F</v>
      </c>
      <c r="BI86" s="49" t="str">
        <f>IF(AO86="0","0",LOOKUP(AO86,{0,1,2,3,"3.5",4,5},{"F","D","C","B","A-","A","A+"}))</f>
        <v>F</v>
      </c>
      <c r="BJ86" s="49" t="str">
        <f>IF(AW86="0","0",LOOKUP(AW86,{0,1,2,3,"3.5",4,5},{"F","D","C","B","A-","A","A+"}))</f>
        <v>F</v>
      </c>
      <c r="BK86" s="50">
        <f t="shared" si="39"/>
        <v>0</v>
      </c>
    </row>
    <row r="87" spans="1:63">
      <c r="A87" s="58">
        <v>3083</v>
      </c>
      <c r="B87" s="153" t="s">
        <v>368</v>
      </c>
      <c r="C87" s="81"/>
      <c r="D87" s="81"/>
      <c r="E87" s="81">
        <f t="shared" si="20"/>
        <v>0</v>
      </c>
      <c r="F87" s="81"/>
      <c r="G87" s="81">
        <f t="shared" si="21"/>
        <v>0</v>
      </c>
      <c r="H87" s="116">
        <f>IF(G87="0","0",LOOKUP(G87,{0,66,80,100,120,140,160},{0,1,2,3,"3.5",4,5}))</f>
        <v>0</v>
      </c>
      <c r="I87" s="81"/>
      <c r="J87" s="83"/>
      <c r="K87" s="117">
        <f t="shared" si="22"/>
        <v>0</v>
      </c>
      <c r="L87" s="81">
        <f>IF(K87="0","0",LOOKUP(K87,{0,66,80,100,120,140,160},{0,1,2,3,"3.5",4,5}))</f>
        <v>0</v>
      </c>
      <c r="M87" s="83"/>
      <c r="N87" s="83"/>
      <c r="O87" s="83"/>
      <c r="P87" s="81">
        <f t="shared" si="23"/>
        <v>0</v>
      </c>
      <c r="Q87" s="118">
        <f>IF(P87="0","0",LOOKUP(P87,{0,33,40,50,60,70,80},{0,1,2,3,"3.5",4,5}))</f>
        <v>0</v>
      </c>
      <c r="R87" s="118"/>
      <c r="S87" s="118"/>
      <c r="T87" s="83">
        <f t="shared" si="24"/>
        <v>0</v>
      </c>
      <c r="U87" s="83"/>
      <c r="V87" s="83"/>
      <c r="W87" s="83">
        <f t="shared" si="25"/>
        <v>0</v>
      </c>
      <c r="X87" s="119">
        <f t="shared" si="26"/>
        <v>0</v>
      </c>
      <c r="Y87" s="81">
        <f>IF(X87="0","0",LOOKUP(X87,{0,66,80,100,120,140,160},{0,1,2,3,"3.5",4,5}))</f>
        <v>0</v>
      </c>
      <c r="Z87" s="81"/>
      <c r="AA87" s="81"/>
      <c r="AB87" s="81">
        <f t="shared" si="27"/>
        <v>0</v>
      </c>
      <c r="AC87" s="120"/>
      <c r="AD87" s="120"/>
      <c r="AE87" s="120">
        <f t="shared" si="28"/>
        <v>0</v>
      </c>
      <c r="AF87" s="121">
        <f t="shared" si="29"/>
        <v>0</v>
      </c>
      <c r="AG87" s="118">
        <f>IF(AF87="0","0",LOOKUP(AF87,{0,66,80,100,120,140,160},{0,1,2,3,"3.5",4,5}))</f>
        <v>0</v>
      </c>
      <c r="AH87" s="118"/>
      <c r="AI87" s="118"/>
      <c r="AJ87" s="81">
        <f t="shared" si="30"/>
        <v>0</v>
      </c>
      <c r="AK87" s="83"/>
      <c r="AL87" s="122"/>
      <c r="AM87" s="122">
        <f t="shared" si="31"/>
        <v>0</v>
      </c>
      <c r="AN87" s="121">
        <f t="shared" si="32"/>
        <v>0</v>
      </c>
      <c r="AO87" s="118">
        <f>IF(AN87="0","0",LOOKUP(AN87,{0,66,80,100,120,140,160},{0,1,2,3,"3.5",4,5}))</f>
        <v>0</v>
      </c>
      <c r="AP87" s="118"/>
      <c r="AQ87" s="118"/>
      <c r="AR87" s="83">
        <f t="shared" si="33"/>
        <v>0</v>
      </c>
      <c r="AS87" s="83"/>
      <c r="AT87" s="122"/>
      <c r="AU87" s="122">
        <f t="shared" si="34"/>
        <v>0</v>
      </c>
      <c r="AV87" s="122">
        <f t="shared" si="35"/>
        <v>0</v>
      </c>
      <c r="AW87" s="118">
        <f>IF(AV87="0","0",LOOKUP(AV87,{0,66,80,100,120,140,160},{0,1,2,3,"3.5",4,5}))</f>
        <v>0</v>
      </c>
      <c r="AX87" s="88" t="s">
        <v>294</v>
      </c>
      <c r="AY87" s="88">
        <f>IF(ISBLANK(AW87)," ",IF(AW87="0","0",LOOKUP(AW87,{0,1,2,3,"3.5",4,5},{0,0,0,1,"1.5",2,3})))</f>
        <v>0</v>
      </c>
      <c r="AZ87" s="134">
        <f t="shared" si="36"/>
        <v>0</v>
      </c>
      <c r="BA87" s="88" t="str">
        <f t="shared" si="37"/>
        <v>F</v>
      </c>
      <c r="BB87" s="88" t="str">
        <f t="shared" si="38"/>
        <v>Fail</v>
      </c>
      <c r="BD87" s="49" t="str">
        <f>IF(H87="0","0",LOOKUP(H87,{0,1,2,3,"3.5",4,5},{"F","D","C","B","A-","A","A+"}))</f>
        <v>F</v>
      </c>
      <c r="BE87" s="49" t="str">
        <f>IF(L87="0","0",LOOKUP(L87,{0,1,2,3,"3.5",4,5},{"F","D","C","B","A-","A","A+"}))</f>
        <v>F</v>
      </c>
      <c r="BF87" s="49" t="str">
        <f>IF(Q87="0","0",LOOKUP(Q87,{0,1,2,3,"3.5",4,5},{"F","D","C","B","A-","A","A+"}))</f>
        <v>F</v>
      </c>
      <c r="BG87" s="49" t="str">
        <f>IF(Y87="0","0",LOOKUP(Y87,{0,1,2,3,"3.5",4,5},{"F","D","C","B","A-","A","A+"}))</f>
        <v>F</v>
      </c>
      <c r="BH87" s="49" t="str">
        <f>IF(AG87="0","0",LOOKUP(AG87,{0,1,2,3,"3.5",4,5},{"F","D","C","B","A-","A","A+"}))</f>
        <v>F</v>
      </c>
      <c r="BI87" s="49" t="str">
        <f>IF(AO87="0","0",LOOKUP(AO87,{0,1,2,3,"3.5",4,5},{"F","D","C","B","A-","A","A+"}))</f>
        <v>F</v>
      </c>
      <c r="BJ87" s="49" t="str">
        <f>IF(AW87="0","0",LOOKUP(AW87,{0,1,2,3,"3.5",4,5},{"F","D","C","B","A-","A","A+"}))</f>
        <v>F</v>
      </c>
      <c r="BK87" s="50">
        <f t="shared" si="39"/>
        <v>0</v>
      </c>
    </row>
    <row r="88" spans="1:63">
      <c r="A88" s="58">
        <v>3084</v>
      </c>
      <c r="B88" s="153" t="s">
        <v>332</v>
      </c>
      <c r="C88" s="81">
        <v>39</v>
      </c>
      <c r="D88" s="81">
        <v>73</v>
      </c>
      <c r="E88" s="81">
        <f t="shared" si="20"/>
        <v>112</v>
      </c>
      <c r="F88" s="81">
        <v>23</v>
      </c>
      <c r="G88" s="81">
        <f t="shared" si="21"/>
        <v>135</v>
      </c>
      <c r="H88" s="116" t="str">
        <f>IF(G88="0","0",LOOKUP(G88,{0,66,80,100,120,140,160},{0,1,2,3,"3.5",4,5}))</f>
        <v>3.5</v>
      </c>
      <c r="I88" s="81">
        <v>60</v>
      </c>
      <c r="J88" s="83">
        <v>67</v>
      </c>
      <c r="K88" s="117">
        <f t="shared" si="22"/>
        <v>127</v>
      </c>
      <c r="L88" s="81" t="str">
        <f>IF(K88="0","0",LOOKUP(K88,{0,66,80,100,120,140,160},{0,1,2,3,"3.5",4,5}))</f>
        <v>3.5</v>
      </c>
      <c r="M88" s="83">
        <v>27</v>
      </c>
      <c r="N88" s="83">
        <v>18</v>
      </c>
      <c r="O88" s="83">
        <v>20</v>
      </c>
      <c r="P88" s="81">
        <f t="shared" si="23"/>
        <v>65</v>
      </c>
      <c r="Q88" s="118" t="str">
        <f>IF(P88="0","0",LOOKUP(P88,{0,33,40,50,60,70,80},{0,1,2,3,"3.5",4,5}))</f>
        <v>3.5</v>
      </c>
      <c r="R88" s="118">
        <v>43</v>
      </c>
      <c r="S88" s="118">
        <v>48</v>
      </c>
      <c r="T88" s="83">
        <f t="shared" si="24"/>
        <v>91</v>
      </c>
      <c r="U88" s="83">
        <v>20</v>
      </c>
      <c r="V88" s="83">
        <v>22</v>
      </c>
      <c r="W88" s="83">
        <f t="shared" si="25"/>
        <v>42</v>
      </c>
      <c r="X88" s="119">
        <f t="shared" si="26"/>
        <v>133</v>
      </c>
      <c r="Y88" s="81" t="str">
        <f>IF(X88="0","0",LOOKUP(X88,{0,66,80,100,120,140,160},{0,1,2,3,"3.5",4,5}))</f>
        <v>3.5</v>
      </c>
      <c r="Z88" s="81">
        <v>47</v>
      </c>
      <c r="AA88" s="81">
        <v>48</v>
      </c>
      <c r="AB88" s="81">
        <f t="shared" si="27"/>
        <v>95</v>
      </c>
      <c r="AC88" s="120">
        <v>23</v>
      </c>
      <c r="AD88" s="120">
        <v>25</v>
      </c>
      <c r="AE88" s="120">
        <f t="shared" si="28"/>
        <v>48</v>
      </c>
      <c r="AF88" s="121">
        <f t="shared" si="29"/>
        <v>143</v>
      </c>
      <c r="AG88" s="118">
        <f>IF(AF88="0","0",LOOKUP(AF88,{0,66,80,100,120,140,160},{0,1,2,3,"3.5",4,5}))</f>
        <v>4</v>
      </c>
      <c r="AH88" s="118">
        <v>50</v>
      </c>
      <c r="AI88" s="118">
        <v>51</v>
      </c>
      <c r="AJ88" s="81">
        <f t="shared" si="30"/>
        <v>101</v>
      </c>
      <c r="AK88" s="83">
        <v>23</v>
      </c>
      <c r="AL88" s="122">
        <v>25</v>
      </c>
      <c r="AM88" s="122">
        <f t="shared" si="31"/>
        <v>48</v>
      </c>
      <c r="AN88" s="121">
        <f t="shared" si="32"/>
        <v>149</v>
      </c>
      <c r="AO88" s="118">
        <f>IF(AN88="0","0",LOOKUP(AN88,{0,66,80,100,120,140,160},{0,1,2,3,"3.5",4,5}))</f>
        <v>4</v>
      </c>
      <c r="AP88" s="118">
        <v>24</v>
      </c>
      <c r="AQ88" s="118">
        <v>32</v>
      </c>
      <c r="AR88" s="83">
        <f t="shared" si="33"/>
        <v>56</v>
      </c>
      <c r="AS88" s="83">
        <v>16</v>
      </c>
      <c r="AT88" s="122">
        <v>17</v>
      </c>
      <c r="AU88" s="122">
        <f t="shared" si="34"/>
        <v>33</v>
      </c>
      <c r="AV88" s="122">
        <f t="shared" si="35"/>
        <v>89</v>
      </c>
      <c r="AW88" s="118">
        <f>IF(AV88="0","0",LOOKUP(AV88,{0,66,80,100,120,140,160},{0,1,2,3,"3.5",4,5}))</f>
        <v>2</v>
      </c>
      <c r="AX88" s="88" t="s">
        <v>294</v>
      </c>
      <c r="AY88" s="88">
        <f>IF(ISBLANK(AW88)," ",IF(AW88="0","0",LOOKUP(AW88,{0,1,2,3,"3.5",4,5},{0,0,0,1,"1.5",2,3})))</f>
        <v>0</v>
      </c>
      <c r="AZ88" s="134">
        <f t="shared" si="36"/>
        <v>3.6666666666666665</v>
      </c>
      <c r="BA88" s="88" t="str">
        <f t="shared" si="37"/>
        <v>A-</v>
      </c>
      <c r="BB88" s="88" t="str">
        <f t="shared" si="38"/>
        <v>Good Result</v>
      </c>
      <c r="BD88" s="49" t="str">
        <f>IF(H88="0","0",LOOKUP(H88,{0,1,2,3,"3.5",4,5},{"F","D","C","B","A-","A","A+"}))</f>
        <v>A-</v>
      </c>
      <c r="BE88" s="49" t="str">
        <f>IF(L88="0","0",LOOKUP(L88,{0,1,2,3,"3.5",4,5},{"F","D","C","B","A-","A","A+"}))</f>
        <v>A-</v>
      </c>
      <c r="BF88" s="49" t="str">
        <f>IF(Q88="0","0",LOOKUP(Q88,{0,1,2,3,"3.5",4,5},{"F","D","C","B","A-","A","A+"}))</f>
        <v>A-</v>
      </c>
      <c r="BG88" s="49" t="str">
        <f>IF(Y88="0","0",LOOKUP(Y88,{0,1,2,3,"3.5",4,5},{"F","D","C","B","A-","A","A+"}))</f>
        <v>A-</v>
      </c>
      <c r="BH88" s="49" t="str">
        <f>IF(AG88="0","0",LOOKUP(AG88,{0,1,2,3,"3.5",4,5},{"F","D","C","B","A-","A","A+"}))</f>
        <v>A</v>
      </c>
      <c r="BI88" s="49" t="str">
        <f>IF(AO88="0","0",LOOKUP(AO88,{0,1,2,3,"3.5",4,5},{"F","D","C","B","A-","A","A+"}))</f>
        <v>A</v>
      </c>
      <c r="BJ88" s="49" t="str">
        <f>IF(AW88="0","0",LOOKUP(AW88,{0,1,2,3,"3.5",4,5},{"F","D","C","B","A-","A","A+"}))</f>
        <v>C</v>
      </c>
      <c r="BK88" s="50">
        <f t="shared" si="39"/>
        <v>841</v>
      </c>
    </row>
    <row r="89" spans="1:63">
      <c r="A89" s="58">
        <v>3085</v>
      </c>
      <c r="B89" s="153" t="s">
        <v>369</v>
      </c>
      <c r="C89" s="81">
        <v>33</v>
      </c>
      <c r="D89" s="81">
        <v>62</v>
      </c>
      <c r="E89" s="81">
        <f t="shared" si="20"/>
        <v>95</v>
      </c>
      <c r="F89" s="81">
        <v>23</v>
      </c>
      <c r="G89" s="81">
        <f t="shared" si="21"/>
        <v>118</v>
      </c>
      <c r="H89" s="116">
        <f>IF(G89="0","0",LOOKUP(G89,{0,66,80,100,120,140,160},{0,1,2,3,"3.5",4,5}))</f>
        <v>3</v>
      </c>
      <c r="I89" s="81">
        <v>45</v>
      </c>
      <c r="J89" s="83">
        <v>42</v>
      </c>
      <c r="K89" s="117">
        <f t="shared" si="22"/>
        <v>87</v>
      </c>
      <c r="L89" s="81">
        <f>IF(K89="0","0",LOOKUP(K89,{0,66,80,100,120,140,160},{0,1,2,3,"3.5",4,5}))</f>
        <v>2</v>
      </c>
      <c r="M89" s="83">
        <v>22</v>
      </c>
      <c r="N89" s="83">
        <v>16</v>
      </c>
      <c r="O89" s="83">
        <v>20</v>
      </c>
      <c r="P89" s="81">
        <f t="shared" si="23"/>
        <v>58</v>
      </c>
      <c r="Q89" s="118">
        <f>IF(P89="0","0",LOOKUP(P89,{0,33,40,50,60,70,80},{0,1,2,3,"3.5",4,5}))</f>
        <v>3</v>
      </c>
      <c r="R89" s="118">
        <v>26</v>
      </c>
      <c r="S89" s="118">
        <v>28</v>
      </c>
      <c r="T89" s="83">
        <f t="shared" si="24"/>
        <v>54</v>
      </c>
      <c r="U89" s="83">
        <v>10</v>
      </c>
      <c r="V89" s="83">
        <v>17</v>
      </c>
      <c r="W89" s="83">
        <f t="shared" si="25"/>
        <v>27</v>
      </c>
      <c r="X89" s="119">
        <f t="shared" si="26"/>
        <v>81</v>
      </c>
      <c r="Y89" s="81">
        <f>IF(X89="0","0",LOOKUP(X89,{0,66,80,100,120,140,160},{0,1,2,3,"3.5",4,5}))</f>
        <v>2</v>
      </c>
      <c r="Z89" s="81">
        <v>30</v>
      </c>
      <c r="AA89" s="81">
        <v>27</v>
      </c>
      <c r="AB89" s="81">
        <f t="shared" si="27"/>
        <v>57</v>
      </c>
      <c r="AC89" s="120">
        <v>19</v>
      </c>
      <c r="AD89" s="120">
        <v>19</v>
      </c>
      <c r="AE89" s="120">
        <f t="shared" si="28"/>
        <v>38</v>
      </c>
      <c r="AF89" s="121">
        <f t="shared" si="29"/>
        <v>95</v>
      </c>
      <c r="AG89" s="118">
        <f>IF(AF89="0","0",LOOKUP(AF89,{0,66,80,100,120,140,160},{0,1,2,3,"3.5",4,5}))</f>
        <v>2</v>
      </c>
      <c r="AH89" s="118">
        <v>29</v>
      </c>
      <c r="AI89" s="118">
        <v>34</v>
      </c>
      <c r="AJ89" s="81">
        <f t="shared" si="30"/>
        <v>63</v>
      </c>
      <c r="AK89" s="83">
        <v>10</v>
      </c>
      <c r="AL89" s="122">
        <v>17</v>
      </c>
      <c r="AM89" s="122">
        <f t="shared" si="31"/>
        <v>27</v>
      </c>
      <c r="AN89" s="121">
        <f t="shared" si="32"/>
        <v>90</v>
      </c>
      <c r="AO89" s="118">
        <f>IF(AN89="0","0",LOOKUP(AN89,{0,66,80,100,120,140,160},{0,1,2,3,"3.5",4,5}))</f>
        <v>2</v>
      </c>
      <c r="AP89" s="118">
        <v>23</v>
      </c>
      <c r="AQ89" s="118">
        <v>26</v>
      </c>
      <c r="AR89" s="83">
        <f t="shared" si="33"/>
        <v>49</v>
      </c>
      <c r="AS89" s="83">
        <v>22</v>
      </c>
      <c r="AT89" s="122">
        <v>16</v>
      </c>
      <c r="AU89" s="122">
        <f t="shared" si="34"/>
        <v>38</v>
      </c>
      <c r="AV89" s="122">
        <f t="shared" si="35"/>
        <v>87</v>
      </c>
      <c r="AW89" s="118">
        <f>IF(AV89="0","0",LOOKUP(AV89,{0,66,80,100,120,140,160},{0,1,2,3,"3.5",4,5}))</f>
        <v>2</v>
      </c>
      <c r="AX89" s="88" t="s">
        <v>294</v>
      </c>
      <c r="AY89" s="88">
        <f>IF(ISBLANK(AW89)," ",IF(AW89="0","0",LOOKUP(AW89,{0,1,2,3,"3.5",4,5},{0,0,0,1,"1.5",2,3})))</f>
        <v>0</v>
      </c>
      <c r="AZ89" s="134">
        <f t="shared" si="36"/>
        <v>2.3333333333333335</v>
      </c>
      <c r="BA89" s="88" t="str">
        <f t="shared" si="37"/>
        <v>C</v>
      </c>
      <c r="BB89" s="88" t="str">
        <f t="shared" si="38"/>
        <v>Bellow Average Result</v>
      </c>
      <c r="BD89" s="49" t="str">
        <f>IF(H89="0","0",LOOKUP(H89,{0,1,2,3,"3.5",4,5},{"F","D","C","B","A-","A","A+"}))</f>
        <v>B</v>
      </c>
      <c r="BE89" s="49" t="str">
        <f>IF(L89="0","0",LOOKUP(L89,{0,1,2,3,"3.5",4,5},{"F","D","C","B","A-","A","A+"}))</f>
        <v>C</v>
      </c>
      <c r="BF89" s="49" t="str">
        <f>IF(Q89="0","0",LOOKUP(Q89,{0,1,2,3,"3.5",4,5},{"F","D","C","B","A-","A","A+"}))</f>
        <v>B</v>
      </c>
      <c r="BG89" s="49" t="str">
        <f>IF(Y89="0","0",LOOKUP(Y89,{0,1,2,3,"3.5",4,5},{"F","D","C","B","A-","A","A+"}))</f>
        <v>C</v>
      </c>
      <c r="BH89" s="49" t="str">
        <f>IF(AG89="0","0",LOOKUP(AG89,{0,1,2,3,"3.5",4,5},{"F","D","C","B","A-","A","A+"}))</f>
        <v>C</v>
      </c>
      <c r="BI89" s="49" t="str">
        <f>IF(AO89="0","0",LOOKUP(AO89,{0,1,2,3,"3.5",4,5},{"F","D","C","B","A-","A","A+"}))</f>
        <v>C</v>
      </c>
      <c r="BJ89" s="49" t="str">
        <f>IF(AW89="0","0",LOOKUP(AW89,{0,1,2,3,"3.5",4,5},{"F","D","C","B","A-","A","A+"}))</f>
        <v>C</v>
      </c>
      <c r="BK89" s="50">
        <f t="shared" si="39"/>
        <v>616</v>
      </c>
    </row>
    <row r="90" spans="1:63">
      <c r="A90" s="58">
        <v>3086</v>
      </c>
      <c r="B90" s="153"/>
      <c r="C90" s="81"/>
      <c r="D90" s="81"/>
      <c r="E90" s="81">
        <f t="shared" si="20"/>
        <v>0</v>
      </c>
      <c r="F90" s="81"/>
      <c r="G90" s="81">
        <f t="shared" si="21"/>
        <v>0</v>
      </c>
      <c r="H90" s="116">
        <f>IF(G90="0","0",LOOKUP(G90,{0,66,80,100,120,140,160},{0,1,2,3,"3.5",4,5}))</f>
        <v>0</v>
      </c>
      <c r="I90" s="81"/>
      <c r="J90" s="83"/>
      <c r="K90" s="117">
        <f t="shared" si="22"/>
        <v>0</v>
      </c>
      <c r="L90" s="81">
        <f>IF(K90="0","0",LOOKUP(K90,{0,66,80,100,120,140,160},{0,1,2,3,"3.5",4,5}))</f>
        <v>0</v>
      </c>
      <c r="M90" s="83"/>
      <c r="N90" s="83"/>
      <c r="O90" s="83"/>
      <c r="P90" s="81">
        <f t="shared" si="23"/>
        <v>0</v>
      </c>
      <c r="Q90" s="118">
        <f>IF(P90="0","0",LOOKUP(P90,{0,33,40,50,60,70,80},{0,1,2,3,"3.5",4,5}))</f>
        <v>0</v>
      </c>
      <c r="R90" s="118"/>
      <c r="S90" s="118"/>
      <c r="T90" s="83">
        <f t="shared" si="24"/>
        <v>0</v>
      </c>
      <c r="U90" s="83"/>
      <c r="V90" s="83"/>
      <c r="W90" s="83">
        <f t="shared" si="25"/>
        <v>0</v>
      </c>
      <c r="X90" s="119">
        <f t="shared" si="26"/>
        <v>0</v>
      </c>
      <c r="Y90" s="81">
        <f>IF(X90="0","0",LOOKUP(X90,{0,66,80,100,120,140,160},{0,1,2,3,"3.5",4,5}))</f>
        <v>0</v>
      </c>
      <c r="Z90" s="81"/>
      <c r="AA90" s="81"/>
      <c r="AB90" s="81">
        <f t="shared" si="27"/>
        <v>0</v>
      </c>
      <c r="AC90" s="120"/>
      <c r="AD90" s="120"/>
      <c r="AE90" s="120">
        <f t="shared" si="28"/>
        <v>0</v>
      </c>
      <c r="AF90" s="121">
        <f t="shared" si="29"/>
        <v>0</v>
      </c>
      <c r="AG90" s="118">
        <f>IF(AF90="0","0",LOOKUP(AF90,{0,66,80,100,120,140,160},{0,1,2,3,"3.5",4,5}))</f>
        <v>0</v>
      </c>
      <c r="AH90" s="118"/>
      <c r="AI90" s="118"/>
      <c r="AJ90" s="81">
        <f t="shared" si="30"/>
        <v>0</v>
      </c>
      <c r="AK90" s="83"/>
      <c r="AL90" s="122"/>
      <c r="AM90" s="122">
        <f t="shared" si="31"/>
        <v>0</v>
      </c>
      <c r="AN90" s="121">
        <f t="shared" si="32"/>
        <v>0</v>
      </c>
      <c r="AO90" s="118">
        <f>IF(AN90="0","0",LOOKUP(AN90,{0,66,80,100,120,140,160},{0,1,2,3,"3.5",4,5}))</f>
        <v>0</v>
      </c>
      <c r="AP90" s="118"/>
      <c r="AQ90" s="118"/>
      <c r="AR90" s="83">
        <f t="shared" si="33"/>
        <v>0</v>
      </c>
      <c r="AS90" s="83"/>
      <c r="AT90" s="122"/>
      <c r="AU90" s="122">
        <f t="shared" si="34"/>
        <v>0</v>
      </c>
      <c r="AV90" s="122">
        <f t="shared" si="35"/>
        <v>0</v>
      </c>
      <c r="AW90" s="118">
        <f>IF(AV90="0","0",LOOKUP(AV90,{0,66,80,100,120,140,160},{0,1,2,3,"3.5",4,5}))</f>
        <v>0</v>
      </c>
      <c r="AX90" s="88" t="s">
        <v>294</v>
      </c>
      <c r="AY90" s="88">
        <f>IF(ISBLANK(AW90)," ",IF(AW90="0","0",LOOKUP(AW90,{0,1,2,3,"3.5",4,5},{0,0,0,1,"1.5",2,3})))</f>
        <v>0</v>
      </c>
      <c r="AZ90" s="134">
        <f t="shared" si="36"/>
        <v>0</v>
      </c>
      <c r="BA90" s="88" t="str">
        <f t="shared" si="37"/>
        <v>F</v>
      </c>
      <c r="BB90" s="88" t="str">
        <f t="shared" si="38"/>
        <v>Fail</v>
      </c>
      <c r="BD90" s="49" t="str">
        <f>IF(H90="0","0",LOOKUP(H90,{0,1,2,3,"3.5",4,5},{"F","D","C","B","A-","A","A+"}))</f>
        <v>F</v>
      </c>
      <c r="BE90" s="49" t="str">
        <f>IF(L90="0","0",LOOKUP(L90,{0,1,2,3,"3.5",4,5},{"F","D","C","B","A-","A","A+"}))</f>
        <v>F</v>
      </c>
      <c r="BF90" s="49" t="str">
        <f>IF(Q90="0","0",LOOKUP(Q90,{0,1,2,3,"3.5",4,5},{"F","D","C","B","A-","A","A+"}))</f>
        <v>F</v>
      </c>
      <c r="BG90" s="49" t="str">
        <f>IF(Y90="0","0",LOOKUP(Y90,{0,1,2,3,"3.5",4,5},{"F","D","C","B","A-","A","A+"}))</f>
        <v>F</v>
      </c>
      <c r="BH90" s="49" t="str">
        <f>IF(AG90="0","0",LOOKUP(AG90,{0,1,2,3,"3.5",4,5},{"F","D","C","B","A-","A","A+"}))</f>
        <v>F</v>
      </c>
      <c r="BI90" s="49" t="str">
        <f>IF(AO90="0","0",LOOKUP(AO90,{0,1,2,3,"3.5",4,5},{"F","D","C","B","A-","A","A+"}))</f>
        <v>F</v>
      </c>
      <c r="BJ90" s="49" t="str">
        <f>IF(AW90="0","0",LOOKUP(AW90,{0,1,2,3,"3.5",4,5},{"F","D","C","B","A-","A","A+"}))</f>
        <v>F</v>
      </c>
      <c r="BK90" s="50">
        <f t="shared" si="39"/>
        <v>0</v>
      </c>
    </row>
    <row r="91" spans="1:63" ht="18">
      <c r="A91" s="58">
        <v>3087</v>
      </c>
      <c r="B91" s="153" t="s">
        <v>370</v>
      </c>
      <c r="C91" s="81">
        <v>32</v>
      </c>
      <c r="D91" s="81">
        <v>70</v>
      </c>
      <c r="E91" s="81">
        <f t="shared" si="20"/>
        <v>102</v>
      </c>
      <c r="F91" s="81">
        <v>19</v>
      </c>
      <c r="G91" s="81">
        <f t="shared" si="21"/>
        <v>121</v>
      </c>
      <c r="H91" s="116" t="str">
        <f>IF(G91="0","0",LOOKUP(G91,{0,66,80,100,120,140,160},{0,1,2,3,"3.5",4,5}))</f>
        <v>3.5</v>
      </c>
      <c r="I91" s="81">
        <v>44</v>
      </c>
      <c r="J91" s="83">
        <v>59</v>
      </c>
      <c r="K91" s="117">
        <f t="shared" si="22"/>
        <v>103</v>
      </c>
      <c r="L91" s="81">
        <f>IF(K91="0","0",LOOKUP(K91,{0,66,80,100,120,140,160},{0,1,2,3,"3.5",4,5}))</f>
        <v>3</v>
      </c>
      <c r="M91" s="83">
        <v>20</v>
      </c>
      <c r="N91" s="83">
        <v>15</v>
      </c>
      <c r="O91" s="83"/>
      <c r="P91" s="81">
        <f t="shared" si="23"/>
        <v>0</v>
      </c>
      <c r="Q91" s="118">
        <f>IF(P91="0","0",LOOKUP(P91,{0,33,40,50,60,70,80},{0,1,2,3,"3.5",4,5}))</f>
        <v>0</v>
      </c>
      <c r="R91" s="118"/>
      <c r="S91" s="118"/>
      <c r="T91" s="83">
        <f t="shared" si="24"/>
        <v>0</v>
      </c>
      <c r="U91" s="83"/>
      <c r="V91" s="83"/>
      <c r="W91" s="83">
        <f t="shared" si="25"/>
        <v>0</v>
      </c>
      <c r="X91" s="119">
        <f t="shared" si="26"/>
        <v>0</v>
      </c>
      <c r="Y91" s="81">
        <f>IF(X91="0","0",LOOKUP(X91,{0,66,80,100,120,140,160},{0,1,2,3,"3.5",4,5}))</f>
        <v>0</v>
      </c>
      <c r="Z91" s="81"/>
      <c r="AA91" s="81"/>
      <c r="AB91" s="81">
        <f t="shared" si="27"/>
        <v>0</v>
      </c>
      <c r="AC91" s="120"/>
      <c r="AD91" s="120"/>
      <c r="AE91" s="120">
        <f t="shared" si="28"/>
        <v>0</v>
      </c>
      <c r="AF91" s="121">
        <f t="shared" si="29"/>
        <v>0</v>
      </c>
      <c r="AG91" s="118">
        <f>IF(AF91="0","0",LOOKUP(AF91,{0,66,80,100,120,140,160},{0,1,2,3,"3.5",4,5}))</f>
        <v>0</v>
      </c>
      <c r="AH91" s="118"/>
      <c r="AI91" s="118"/>
      <c r="AJ91" s="81">
        <f t="shared" si="30"/>
        <v>0</v>
      </c>
      <c r="AK91" s="83"/>
      <c r="AL91" s="122"/>
      <c r="AM91" s="122">
        <f t="shared" si="31"/>
        <v>0</v>
      </c>
      <c r="AN91" s="121">
        <f t="shared" si="32"/>
        <v>0</v>
      </c>
      <c r="AO91" s="118">
        <f>IF(AN91="0","0",LOOKUP(AN91,{0,66,80,100,120,140,160},{0,1,2,3,"3.5",4,5}))</f>
        <v>0</v>
      </c>
      <c r="AP91" s="118"/>
      <c r="AQ91" s="118"/>
      <c r="AR91" s="83">
        <f t="shared" si="33"/>
        <v>0</v>
      </c>
      <c r="AS91" s="83"/>
      <c r="AT91" s="122"/>
      <c r="AU91" s="122">
        <f t="shared" si="34"/>
        <v>0</v>
      </c>
      <c r="AV91" s="122">
        <f t="shared" si="35"/>
        <v>0</v>
      </c>
      <c r="AW91" s="118">
        <f>IF(AV91="0","0",LOOKUP(AV91,{0,66,80,100,120,140,160},{0,1,2,3,"3.5",4,5}))</f>
        <v>0</v>
      </c>
      <c r="AX91" s="88" t="s">
        <v>294</v>
      </c>
      <c r="AY91" s="88">
        <f>IF(ISBLANK(AW91)," ",IF(AW91="0","0",LOOKUP(AW91,{0,1,2,3,"3.5",4,5},{0,0,0,1,"1.5",2,3})))</f>
        <v>0</v>
      </c>
      <c r="AZ91" s="134">
        <f t="shared" si="36"/>
        <v>0</v>
      </c>
      <c r="BA91" s="88" t="str">
        <f t="shared" si="37"/>
        <v>F</v>
      </c>
      <c r="BB91" s="88" t="str">
        <f t="shared" si="38"/>
        <v>Fail</v>
      </c>
      <c r="BD91" s="49" t="str">
        <f>IF(H91="0","0",LOOKUP(H91,{0,1,2,3,"3.5",4,5},{"F","D","C","B","A-","A","A+"}))</f>
        <v>A-</v>
      </c>
      <c r="BE91" s="49" t="str">
        <f>IF(L91="0","0",LOOKUP(L91,{0,1,2,3,"3.5",4,5},{"F","D","C","B","A-","A","A+"}))</f>
        <v>B</v>
      </c>
      <c r="BF91" s="49" t="str">
        <f>IF(Q91="0","0",LOOKUP(Q91,{0,1,2,3,"3.5",4,5},{"F","D","C","B","A-","A","A+"}))</f>
        <v>F</v>
      </c>
      <c r="BG91" s="49" t="str">
        <f>IF(Y91="0","0",LOOKUP(Y91,{0,1,2,3,"3.5",4,5},{"F","D","C","B","A-","A","A+"}))</f>
        <v>F</v>
      </c>
      <c r="BH91" s="49" t="str">
        <f>IF(AG91="0","0",LOOKUP(AG91,{0,1,2,3,"3.5",4,5},{"F","D","C","B","A-","A","A+"}))</f>
        <v>F</v>
      </c>
      <c r="BI91" s="49" t="str">
        <f>IF(AO91="0","0",LOOKUP(AO91,{0,1,2,3,"3.5",4,5},{"F","D","C","B","A-","A","A+"}))</f>
        <v>F</v>
      </c>
      <c r="BJ91" s="49" t="str">
        <f>IF(AW91="0","0",LOOKUP(AW91,{0,1,2,3,"3.5",4,5},{"F","D","C","B","A-","A","A+"}))</f>
        <v>F</v>
      </c>
      <c r="BK91" s="50">
        <f t="shared" si="39"/>
        <v>224</v>
      </c>
    </row>
    <row r="92" spans="1:63">
      <c r="A92" s="58">
        <v>3088</v>
      </c>
      <c r="B92" s="153" t="s">
        <v>371</v>
      </c>
      <c r="C92" s="81"/>
      <c r="D92" s="81"/>
      <c r="E92" s="81">
        <f t="shared" si="20"/>
        <v>0</v>
      </c>
      <c r="F92" s="81"/>
      <c r="G92" s="81">
        <f t="shared" si="21"/>
        <v>0</v>
      </c>
      <c r="H92" s="116">
        <f>IF(G92="0","0",LOOKUP(G92,{0,66,80,100,120,140,160},{0,1,2,3,"3.5",4,5}))</f>
        <v>0</v>
      </c>
      <c r="I92" s="81"/>
      <c r="J92" s="83"/>
      <c r="K92" s="117">
        <f t="shared" si="22"/>
        <v>0</v>
      </c>
      <c r="L92" s="81">
        <f>IF(K92="0","0",LOOKUP(K92,{0,66,80,100,120,140,160},{0,1,2,3,"3.5",4,5}))</f>
        <v>0</v>
      </c>
      <c r="M92" s="83"/>
      <c r="N92" s="83"/>
      <c r="O92" s="83"/>
      <c r="P92" s="81">
        <f t="shared" si="23"/>
        <v>0</v>
      </c>
      <c r="Q92" s="118">
        <f>IF(P92="0","0",LOOKUP(P92,{0,33,40,50,60,70,80},{0,1,2,3,"3.5",4,5}))</f>
        <v>0</v>
      </c>
      <c r="R92" s="118"/>
      <c r="S92" s="118"/>
      <c r="T92" s="83">
        <f t="shared" si="24"/>
        <v>0</v>
      </c>
      <c r="U92" s="83"/>
      <c r="V92" s="83"/>
      <c r="W92" s="83">
        <f t="shared" si="25"/>
        <v>0</v>
      </c>
      <c r="X92" s="119">
        <f t="shared" si="26"/>
        <v>0</v>
      </c>
      <c r="Y92" s="81">
        <f>IF(X92="0","0",LOOKUP(X92,{0,66,80,100,120,140,160},{0,1,2,3,"3.5",4,5}))</f>
        <v>0</v>
      </c>
      <c r="Z92" s="81"/>
      <c r="AA92" s="81"/>
      <c r="AB92" s="81">
        <f t="shared" si="27"/>
        <v>0</v>
      </c>
      <c r="AC92" s="120"/>
      <c r="AD92" s="120"/>
      <c r="AE92" s="120">
        <f t="shared" si="28"/>
        <v>0</v>
      </c>
      <c r="AF92" s="121">
        <f t="shared" si="29"/>
        <v>0</v>
      </c>
      <c r="AG92" s="118">
        <f>IF(AF92="0","0",LOOKUP(AF92,{0,66,80,100,120,140,160},{0,1,2,3,"3.5",4,5}))</f>
        <v>0</v>
      </c>
      <c r="AH92" s="118"/>
      <c r="AI92" s="118"/>
      <c r="AJ92" s="81">
        <f t="shared" si="30"/>
        <v>0</v>
      </c>
      <c r="AK92" s="83"/>
      <c r="AL92" s="122"/>
      <c r="AM92" s="122">
        <f t="shared" si="31"/>
        <v>0</v>
      </c>
      <c r="AN92" s="121">
        <f t="shared" si="32"/>
        <v>0</v>
      </c>
      <c r="AO92" s="118">
        <f>IF(AN92="0","0",LOOKUP(AN92,{0,66,80,100,120,140,160},{0,1,2,3,"3.5",4,5}))</f>
        <v>0</v>
      </c>
      <c r="AP92" s="118"/>
      <c r="AQ92" s="118"/>
      <c r="AR92" s="83">
        <f t="shared" si="33"/>
        <v>0</v>
      </c>
      <c r="AS92" s="83"/>
      <c r="AT92" s="122"/>
      <c r="AU92" s="122">
        <f t="shared" si="34"/>
        <v>0</v>
      </c>
      <c r="AV92" s="122">
        <f t="shared" si="35"/>
        <v>0</v>
      </c>
      <c r="AW92" s="118">
        <f>IF(AV92="0","0",LOOKUP(AV92,{0,66,80,100,120,140,160},{0,1,2,3,"3.5",4,5}))</f>
        <v>0</v>
      </c>
      <c r="AX92" s="88" t="s">
        <v>294</v>
      </c>
      <c r="AY92" s="88">
        <f>IF(ISBLANK(AW92)," ",IF(AW92="0","0",LOOKUP(AW92,{0,1,2,3,"3.5",4,5},{0,0,0,1,"1.5",2,3})))</f>
        <v>0</v>
      </c>
      <c r="AZ92" s="134">
        <f t="shared" si="36"/>
        <v>0</v>
      </c>
      <c r="BA92" s="88" t="str">
        <f t="shared" si="37"/>
        <v>F</v>
      </c>
      <c r="BB92" s="88" t="str">
        <f t="shared" si="38"/>
        <v>Fail</v>
      </c>
      <c r="BD92" s="49" t="str">
        <f>IF(H92="0","0",LOOKUP(H92,{0,1,2,3,"3.5",4,5},{"F","D","C","B","A-","A","A+"}))</f>
        <v>F</v>
      </c>
      <c r="BE92" s="49" t="str">
        <f>IF(L92="0","0",LOOKUP(L92,{0,1,2,3,"3.5",4,5},{"F","D","C","B","A-","A","A+"}))</f>
        <v>F</v>
      </c>
      <c r="BF92" s="49" t="str">
        <f>IF(Q92="0","0",LOOKUP(Q92,{0,1,2,3,"3.5",4,5},{"F","D","C","B","A-","A","A+"}))</f>
        <v>F</v>
      </c>
      <c r="BG92" s="49" t="str">
        <f>IF(Y92="0","0",LOOKUP(Y92,{0,1,2,3,"3.5",4,5},{"F","D","C","B","A-","A","A+"}))</f>
        <v>F</v>
      </c>
      <c r="BH92" s="49" t="str">
        <f>IF(AG92="0","0",LOOKUP(AG92,{0,1,2,3,"3.5",4,5},{"F","D","C","B","A-","A","A+"}))</f>
        <v>F</v>
      </c>
      <c r="BI92" s="49" t="str">
        <f>IF(AO92="0","0",LOOKUP(AO92,{0,1,2,3,"3.5",4,5},{"F","D","C","B","A-","A","A+"}))</f>
        <v>F</v>
      </c>
      <c r="BJ92" s="49" t="str">
        <f>IF(AW92="0","0",LOOKUP(AW92,{0,1,2,3,"3.5",4,5},{"F","D","C","B","A-","A","A+"}))</f>
        <v>F</v>
      </c>
      <c r="BK92" s="50">
        <f t="shared" si="39"/>
        <v>0</v>
      </c>
    </row>
    <row r="93" spans="1:63" ht="18">
      <c r="A93" s="58">
        <v>3089</v>
      </c>
      <c r="B93" s="153" t="s">
        <v>372</v>
      </c>
      <c r="C93" s="81"/>
      <c r="D93" s="81"/>
      <c r="E93" s="81">
        <f t="shared" si="20"/>
        <v>0</v>
      </c>
      <c r="F93" s="81"/>
      <c r="G93" s="81">
        <f t="shared" si="21"/>
        <v>0</v>
      </c>
      <c r="H93" s="116">
        <f>IF(G93="0","0",LOOKUP(G93,{0,66,80,100,120,140,160},{0,1,2,3,"3.5",4,5}))</f>
        <v>0</v>
      </c>
      <c r="I93" s="81"/>
      <c r="J93" s="83"/>
      <c r="K93" s="117">
        <f t="shared" si="22"/>
        <v>0</v>
      </c>
      <c r="L93" s="81">
        <f>IF(K93="0","0",LOOKUP(K93,{0,66,80,100,120,140,160},{0,1,2,3,"3.5",4,5}))</f>
        <v>0</v>
      </c>
      <c r="M93" s="83"/>
      <c r="N93" s="83"/>
      <c r="O93" s="83"/>
      <c r="P93" s="81">
        <f t="shared" si="23"/>
        <v>0</v>
      </c>
      <c r="Q93" s="118">
        <f>IF(P93="0","0",LOOKUP(P93,{0,33,40,50,60,70,80},{0,1,2,3,"3.5",4,5}))</f>
        <v>0</v>
      </c>
      <c r="R93" s="118"/>
      <c r="S93" s="118"/>
      <c r="T93" s="83">
        <f t="shared" si="24"/>
        <v>0</v>
      </c>
      <c r="U93" s="83"/>
      <c r="V93" s="83"/>
      <c r="W93" s="83">
        <f t="shared" si="25"/>
        <v>0</v>
      </c>
      <c r="X93" s="119">
        <f t="shared" si="26"/>
        <v>0</v>
      </c>
      <c r="Y93" s="81">
        <f>IF(X93="0","0",LOOKUP(X93,{0,66,80,100,120,140,160},{0,1,2,3,"3.5",4,5}))</f>
        <v>0</v>
      </c>
      <c r="Z93" s="81"/>
      <c r="AA93" s="81"/>
      <c r="AB93" s="81">
        <f t="shared" si="27"/>
        <v>0</v>
      </c>
      <c r="AC93" s="120"/>
      <c r="AD93" s="120"/>
      <c r="AE93" s="120">
        <f t="shared" si="28"/>
        <v>0</v>
      </c>
      <c r="AF93" s="121">
        <f t="shared" si="29"/>
        <v>0</v>
      </c>
      <c r="AG93" s="118">
        <f>IF(AF93="0","0",LOOKUP(AF93,{0,66,80,100,120,140,160},{0,1,2,3,"3.5",4,5}))</f>
        <v>0</v>
      </c>
      <c r="AH93" s="118"/>
      <c r="AI93" s="118"/>
      <c r="AJ93" s="81">
        <f t="shared" si="30"/>
        <v>0</v>
      </c>
      <c r="AK93" s="83"/>
      <c r="AL93" s="122"/>
      <c r="AM93" s="122">
        <f t="shared" si="31"/>
        <v>0</v>
      </c>
      <c r="AN93" s="121">
        <f t="shared" si="32"/>
        <v>0</v>
      </c>
      <c r="AO93" s="118">
        <f>IF(AN93="0","0",LOOKUP(AN93,{0,66,80,100,120,140,160},{0,1,2,3,"3.5",4,5}))</f>
        <v>0</v>
      </c>
      <c r="AP93" s="118"/>
      <c r="AQ93" s="118"/>
      <c r="AR93" s="83">
        <f t="shared" si="33"/>
        <v>0</v>
      </c>
      <c r="AS93" s="83"/>
      <c r="AT93" s="122"/>
      <c r="AU93" s="122">
        <f t="shared" si="34"/>
        <v>0</v>
      </c>
      <c r="AV93" s="122">
        <f t="shared" si="35"/>
        <v>0</v>
      </c>
      <c r="AW93" s="118">
        <f>IF(AV93="0","0",LOOKUP(AV93,{0,66,80,100,120,140,160},{0,1,2,3,"3.5",4,5}))</f>
        <v>0</v>
      </c>
      <c r="AX93" s="88" t="s">
        <v>294</v>
      </c>
      <c r="AY93" s="88">
        <f>IF(ISBLANK(AW93)," ",IF(AW93="0","0",LOOKUP(AW93,{0,1,2,3,"3.5",4,5},{0,0,0,1,"1.5",2,3})))</f>
        <v>0</v>
      </c>
      <c r="AZ93" s="134">
        <f t="shared" si="36"/>
        <v>0</v>
      </c>
      <c r="BA93" s="88" t="str">
        <f t="shared" si="37"/>
        <v>F</v>
      </c>
      <c r="BB93" s="88" t="str">
        <f t="shared" si="38"/>
        <v>Fail</v>
      </c>
      <c r="BD93" s="49" t="str">
        <f>IF(H93="0","0",LOOKUP(H93,{0,1,2,3,"3.5",4,5},{"F","D","C","B","A-","A","A+"}))</f>
        <v>F</v>
      </c>
      <c r="BE93" s="49" t="str">
        <f>IF(L93="0","0",LOOKUP(L93,{0,1,2,3,"3.5",4,5},{"F","D","C","B","A-","A","A+"}))</f>
        <v>F</v>
      </c>
      <c r="BF93" s="49" t="str">
        <f>IF(Q93="0","0",LOOKUP(Q93,{0,1,2,3,"3.5",4,5},{"F","D","C","B","A-","A","A+"}))</f>
        <v>F</v>
      </c>
      <c r="BG93" s="49" t="str">
        <f>IF(Y93="0","0",LOOKUP(Y93,{0,1,2,3,"3.5",4,5},{"F","D","C","B","A-","A","A+"}))</f>
        <v>F</v>
      </c>
      <c r="BH93" s="49" t="str">
        <f>IF(AG93="0","0",LOOKUP(AG93,{0,1,2,3,"3.5",4,5},{"F","D","C","B","A-","A","A+"}))</f>
        <v>F</v>
      </c>
      <c r="BI93" s="49" t="str">
        <f>IF(AO93="0","0",LOOKUP(AO93,{0,1,2,3,"3.5",4,5},{"F","D","C","B","A-","A","A+"}))</f>
        <v>F</v>
      </c>
      <c r="BJ93" s="49" t="str">
        <f>IF(AW93="0","0",LOOKUP(AW93,{0,1,2,3,"3.5",4,5},{"F","D","C","B","A-","A","A+"}))</f>
        <v>F</v>
      </c>
      <c r="BK93" s="50">
        <f t="shared" si="39"/>
        <v>0</v>
      </c>
    </row>
    <row r="94" spans="1:63">
      <c r="A94" s="58">
        <v>3090</v>
      </c>
      <c r="B94" s="153" t="s">
        <v>373</v>
      </c>
      <c r="C94" s="81">
        <v>30</v>
      </c>
      <c r="D94" s="81">
        <v>57</v>
      </c>
      <c r="E94" s="81">
        <f t="shared" si="20"/>
        <v>87</v>
      </c>
      <c r="F94" s="81">
        <v>16</v>
      </c>
      <c r="G94" s="81">
        <f t="shared" si="21"/>
        <v>103</v>
      </c>
      <c r="H94" s="116">
        <f>IF(G94="0","0",LOOKUP(G94,{0,66,80,100,120,140,160},{0,1,2,3,"3.5",4,5}))</f>
        <v>3</v>
      </c>
      <c r="I94" s="81">
        <v>40</v>
      </c>
      <c r="J94" s="83">
        <v>53</v>
      </c>
      <c r="K94" s="117">
        <f t="shared" si="22"/>
        <v>93</v>
      </c>
      <c r="L94" s="81">
        <f>IF(K94="0","0",LOOKUP(K94,{0,66,80,100,120,140,160},{0,1,2,3,"3.5",4,5}))</f>
        <v>2</v>
      </c>
      <c r="M94" s="83">
        <v>18</v>
      </c>
      <c r="N94" s="83">
        <v>18</v>
      </c>
      <c r="O94" s="83">
        <v>12</v>
      </c>
      <c r="P94" s="81">
        <f t="shared" si="23"/>
        <v>48</v>
      </c>
      <c r="Q94" s="118">
        <f>IF(P94="0","0",LOOKUP(P94,{0,33,40,50,60,70,80},{0,1,2,3,"3.5",4,5}))</f>
        <v>2</v>
      </c>
      <c r="R94" s="118">
        <v>3</v>
      </c>
      <c r="S94" s="118">
        <v>0</v>
      </c>
      <c r="T94" s="83">
        <f t="shared" si="24"/>
        <v>3</v>
      </c>
      <c r="U94" s="83">
        <v>5</v>
      </c>
      <c r="V94" s="83">
        <v>12</v>
      </c>
      <c r="W94" s="83">
        <f t="shared" si="25"/>
        <v>17</v>
      </c>
      <c r="X94" s="119">
        <f t="shared" si="26"/>
        <v>0</v>
      </c>
      <c r="Y94" s="81">
        <f>IF(X94="0","0",LOOKUP(X94,{0,66,80,100,120,140,160},{0,1,2,3,"3.5",4,5}))</f>
        <v>0</v>
      </c>
      <c r="Z94" s="81">
        <v>22</v>
      </c>
      <c r="AA94" s="81">
        <v>7</v>
      </c>
      <c r="AB94" s="81">
        <f t="shared" si="27"/>
        <v>29</v>
      </c>
      <c r="AC94" s="120">
        <v>16</v>
      </c>
      <c r="AD94" s="120">
        <v>7</v>
      </c>
      <c r="AE94" s="120">
        <f t="shared" si="28"/>
        <v>23</v>
      </c>
      <c r="AF94" s="121">
        <f t="shared" si="29"/>
        <v>0</v>
      </c>
      <c r="AG94" s="118">
        <f>IF(AF94="0","0",LOOKUP(AF94,{0,66,80,100,120,140,160},{0,1,2,3,"3.5",4,5}))</f>
        <v>0</v>
      </c>
      <c r="AH94" s="118">
        <v>26</v>
      </c>
      <c r="AI94" s="118">
        <v>25</v>
      </c>
      <c r="AJ94" s="81">
        <f t="shared" si="30"/>
        <v>51</v>
      </c>
      <c r="AK94" s="83">
        <v>11</v>
      </c>
      <c r="AL94" s="122">
        <v>16</v>
      </c>
      <c r="AM94" s="122">
        <f t="shared" si="31"/>
        <v>27</v>
      </c>
      <c r="AN94" s="121">
        <f t="shared" si="32"/>
        <v>78</v>
      </c>
      <c r="AO94" s="118">
        <f>IF(AN94="0","0",LOOKUP(AN94,{0,66,80,100,120,140,160},{0,1,2,3,"3.5",4,5}))</f>
        <v>1</v>
      </c>
      <c r="AP94" s="118">
        <v>2</v>
      </c>
      <c r="AQ94" s="118">
        <v>5</v>
      </c>
      <c r="AR94" s="83">
        <f t="shared" si="33"/>
        <v>7</v>
      </c>
      <c r="AS94" s="83">
        <v>20</v>
      </c>
      <c r="AT94" s="122">
        <v>20</v>
      </c>
      <c r="AU94" s="122">
        <f t="shared" si="34"/>
        <v>40</v>
      </c>
      <c r="AV94" s="122">
        <f t="shared" si="35"/>
        <v>0</v>
      </c>
      <c r="AW94" s="118">
        <f>IF(AV94="0","0",LOOKUP(AV94,{0,66,80,100,120,140,160},{0,1,2,3,"3.5",4,5}))</f>
        <v>0</v>
      </c>
      <c r="AX94" s="88" t="s">
        <v>294</v>
      </c>
      <c r="AY94" s="88">
        <f>IF(ISBLANK(AW94)," ",IF(AW94="0","0",LOOKUP(AW94,{0,1,2,3,"3.5",4,5},{0,0,0,1,"1.5",2,3})))</f>
        <v>0</v>
      </c>
      <c r="AZ94" s="134">
        <f t="shared" si="36"/>
        <v>0</v>
      </c>
      <c r="BA94" s="88" t="str">
        <f t="shared" si="37"/>
        <v>F</v>
      </c>
      <c r="BB94" s="88" t="str">
        <f t="shared" si="38"/>
        <v>Fail</v>
      </c>
      <c r="BD94" s="49" t="str">
        <f>IF(H94="0","0",LOOKUP(H94,{0,1,2,3,"3.5",4,5},{"F","D","C","B","A-","A","A+"}))</f>
        <v>B</v>
      </c>
      <c r="BE94" s="49" t="str">
        <f>IF(L94="0","0",LOOKUP(L94,{0,1,2,3,"3.5",4,5},{"F","D","C","B","A-","A","A+"}))</f>
        <v>C</v>
      </c>
      <c r="BF94" s="49" t="str">
        <f>IF(Q94="0","0",LOOKUP(Q94,{0,1,2,3,"3.5",4,5},{"F","D","C","B","A-","A","A+"}))</f>
        <v>C</v>
      </c>
      <c r="BG94" s="49" t="str">
        <f>IF(Y94="0","0",LOOKUP(Y94,{0,1,2,3,"3.5",4,5},{"F","D","C","B","A-","A","A+"}))</f>
        <v>F</v>
      </c>
      <c r="BH94" s="49" t="str">
        <f>IF(AG94="0","0",LOOKUP(AG94,{0,1,2,3,"3.5",4,5},{"F","D","C","B","A-","A","A+"}))</f>
        <v>F</v>
      </c>
      <c r="BI94" s="49" t="str">
        <f>IF(AO94="0","0",LOOKUP(AO94,{0,1,2,3,"3.5",4,5},{"F","D","C","B","A-","A","A+"}))</f>
        <v>D</v>
      </c>
      <c r="BJ94" s="49" t="str">
        <f>IF(AW94="0","0",LOOKUP(AW94,{0,1,2,3,"3.5",4,5},{"F","D","C","B","A-","A","A+"}))</f>
        <v>F</v>
      </c>
      <c r="BK94" s="50">
        <f t="shared" si="39"/>
        <v>322</v>
      </c>
    </row>
    <row r="95" spans="1:63">
      <c r="A95" s="58">
        <v>3091</v>
      </c>
      <c r="B95" s="153" t="s">
        <v>374</v>
      </c>
      <c r="C95" s="81">
        <v>33</v>
      </c>
      <c r="D95" s="81">
        <v>49</v>
      </c>
      <c r="E95" s="81">
        <f t="shared" si="20"/>
        <v>82</v>
      </c>
      <c r="F95" s="81">
        <v>26</v>
      </c>
      <c r="G95" s="81">
        <f t="shared" si="21"/>
        <v>108</v>
      </c>
      <c r="H95" s="116">
        <f>IF(G95="0","0",LOOKUP(G95,{0,66,80,100,120,140,160},{0,1,2,3,"3.5",4,5}))</f>
        <v>3</v>
      </c>
      <c r="I95" s="81">
        <v>48</v>
      </c>
      <c r="J95" s="83">
        <v>64</v>
      </c>
      <c r="K95" s="117">
        <f t="shared" si="22"/>
        <v>112</v>
      </c>
      <c r="L95" s="81">
        <f>IF(K95="0","0",LOOKUP(K95,{0,66,80,100,120,140,160},{0,1,2,3,"3.5",4,5}))</f>
        <v>3</v>
      </c>
      <c r="M95" s="83">
        <v>20</v>
      </c>
      <c r="N95" s="83">
        <v>18</v>
      </c>
      <c r="O95" s="83">
        <v>12</v>
      </c>
      <c r="P95" s="81">
        <f t="shared" si="23"/>
        <v>50</v>
      </c>
      <c r="Q95" s="118">
        <f>IF(P95="0","0",LOOKUP(P95,{0,33,40,50,60,70,80},{0,1,2,3,"3.5",4,5}))</f>
        <v>3</v>
      </c>
      <c r="R95" s="118">
        <v>3</v>
      </c>
      <c r="S95" s="118">
        <v>0</v>
      </c>
      <c r="T95" s="83">
        <f t="shared" si="24"/>
        <v>3</v>
      </c>
      <c r="U95" s="83">
        <v>5</v>
      </c>
      <c r="V95" s="83">
        <v>11</v>
      </c>
      <c r="W95" s="83">
        <f t="shared" si="25"/>
        <v>16</v>
      </c>
      <c r="X95" s="119">
        <f t="shared" si="26"/>
        <v>0</v>
      </c>
      <c r="Y95" s="81">
        <f>IF(X95="0","0",LOOKUP(X95,{0,66,80,100,120,140,160},{0,1,2,3,"3.5",4,5}))</f>
        <v>0</v>
      </c>
      <c r="Z95" s="81">
        <v>25</v>
      </c>
      <c r="AA95" s="81">
        <v>18</v>
      </c>
      <c r="AB95" s="81">
        <f t="shared" si="27"/>
        <v>43</v>
      </c>
      <c r="AC95" s="120">
        <v>18</v>
      </c>
      <c r="AD95" s="120">
        <v>7</v>
      </c>
      <c r="AE95" s="120">
        <f t="shared" si="28"/>
        <v>25</v>
      </c>
      <c r="AF95" s="121">
        <f t="shared" si="29"/>
        <v>68</v>
      </c>
      <c r="AG95" s="118">
        <f>IF(AF95="0","0",LOOKUP(AF95,{0,66,80,100,120,140,160},{0,1,2,3,"3.5",4,5}))</f>
        <v>1</v>
      </c>
      <c r="AH95" s="118">
        <v>25</v>
      </c>
      <c r="AI95" s="118">
        <v>25</v>
      </c>
      <c r="AJ95" s="81">
        <f t="shared" si="30"/>
        <v>50</v>
      </c>
      <c r="AK95" s="83">
        <v>9</v>
      </c>
      <c r="AL95" s="122">
        <v>18</v>
      </c>
      <c r="AM95" s="122">
        <f t="shared" si="31"/>
        <v>27</v>
      </c>
      <c r="AN95" s="121">
        <f t="shared" si="32"/>
        <v>77</v>
      </c>
      <c r="AO95" s="118">
        <f>IF(AN95="0","0",LOOKUP(AN95,{0,66,80,100,120,140,160},{0,1,2,3,"3.5",4,5}))</f>
        <v>1</v>
      </c>
      <c r="AP95" s="118">
        <v>16</v>
      </c>
      <c r="AQ95" s="118">
        <v>18</v>
      </c>
      <c r="AR95" s="83">
        <f t="shared" si="33"/>
        <v>34</v>
      </c>
      <c r="AS95" s="83">
        <v>20</v>
      </c>
      <c r="AT95" s="122">
        <v>20</v>
      </c>
      <c r="AU95" s="122">
        <f t="shared" si="34"/>
        <v>40</v>
      </c>
      <c r="AV95" s="122">
        <f t="shared" si="35"/>
        <v>0</v>
      </c>
      <c r="AW95" s="118">
        <f>IF(AV95="0","0",LOOKUP(AV95,{0,66,80,100,120,140,160},{0,1,2,3,"3.5",4,5}))</f>
        <v>0</v>
      </c>
      <c r="AX95" s="88" t="s">
        <v>294</v>
      </c>
      <c r="AY95" s="88">
        <f>IF(ISBLANK(AW95)," ",IF(AW95="0","0",LOOKUP(AW95,{0,1,2,3,"3.5",4,5},{0,0,0,1,"1.5",2,3})))</f>
        <v>0</v>
      </c>
      <c r="AZ95" s="134">
        <f t="shared" si="36"/>
        <v>0</v>
      </c>
      <c r="BA95" s="88" t="str">
        <f t="shared" si="37"/>
        <v>F</v>
      </c>
      <c r="BB95" s="88" t="str">
        <f t="shared" si="38"/>
        <v>Fail</v>
      </c>
      <c r="BD95" s="49" t="str">
        <f>IF(H95="0","0",LOOKUP(H95,{0,1,2,3,"3.5",4,5},{"F","D","C","B","A-","A","A+"}))</f>
        <v>B</v>
      </c>
      <c r="BE95" s="49" t="str">
        <f>IF(L95="0","0",LOOKUP(L95,{0,1,2,3,"3.5",4,5},{"F","D","C","B","A-","A","A+"}))</f>
        <v>B</v>
      </c>
      <c r="BF95" s="49" t="str">
        <f>IF(Q95="0","0",LOOKUP(Q95,{0,1,2,3,"3.5",4,5},{"F","D","C","B","A-","A","A+"}))</f>
        <v>B</v>
      </c>
      <c r="BG95" s="49" t="str">
        <f>IF(Y95="0","0",LOOKUP(Y95,{0,1,2,3,"3.5",4,5},{"F","D","C","B","A-","A","A+"}))</f>
        <v>F</v>
      </c>
      <c r="BH95" s="49" t="str">
        <f>IF(AG95="0","0",LOOKUP(AG95,{0,1,2,3,"3.5",4,5},{"F","D","C","B","A-","A","A+"}))</f>
        <v>D</v>
      </c>
      <c r="BI95" s="49" t="str">
        <f>IF(AO95="0","0",LOOKUP(AO95,{0,1,2,3,"3.5",4,5},{"F","D","C","B","A-","A","A+"}))</f>
        <v>D</v>
      </c>
      <c r="BJ95" s="49" t="str">
        <f>IF(AW95="0","0",LOOKUP(AW95,{0,1,2,3,"3.5",4,5},{"F","D","C","B","A-","A","A+"}))</f>
        <v>F</v>
      </c>
      <c r="BK95" s="50">
        <f t="shared" si="39"/>
        <v>415</v>
      </c>
    </row>
    <row r="96" spans="1:63">
      <c r="A96" s="58">
        <v>3092</v>
      </c>
      <c r="B96" s="153" t="s">
        <v>339</v>
      </c>
      <c r="C96" s="81">
        <v>23</v>
      </c>
      <c r="D96" s="81">
        <v>34</v>
      </c>
      <c r="E96" s="81">
        <f t="shared" si="20"/>
        <v>57</v>
      </c>
      <c r="F96" s="81">
        <v>15</v>
      </c>
      <c r="G96" s="81">
        <f t="shared" si="21"/>
        <v>72</v>
      </c>
      <c r="H96" s="116">
        <f>IF(G96="0","0",LOOKUP(G96,{0,66,80,100,120,140,160},{0,1,2,3,"3.5",4,5}))</f>
        <v>1</v>
      </c>
      <c r="I96" s="81"/>
      <c r="J96" s="83"/>
      <c r="K96" s="117">
        <f t="shared" si="22"/>
        <v>0</v>
      </c>
      <c r="L96" s="81">
        <f>IF(K96="0","0",LOOKUP(K96,{0,66,80,100,120,140,160},{0,1,2,3,"3.5",4,5}))</f>
        <v>0</v>
      </c>
      <c r="M96" s="83"/>
      <c r="N96" s="83"/>
      <c r="O96" s="83"/>
      <c r="P96" s="81">
        <f t="shared" si="23"/>
        <v>0</v>
      </c>
      <c r="Q96" s="118">
        <f>IF(P96="0","0",LOOKUP(P96,{0,33,40,50,60,70,80},{0,1,2,3,"3.5",4,5}))</f>
        <v>0</v>
      </c>
      <c r="R96" s="118"/>
      <c r="S96" s="118"/>
      <c r="T96" s="83">
        <f t="shared" si="24"/>
        <v>0</v>
      </c>
      <c r="U96" s="83"/>
      <c r="V96" s="83"/>
      <c r="W96" s="83">
        <f t="shared" si="25"/>
        <v>0</v>
      </c>
      <c r="X96" s="119">
        <f t="shared" si="26"/>
        <v>0</v>
      </c>
      <c r="Y96" s="81">
        <f>IF(X96="0","0",LOOKUP(X96,{0,66,80,100,120,140,160},{0,1,2,3,"3.5",4,5}))</f>
        <v>0</v>
      </c>
      <c r="Z96" s="81">
        <v>8</v>
      </c>
      <c r="AA96" s="81">
        <v>3</v>
      </c>
      <c r="AB96" s="81">
        <f t="shared" si="27"/>
        <v>11</v>
      </c>
      <c r="AC96" s="120">
        <v>15</v>
      </c>
      <c r="AD96" s="120">
        <v>10</v>
      </c>
      <c r="AE96" s="120">
        <f t="shared" si="28"/>
        <v>25</v>
      </c>
      <c r="AF96" s="121">
        <f t="shared" si="29"/>
        <v>0</v>
      </c>
      <c r="AG96" s="118">
        <f>IF(AF96="0","0",LOOKUP(AF96,{0,66,80,100,120,140,160},{0,1,2,3,"3.5",4,5}))</f>
        <v>0</v>
      </c>
      <c r="AH96" s="118"/>
      <c r="AI96" s="118">
        <v>2</v>
      </c>
      <c r="AJ96" s="81">
        <f t="shared" si="30"/>
        <v>2</v>
      </c>
      <c r="AK96" s="83"/>
      <c r="AL96" s="122">
        <v>10</v>
      </c>
      <c r="AM96" s="122">
        <f t="shared" si="31"/>
        <v>10</v>
      </c>
      <c r="AN96" s="121">
        <f t="shared" si="32"/>
        <v>0</v>
      </c>
      <c r="AO96" s="118">
        <f>IF(AN96="0","0",LOOKUP(AN96,{0,66,80,100,120,140,160},{0,1,2,3,"3.5",4,5}))</f>
        <v>0</v>
      </c>
      <c r="AP96" s="118">
        <v>3</v>
      </c>
      <c r="AQ96" s="118">
        <v>2</v>
      </c>
      <c r="AR96" s="83">
        <f t="shared" si="33"/>
        <v>5</v>
      </c>
      <c r="AS96" s="83">
        <v>14</v>
      </c>
      <c r="AT96" s="122">
        <v>6</v>
      </c>
      <c r="AU96" s="122">
        <f t="shared" si="34"/>
        <v>20</v>
      </c>
      <c r="AV96" s="122">
        <f t="shared" si="35"/>
        <v>0</v>
      </c>
      <c r="AW96" s="118">
        <f>IF(AV96="0","0",LOOKUP(AV96,{0,66,80,100,120,140,160},{0,1,2,3,"3.5",4,5}))</f>
        <v>0</v>
      </c>
      <c r="AX96" s="88" t="s">
        <v>294</v>
      </c>
      <c r="AY96" s="88">
        <f>IF(ISBLANK(AW96)," ",IF(AW96="0","0",LOOKUP(AW96,{0,1,2,3,"3.5",4,5},{0,0,0,1,"1.5",2,3})))</f>
        <v>0</v>
      </c>
      <c r="AZ96" s="134">
        <f t="shared" si="36"/>
        <v>0</v>
      </c>
      <c r="BA96" s="88" t="str">
        <f t="shared" si="37"/>
        <v>F</v>
      </c>
      <c r="BB96" s="88" t="str">
        <f t="shared" si="38"/>
        <v>Fail</v>
      </c>
      <c r="BD96" s="49" t="str">
        <f>IF(H96="0","0",LOOKUP(H96,{0,1,2,3,"3.5",4,5},{"F","D","C","B","A-","A","A+"}))</f>
        <v>D</v>
      </c>
      <c r="BE96" s="49" t="str">
        <f>IF(L96="0","0",LOOKUP(L96,{0,1,2,3,"3.5",4,5},{"F","D","C","B","A-","A","A+"}))</f>
        <v>F</v>
      </c>
      <c r="BF96" s="49" t="str">
        <f>IF(Q96="0","0",LOOKUP(Q96,{0,1,2,3,"3.5",4,5},{"F","D","C","B","A-","A","A+"}))</f>
        <v>F</v>
      </c>
      <c r="BG96" s="49" t="str">
        <f>IF(Y96="0","0",LOOKUP(Y96,{0,1,2,3,"3.5",4,5},{"F","D","C","B","A-","A","A+"}))</f>
        <v>F</v>
      </c>
      <c r="BH96" s="49" t="str">
        <f>IF(AG96="0","0",LOOKUP(AG96,{0,1,2,3,"3.5",4,5},{"F","D","C","B","A-","A","A+"}))</f>
        <v>F</v>
      </c>
      <c r="BI96" s="49" t="str">
        <f>IF(AO96="0","0",LOOKUP(AO96,{0,1,2,3,"3.5",4,5},{"F","D","C","B","A-","A","A+"}))</f>
        <v>F</v>
      </c>
      <c r="BJ96" s="49" t="str">
        <f>IF(AW96="0","0",LOOKUP(AW96,{0,1,2,3,"3.5",4,5},{"F","D","C","B","A-","A","A+"}))</f>
        <v>F</v>
      </c>
      <c r="BK96" s="50">
        <f t="shared" si="39"/>
        <v>72</v>
      </c>
    </row>
    <row r="97" spans="1:63">
      <c r="A97" s="58">
        <v>3093</v>
      </c>
      <c r="B97" s="153" t="s">
        <v>375</v>
      </c>
      <c r="C97" s="81">
        <v>29</v>
      </c>
      <c r="D97" s="81">
        <v>38</v>
      </c>
      <c r="E97" s="81">
        <f t="shared" si="20"/>
        <v>67</v>
      </c>
      <c r="F97" s="81">
        <v>19</v>
      </c>
      <c r="G97" s="81">
        <f t="shared" si="21"/>
        <v>86</v>
      </c>
      <c r="H97" s="116">
        <f>IF(G97="0","0",LOOKUP(G97,{0,66,80,100,120,140,160},{0,1,2,3,"3.5",4,5}))</f>
        <v>2</v>
      </c>
      <c r="I97" s="81">
        <v>26</v>
      </c>
      <c r="J97" s="83">
        <v>53</v>
      </c>
      <c r="K97" s="117">
        <f t="shared" si="22"/>
        <v>79</v>
      </c>
      <c r="L97" s="81">
        <f>IF(K97="0","0",LOOKUP(K97,{0,66,80,100,120,140,160},{0,1,2,3,"3.5",4,5}))</f>
        <v>1</v>
      </c>
      <c r="M97" s="83">
        <v>20</v>
      </c>
      <c r="N97" s="83">
        <v>14</v>
      </c>
      <c r="O97" s="83">
        <v>13</v>
      </c>
      <c r="P97" s="81">
        <f t="shared" si="23"/>
        <v>47</v>
      </c>
      <c r="Q97" s="118">
        <f>IF(P97="0","0",LOOKUP(P97,{0,33,40,50,60,70,80},{0,1,2,3,"3.5",4,5}))</f>
        <v>2</v>
      </c>
      <c r="R97" s="118">
        <v>15</v>
      </c>
      <c r="S97" s="118"/>
      <c r="T97" s="83">
        <f t="shared" si="24"/>
        <v>15</v>
      </c>
      <c r="U97" s="83">
        <v>15</v>
      </c>
      <c r="V97" s="83"/>
      <c r="W97" s="83">
        <f t="shared" si="25"/>
        <v>15</v>
      </c>
      <c r="X97" s="119">
        <f t="shared" si="26"/>
        <v>0</v>
      </c>
      <c r="Y97" s="81">
        <f>IF(X97="0","0",LOOKUP(X97,{0,66,80,100,120,140,160},{0,1,2,3,"3.5",4,5}))</f>
        <v>0</v>
      </c>
      <c r="Z97" s="81">
        <v>29</v>
      </c>
      <c r="AA97" s="81">
        <v>30</v>
      </c>
      <c r="AB97" s="81">
        <f t="shared" si="27"/>
        <v>59</v>
      </c>
      <c r="AC97" s="120">
        <v>20</v>
      </c>
      <c r="AD97" s="120">
        <v>23</v>
      </c>
      <c r="AE97" s="120">
        <f t="shared" si="28"/>
        <v>43</v>
      </c>
      <c r="AF97" s="121">
        <f t="shared" si="29"/>
        <v>102</v>
      </c>
      <c r="AG97" s="118">
        <f>IF(AF97="0","0",LOOKUP(AF97,{0,66,80,100,120,140,160},{0,1,2,3,"3.5",4,5}))</f>
        <v>3</v>
      </c>
      <c r="AH97" s="118">
        <v>26</v>
      </c>
      <c r="AI97" s="118">
        <v>23</v>
      </c>
      <c r="AJ97" s="81">
        <f t="shared" si="30"/>
        <v>49</v>
      </c>
      <c r="AK97" s="83">
        <v>19</v>
      </c>
      <c r="AL97" s="122">
        <v>21</v>
      </c>
      <c r="AM97" s="122">
        <f t="shared" si="31"/>
        <v>40</v>
      </c>
      <c r="AN97" s="121">
        <f t="shared" si="32"/>
        <v>89</v>
      </c>
      <c r="AO97" s="118">
        <f>IF(AN97="0","0",LOOKUP(AN97,{0,66,80,100,120,140,160},{0,1,2,3,"3.5",4,5}))</f>
        <v>2</v>
      </c>
      <c r="AP97" s="118">
        <v>10</v>
      </c>
      <c r="AQ97" s="118">
        <v>24</v>
      </c>
      <c r="AR97" s="83">
        <f t="shared" si="33"/>
        <v>34</v>
      </c>
      <c r="AS97" s="83">
        <v>10</v>
      </c>
      <c r="AT97" s="122">
        <v>12</v>
      </c>
      <c r="AU97" s="122">
        <f t="shared" si="34"/>
        <v>22</v>
      </c>
      <c r="AV97" s="122">
        <f t="shared" si="35"/>
        <v>0</v>
      </c>
      <c r="AW97" s="118">
        <f>IF(AV97="0","0",LOOKUP(AV97,{0,66,80,100,120,140,160},{0,1,2,3,"3.5",4,5}))</f>
        <v>0</v>
      </c>
      <c r="AX97" s="88" t="s">
        <v>294</v>
      </c>
      <c r="AY97" s="88">
        <f>IF(ISBLANK(AW97)," ",IF(AW97="0","0",LOOKUP(AW97,{0,1,2,3,"3.5",4,5},{0,0,0,1,"1.5",2,3})))</f>
        <v>0</v>
      </c>
      <c r="AZ97" s="134">
        <f t="shared" si="36"/>
        <v>0</v>
      </c>
      <c r="BA97" s="88" t="str">
        <f t="shared" si="37"/>
        <v>F</v>
      </c>
      <c r="BB97" s="88" t="str">
        <f t="shared" si="38"/>
        <v>Fail</v>
      </c>
      <c r="BD97" s="49" t="str">
        <f>IF(H97="0","0",LOOKUP(H97,{0,1,2,3,"3.5",4,5},{"F","D","C","B","A-","A","A+"}))</f>
        <v>C</v>
      </c>
      <c r="BE97" s="49" t="str">
        <f>IF(L97="0","0",LOOKUP(L97,{0,1,2,3,"3.5",4,5},{"F","D","C","B","A-","A","A+"}))</f>
        <v>D</v>
      </c>
      <c r="BF97" s="49" t="str">
        <f>IF(Q97="0","0",LOOKUP(Q97,{0,1,2,3,"3.5",4,5},{"F","D","C","B","A-","A","A+"}))</f>
        <v>C</v>
      </c>
      <c r="BG97" s="49" t="str">
        <f>IF(Y97="0","0",LOOKUP(Y97,{0,1,2,3,"3.5",4,5},{"F","D","C","B","A-","A","A+"}))</f>
        <v>F</v>
      </c>
      <c r="BH97" s="49" t="str">
        <f>IF(AG97="0","0",LOOKUP(AG97,{0,1,2,3,"3.5",4,5},{"F","D","C","B","A-","A","A+"}))</f>
        <v>B</v>
      </c>
      <c r="BI97" s="49" t="str">
        <f>IF(AO97="0","0",LOOKUP(AO97,{0,1,2,3,"3.5",4,5},{"F","D","C","B","A-","A","A+"}))</f>
        <v>C</v>
      </c>
      <c r="BJ97" s="49" t="str">
        <f>IF(AW97="0","0",LOOKUP(AW97,{0,1,2,3,"3.5",4,5},{"F","D","C","B","A-","A","A+"}))</f>
        <v>F</v>
      </c>
      <c r="BK97" s="50">
        <f t="shared" si="39"/>
        <v>403</v>
      </c>
    </row>
    <row r="98" spans="1:63">
      <c r="A98" s="58">
        <v>3094</v>
      </c>
      <c r="B98" s="153" t="s">
        <v>376</v>
      </c>
      <c r="C98" s="81"/>
      <c r="D98" s="81"/>
      <c r="E98" s="81">
        <f t="shared" si="20"/>
        <v>0</v>
      </c>
      <c r="F98" s="81"/>
      <c r="G98" s="81">
        <f t="shared" si="21"/>
        <v>0</v>
      </c>
      <c r="H98" s="116">
        <f>IF(G98="0","0",LOOKUP(G98,{0,66,80,100,120,140,160},{0,1,2,3,"3.5",4,5}))</f>
        <v>0</v>
      </c>
      <c r="I98" s="81"/>
      <c r="J98" s="83">
        <v>54</v>
      </c>
      <c r="K98" s="117">
        <f t="shared" si="22"/>
        <v>54</v>
      </c>
      <c r="L98" s="81">
        <f>IF(K98="0","0",LOOKUP(K98,{0,66,80,100,120,140,160},{0,1,2,3,"3.5",4,5}))</f>
        <v>0</v>
      </c>
      <c r="M98" s="83"/>
      <c r="N98" s="83"/>
      <c r="O98" s="83"/>
      <c r="P98" s="81">
        <f t="shared" si="23"/>
        <v>0</v>
      </c>
      <c r="Q98" s="118">
        <f>IF(P98="0","0",LOOKUP(P98,{0,33,40,50,60,70,80},{0,1,2,3,"3.5",4,5}))</f>
        <v>0</v>
      </c>
      <c r="R98" s="118"/>
      <c r="S98" s="118"/>
      <c r="T98" s="83">
        <f t="shared" si="24"/>
        <v>0</v>
      </c>
      <c r="U98" s="83"/>
      <c r="V98" s="83"/>
      <c r="W98" s="83">
        <f t="shared" si="25"/>
        <v>0</v>
      </c>
      <c r="X98" s="119">
        <f t="shared" si="26"/>
        <v>0</v>
      </c>
      <c r="Y98" s="81">
        <f>IF(X98="0","0",LOOKUP(X98,{0,66,80,100,120,140,160},{0,1,2,3,"3.5",4,5}))</f>
        <v>0</v>
      </c>
      <c r="Z98" s="81"/>
      <c r="AA98" s="81"/>
      <c r="AB98" s="81">
        <f t="shared" si="27"/>
        <v>0</v>
      </c>
      <c r="AC98" s="120"/>
      <c r="AD98" s="120"/>
      <c r="AE98" s="120">
        <f t="shared" si="28"/>
        <v>0</v>
      </c>
      <c r="AF98" s="121">
        <f t="shared" si="29"/>
        <v>0</v>
      </c>
      <c r="AG98" s="118">
        <f>IF(AF98="0","0",LOOKUP(AF98,{0,66,80,100,120,140,160},{0,1,2,3,"3.5",4,5}))</f>
        <v>0</v>
      </c>
      <c r="AH98" s="118"/>
      <c r="AI98" s="118"/>
      <c r="AJ98" s="81">
        <f t="shared" si="30"/>
        <v>0</v>
      </c>
      <c r="AK98" s="83"/>
      <c r="AL98" s="122"/>
      <c r="AM98" s="122">
        <f t="shared" si="31"/>
        <v>0</v>
      </c>
      <c r="AN98" s="121">
        <f t="shared" si="32"/>
        <v>0</v>
      </c>
      <c r="AO98" s="118">
        <f>IF(AN98="0","0",LOOKUP(AN98,{0,66,80,100,120,140,160},{0,1,2,3,"3.5",4,5}))</f>
        <v>0</v>
      </c>
      <c r="AP98" s="118"/>
      <c r="AQ98" s="118"/>
      <c r="AR98" s="83">
        <f t="shared" si="33"/>
        <v>0</v>
      </c>
      <c r="AS98" s="83"/>
      <c r="AT98" s="122"/>
      <c r="AU98" s="122">
        <f t="shared" si="34"/>
        <v>0</v>
      </c>
      <c r="AV98" s="122">
        <f t="shared" si="35"/>
        <v>0</v>
      </c>
      <c r="AW98" s="118">
        <f>IF(AV98="0","0",LOOKUP(AV98,{0,66,80,100,120,140,160},{0,1,2,3,"3.5",4,5}))</f>
        <v>0</v>
      </c>
      <c r="AX98" s="88" t="s">
        <v>294</v>
      </c>
      <c r="AY98" s="88">
        <f>IF(ISBLANK(AW98)," ",IF(AW98="0","0",LOOKUP(AW98,{0,1,2,3,"3.5",4,5},{0,0,0,1,"1.5",2,3})))</f>
        <v>0</v>
      </c>
      <c r="AZ98" s="134">
        <f t="shared" si="36"/>
        <v>0</v>
      </c>
      <c r="BA98" s="88" t="str">
        <f t="shared" si="37"/>
        <v>F</v>
      </c>
      <c r="BB98" s="88" t="str">
        <f t="shared" si="38"/>
        <v>Fail</v>
      </c>
      <c r="BD98" s="49" t="str">
        <f>IF(H98="0","0",LOOKUP(H98,{0,1,2,3,"3.5",4,5},{"F","D","C","B","A-","A","A+"}))</f>
        <v>F</v>
      </c>
      <c r="BE98" s="49" t="str">
        <f>IF(L98="0","0",LOOKUP(L98,{0,1,2,3,"3.5",4,5},{"F","D","C","B","A-","A","A+"}))</f>
        <v>F</v>
      </c>
      <c r="BF98" s="49" t="str">
        <f>IF(Q98="0","0",LOOKUP(Q98,{0,1,2,3,"3.5",4,5},{"F","D","C","B","A-","A","A+"}))</f>
        <v>F</v>
      </c>
      <c r="BG98" s="49" t="str">
        <f>IF(Y98="0","0",LOOKUP(Y98,{0,1,2,3,"3.5",4,5},{"F","D","C","B","A-","A","A+"}))</f>
        <v>F</v>
      </c>
      <c r="BH98" s="49" t="str">
        <f>IF(AG98="0","0",LOOKUP(AG98,{0,1,2,3,"3.5",4,5},{"F","D","C","B","A-","A","A+"}))</f>
        <v>F</v>
      </c>
      <c r="BI98" s="49" t="str">
        <f>IF(AO98="0","0",LOOKUP(AO98,{0,1,2,3,"3.5",4,5},{"F","D","C","B","A-","A","A+"}))</f>
        <v>F</v>
      </c>
      <c r="BJ98" s="49" t="str">
        <f>IF(AW98="0","0",LOOKUP(AW98,{0,1,2,3,"3.5",4,5},{"F","D","C","B","A-","A","A+"}))</f>
        <v>F</v>
      </c>
      <c r="BK98" s="50">
        <f t="shared" si="39"/>
        <v>54</v>
      </c>
    </row>
    <row r="99" spans="1:63">
      <c r="A99" s="58">
        <v>3095</v>
      </c>
      <c r="B99" s="153" t="s">
        <v>377</v>
      </c>
      <c r="C99" s="81">
        <v>29</v>
      </c>
      <c r="D99" s="81">
        <v>59</v>
      </c>
      <c r="E99" s="81">
        <f t="shared" si="20"/>
        <v>88</v>
      </c>
      <c r="F99" s="81">
        <v>24</v>
      </c>
      <c r="G99" s="81">
        <f t="shared" si="21"/>
        <v>112</v>
      </c>
      <c r="H99" s="116">
        <f>IF(G99="0","0",LOOKUP(G99,{0,66,80,100,120,140,160},{0,1,2,3,"3.5",4,5}))</f>
        <v>3</v>
      </c>
      <c r="I99" s="81">
        <v>38</v>
      </c>
      <c r="J99" s="83"/>
      <c r="K99" s="117">
        <f t="shared" si="22"/>
        <v>38</v>
      </c>
      <c r="L99" s="81">
        <f>IF(K99="0","0",LOOKUP(K99,{0,66,80,100,120,140,160},{0,1,2,3,"3.5",4,5}))</f>
        <v>0</v>
      </c>
      <c r="M99" s="83">
        <v>21</v>
      </c>
      <c r="N99" s="83">
        <v>16</v>
      </c>
      <c r="O99" s="83"/>
      <c r="P99" s="81">
        <f t="shared" si="23"/>
        <v>0</v>
      </c>
      <c r="Q99" s="118">
        <f>IF(P99="0","0",LOOKUP(P99,{0,33,40,50,60,70,80},{0,1,2,3,"3.5",4,5}))</f>
        <v>0</v>
      </c>
      <c r="R99" s="118">
        <v>1</v>
      </c>
      <c r="S99" s="118"/>
      <c r="T99" s="83">
        <f t="shared" si="24"/>
        <v>1</v>
      </c>
      <c r="U99" s="83">
        <v>7</v>
      </c>
      <c r="V99" s="83"/>
      <c r="W99" s="83">
        <f t="shared" si="25"/>
        <v>7</v>
      </c>
      <c r="X99" s="119">
        <f t="shared" si="26"/>
        <v>0</v>
      </c>
      <c r="Y99" s="81">
        <f>IF(X99="0","0",LOOKUP(X99,{0,66,80,100,120,140,160},{0,1,2,3,"3.5",4,5}))</f>
        <v>0</v>
      </c>
      <c r="Z99" s="81">
        <v>22</v>
      </c>
      <c r="AA99" s="81"/>
      <c r="AB99" s="81">
        <f t="shared" si="27"/>
        <v>22</v>
      </c>
      <c r="AC99" s="120">
        <v>14</v>
      </c>
      <c r="AD99" s="120"/>
      <c r="AE99" s="120">
        <f t="shared" si="28"/>
        <v>14</v>
      </c>
      <c r="AF99" s="121">
        <f t="shared" si="29"/>
        <v>0</v>
      </c>
      <c r="AG99" s="118">
        <f>IF(AF99="0","0",LOOKUP(AF99,{0,66,80,100,120,140,160},{0,1,2,3,"3.5",4,5}))</f>
        <v>0</v>
      </c>
      <c r="AH99" s="118"/>
      <c r="AI99" s="118"/>
      <c r="AJ99" s="81">
        <f t="shared" si="30"/>
        <v>0</v>
      </c>
      <c r="AK99" s="83"/>
      <c r="AL99" s="122"/>
      <c r="AM99" s="122">
        <f t="shared" si="31"/>
        <v>0</v>
      </c>
      <c r="AN99" s="121">
        <f t="shared" si="32"/>
        <v>0</v>
      </c>
      <c r="AO99" s="118">
        <f>IF(AN99="0","0",LOOKUP(AN99,{0,66,80,100,120,140,160},{0,1,2,3,"3.5",4,5}))</f>
        <v>0</v>
      </c>
      <c r="AP99" s="118"/>
      <c r="AQ99" s="118"/>
      <c r="AR99" s="83">
        <f t="shared" si="33"/>
        <v>0</v>
      </c>
      <c r="AS99" s="83"/>
      <c r="AT99" s="122"/>
      <c r="AU99" s="122">
        <f t="shared" si="34"/>
        <v>0</v>
      </c>
      <c r="AV99" s="122">
        <f t="shared" si="35"/>
        <v>0</v>
      </c>
      <c r="AW99" s="118">
        <f>IF(AV99="0","0",LOOKUP(AV99,{0,66,80,100,120,140,160},{0,1,2,3,"3.5",4,5}))</f>
        <v>0</v>
      </c>
      <c r="AX99" s="88" t="s">
        <v>294</v>
      </c>
      <c r="AY99" s="88">
        <f>IF(ISBLANK(AW99)," ",IF(AW99="0","0",LOOKUP(AW99,{0,1,2,3,"3.5",4,5},{0,0,0,1,"1.5",2,3})))</f>
        <v>0</v>
      </c>
      <c r="AZ99" s="134">
        <f t="shared" si="36"/>
        <v>0</v>
      </c>
      <c r="BA99" s="88" t="str">
        <f t="shared" si="37"/>
        <v>F</v>
      </c>
      <c r="BB99" s="88" t="str">
        <f t="shared" si="38"/>
        <v>Fail</v>
      </c>
      <c r="BD99" s="49" t="str">
        <f>IF(H99="0","0",LOOKUP(H99,{0,1,2,3,"3.5",4,5},{"F","D","C","B","A-","A","A+"}))</f>
        <v>B</v>
      </c>
      <c r="BE99" s="49" t="str">
        <f>IF(L99="0","0",LOOKUP(L99,{0,1,2,3,"3.5",4,5},{"F","D","C","B","A-","A","A+"}))</f>
        <v>F</v>
      </c>
      <c r="BF99" s="49" t="str">
        <f>IF(Q99="0","0",LOOKUP(Q99,{0,1,2,3,"3.5",4,5},{"F","D","C","B","A-","A","A+"}))</f>
        <v>F</v>
      </c>
      <c r="BG99" s="49" t="str">
        <f>IF(Y99="0","0",LOOKUP(Y99,{0,1,2,3,"3.5",4,5},{"F","D","C","B","A-","A","A+"}))</f>
        <v>F</v>
      </c>
      <c r="BH99" s="49" t="str">
        <f>IF(AG99="0","0",LOOKUP(AG99,{0,1,2,3,"3.5",4,5},{"F","D","C","B","A-","A","A+"}))</f>
        <v>F</v>
      </c>
      <c r="BI99" s="49" t="str">
        <f>IF(AO99="0","0",LOOKUP(AO99,{0,1,2,3,"3.5",4,5},{"F","D","C","B","A-","A","A+"}))</f>
        <v>F</v>
      </c>
      <c r="BJ99" s="49" t="str">
        <f>IF(AW99="0","0",LOOKUP(AW99,{0,1,2,3,"3.5",4,5},{"F","D","C","B","A-","A","A+"}))</f>
        <v>F</v>
      </c>
      <c r="BK99" s="50">
        <f t="shared" si="39"/>
        <v>150</v>
      </c>
    </row>
    <row r="100" spans="1:63">
      <c r="A100" s="58">
        <v>3096</v>
      </c>
      <c r="B100" s="153" t="s">
        <v>378</v>
      </c>
      <c r="C100" s="81">
        <v>25</v>
      </c>
      <c r="D100" s="81">
        <v>47</v>
      </c>
      <c r="E100" s="81">
        <f t="shared" si="20"/>
        <v>72</v>
      </c>
      <c r="F100" s="81">
        <v>22</v>
      </c>
      <c r="G100" s="81">
        <f t="shared" si="21"/>
        <v>94</v>
      </c>
      <c r="H100" s="116">
        <f>IF(G100="0","0",LOOKUP(G100,{0,66,80,100,120,140,160},{0,1,2,3,"3.5",4,5}))</f>
        <v>2</v>
      </c>
      <c r="I100" s="81">
        <v>36</v>
      </c>
      <c r="J100" s="83">
        <v>46</v>
      </c>
      <c r="K100" s="117">
        <f t="shared" si="22"/>
        <v>82</v>
      </c>
      <c r="L100" s="81">
        <f>IF(K100="0","0",LOOKUP(K100,{0,66,80,100,120,140,160},{0,1,2,3,"3.5",4,5}))</f>
        <v>2</v>
      </c>
      <c r="M100" s="83">
        <v>23</v>
      </c>
      <c r="N100" s="83">
        <v>17</v>
      </c>
      <c r="O100" s="83">
        <v>12</v>
      </c>
      <c r="P100" s="81">
        <f t="shared" si="23"/>
        <v>52</v>
      </c>
      <c r="Q100" s="118">
        <f>IF(P100="0","0",LOOKUP(P100,{0,33,40,50,60,70,80},{0,1,2,3,"3.5",4,5}))</f>
        <v>3</v>
      </c>
      <c r="R100" s="118">
        <v>0</v>
      </c>
      <c r="S100" s="118">
        <v>0</v>
      </c>
      <c r="T100" s="83">
        <f t="shared" si="24"/>
        <v>0</v>
      </c>
      <c r="U100" s="83">
        <v>9</v>
      </c>
      <c r="V100" s="83">
        <v>12</v>
      </c>
      <c r="W100" s="83">
        <f t="shared" si="25"/>
        <v>21</v>
      </c>
      <c r="X100" s="119">
        <f t="shared" si="26"/>
        <v>0</v>
      </c>
      <c r="Y100" s="81">
        <f>IF(X100="0","0",LOOKUP(X100,{0,66,80,100,120,140,160},{0,1,2,3,"3.5",4,5}))</f>
        <v>0</v>
      </c>
      <c r="Z100" s="81">
        <v>18</v>
      </c>
      <c r="AA100" s="81">
        <v>13</v>
      </c>
      <c r="AB100" s="81">
        <f t="shared" si="27"/>
        <v>31</v>
      </c>
      <c r="AC100" s="120">
        <v>17</v>
      </c>
      <c r="AD100" s="120">
        <v>16</v>
      </c>
      <c r="AE100" s="120">
        <f t="shared" si="28"/>
        <v>33</v>
      </c>
      <c r="AF100" s="121">
        <f t="shared" si="29"/>
        <v>0</v>
      </c>
      <c r="AG100" s="118">
        <f>IF(AF100="0","0",LOOKUP(AF100,{0,66,80,100,120,140,160},{0,1,2,3,"3.5",4,5}))</f>
        <v>0</v>
      </c>
      <c r="AH100" s="118">
        <v>16</v>
      </c>
      <c r="AI100" s="118">
        <v>13</v>
      </c>
      <c r="AJ100" s="81">
        <f t="shared" si="30"/>
        <v>29</v>
      </c>
      <c r="AK100" s="83">
        <v>16</v>
      </c>
      <c r="AL100" s="122">
        <v>11</v>
      </c>
      <c r="AM100" s="122">
        <f t="shared" si="31"/>
        <v>27</v>
      </c>
      <c r="AN100" s="121">
        <f t="shared" si="32"/>
        <v>0</v>
      </c>
      <c r="AO100" s="118">
        <f>IF(AN100="0","0",LOOKUP(AN100,{0,66,80,100,120,140,160},{0,1,2,3,"3.5",4,5}))</f>
        <v>0</v>
      </c>
      <c r="AP100" s="118">
        <v>1</v>
      </c>
      <c r="AQ100" s="118">
        <v>9</v>
      </c>
      <c r="AR100" s="83">
        <f t="shared" si="33"/>
        <v>10</v>
      </c>
      <c r="AS100" s="83">
        <v>15</v>
      </c>
      <c r="AT100" s="122">
        <v>10</v>
      </c>
      <c r="AU100" s="122">
        <f t="shared" si="34"/>
        <v>25</v>
      </c>
      <c r="AV100" s="122">
        <f t="shared" si="35"/>
        <v>0</v>
      </c>
      <c r="AW100" s="118">
        <f>IF(AV100="0","0",LOOKUP(AV100,{0,66,80,100,120,140,160},{0,1,2,3,"3.5",4,5}))</f>
        <v>0</v>
      </c>
      <c r="AX100" s="88" t="s">
        <v>294</v>
      </c>
      <c r="AY100" s="88">
        <f>IF(ISBLANK(AW100)," ",IF(AW100="0","0",LOOKUP(AW100,{0,1,2,3,"3.5",4,5},{0,0,0,1,"1.5",2,3})))</f>
        <v>0</v>
      </c>
      <c r="AZ100" s="134">
        <f t="shared" si="36"/>
        <v>0</v>
      </c>
      <c r="BA100" s="88" t="str">
        <f t="shared" si="37"/>
        <v>F</v>
      </c>
      <c r="BB100" s="88" t="str">
        <f t="shared" si="38"/>
        <v>Fail</v>
      </c>
      <c r="BD100" s="49" t="str">
        <f>IF(H100="0","0",LOOKUP(H100,{0,1,2,3,"3.5",4,5},{"F","D","C","B","A-","A","A+"}))</f>
        <v>C</v>
      </c>
      <c r="BE100" s="49" t="str">
        <f>IF(L100="0","0",LOOKUP(L100,{0,1,2,3,"3.5",4,5},{"F","D","C","B","A-","A","A+"}))</f>
        <v>C</v>
      </c>
      <c r="BF100" s="49" t="str">
        <f>IF(Q100="0","0",LOOKUP(Q100,{0,1,2,3,"3.5",4,5},{"F","D","C","B","A-","A","A+"}))</f>
        <v>B</v>
      </c>
      <c r="BG100" s="49" t="str">
        <f>IF(Y100="0","0",LOOKUP(Y100,{0,1,2,3,"3.5",4,5},{"F","D","C","B","A-","A","A+"}))</f>
        <v>F</v>
      </c>
      <c r="BH100" s="49" t="str">
        <f>IF(AG100="0","0",LOOKUP(AG100,{0,1,2,3,"3.5",4,5},{"F","D","C","B","A-","A","A+"}))</f>
        <v>F</v>
      </c>
      <c r="BI100" s="49" t="str">
        <f>IF(AO100="0","0",LOOKUP(AO100,{0,1,2,3,"3.5",4,5},{"F","D","C","B","A-","A","A+"}))</f>
        <v>F</v>
      </c>
      <c r="BJ100" s="49" t="str">
        <f>IF(AW100="0","0",LOOKUP(AW100,{0,1,2,3,"3.5",4,5},{"F","D","C","B","A-","A","A+"}))</f>
        <v>F</v>
      </c>
      <c r="BK100" s="50">
        <f t="shared" si="39"/>
        <v>228</v>
      </c>
    </row>
    <row r="101" spans="1:63" ht="18">
      <c r="A101" s="58">
        <v>3097</v>
      </c>
      <c r="B101" s="153" t="s">
        <v>379</v>
      </c>
      <c r="C101" s="81">
        <v>24</v>
      </c>
      <c r="D101" s="81">
        <v>40</v>
      </c>
      <c r="E101" s="81">
        <f t="shared" si="20"/>
        <v>64</v>
      </c>
      <c r="F101" s="81">
        <v>15</v>
      </c>
      <c r="G101" s="81">
        <f t="shared" si="21"/>
        <v>79</v>
      </c>
      <c r="H101" s="116">
        <f>IF(G101="0","0",LOOKUP(G101,{0,66,80,100,120,140,160},{0,1,2,3,"3.5",4,5}))</f>
        <v>1</v>
      </c>
      <c r="I101" s="81">
        <v>33</v>
      </c>
      <c r="J101" s="83">
        <v>23</v>
      </c>
      <c r="K101" s="117">
        <f t="shared" si="22"/>
        <v>56</v>
      </c>
      <c r="L101" s="81">
        <f>IF(K101="0","0",LOOKUP(K101,{0,66,80,100,120,140,160},{0,1,2,3,"3.5",4,5}))</f>
        <v>0</v>
      </c>
      <c r="M101" s="83">
        <v>17</v>
      </c>
      <c r="N101" s="83">
        <v>15</v>
      </c>
      <c r="O101" s="83">
        <v>13</v>
      </c>
      <c r="P101" s="81">
        <f t="shared" si="23"/>
        <v>45</v>
      </c>
      <c r="Q101" s="118">
        <f>IF(P101="0","0",LOOKUP(P101,{0,33,40,50,60,70,80},{0,1,2,3,"3.5",4,5}))</f>
        <v>2</v>
      </c>
      <c r="R101" s="118">
        <v>6</v>
      </c>
      <c r="S101" s="118">
        <v>17</v>
      </c>
      <c r="T101" s="83">
        <f t="shared" si="24"/>
        <v>23</v>
      </c>
      <c r="U101" s="83">
        <v>11</v>
      </c>
      <c r="V101" s="83">
        <v>12</v>
      </c>
      <c r="W101" s="83">
        <f t="shared" si="25"/>
        <v>23</v>
      </c>
      <c r="X101" s="119">
        <f t="shared" si="26"/>
        <v>0</v>
      </c>
      <c r="Y101" s="81">
        <f>IF(X101="0","0",LOOKUP(X101,{0,66,80,100,120,140,160},{0,1,2,3,"3.5",4,5}))</f>
        <v>0</v>
      </c>
      <c r="Z101" s="81">
        <v>25</v>
      </c>
      <c r="AA101" s="81">
        <v>22</v>
      </c>
      <c r="AB101" s="81">
        <f t="shared" si="27"/>
        <v>47</v>
      </c>
      <c r="AC101" s="120">
        <v>17</v>
      </c>
      <c r="AD101" s="120">
        <v>15</v>
      </c>
      <c r="AE101" s="120">
        <f t="shared" si="28"/>
        <v>32</v>
      </c>
      <c r="AF101" s="121">
        <f t="shared" si="29"/>
        <v>79</v>
      </c>
      <c r="AG101" s="118">
        <f>IF(AF101="0","0",LOOKUP(AF101,{0,66,80,100,120,140,160},{0,1,2,3,"3.5",4,5}))</f>
        <v>1</v>
      </c>
      <c r="AH101" s="118">
        <v>25</v>
      </c>
      <c r="AI101" s="118">
        <v>27</v>
      </c>
      <c r="AJ101" s="81">
        <f t="shared" si="30"/>
        <v>52</v>
      </c>
      <c r="AK101" s="83">
        <v>17</v>
      </c>
      <c r="AL101" s="122">
        <v>13</v>
      </c>
      <c r="AM101" s="122">
        <f t="shared" si="31"/>
        <v>30</v>
      </c>
      <c r="AN101" s="121">
        <f t="shared" si="32"/>
        <v>82</v>
      </c>
      <c r="AO101" s="118">
        <f>IF(AN101="0","0",LOOKUP(AN101,{0,66,80,100,120,140,160},{0,1,2,3,"3.5",4,5}))</f>
        <v>2</v>
      </c>
      <c r="AP101" s="118">
        <v>15</v>
      </c>
      <c r="AQ101" s="118">
        <v>24</v>
      </c>
      <c r="AR101" s="83">
        <f t="shared" si="33"/>
        <v>39</v>
      </c>
      <c r="AS101" s="83">
        <v>3</v>
      </c>
      <c r="AT101" s="122">
        <v>9</v>
      </c>
      <c r="AU101" s="122">
        <f t="shared" si="34"/>
        <v>12</v>
      </c>
      <c r="AV101" s="122">
        <f t="shared" si="35"/>
        <v>0</v>
      </c>
      <c r="AW101" s="118">
        <f>IF(AV101="0","0",LOOKUP(AV101,{0,66,80,100,120,140,160},{0,1,2,3,"3.5",4,5}))</f>
        <v>0</v>
      </c>
      <c r="AX101" s="88" t="s">
        <v>294</v>
      </c>
      <c r="AY101" s="88">
        <f>IF(ISBLANK(AW101)," ",IF(AW101="0","0",LOOKUP(AW101,{0,1,2,3,"3.5",4,5},{0,0,0,1,"1.5",2,3})))</f>
        <v>0</v>
      </c>
      <c r="AZ101" s="134">
        <f t="shared" si="36"/>
        <v>0</v>
      </c>
      <c r="BA101" s="88" t="str">
        <f t="shared" si="37"/>
        <v>F</v>
      </c>
      <c r="BB101" s="88" t="str">
        <f t="shared" si="38"/>
        <v>Fail</v>
      </c>
      <c r="BD101" s="49" t="str">
        <f>IF(H101="0","0",LOOKUP(H101,{0,1,2,3,"3.5",4,5},{"F","D","C","B","A-","A","A+"}))</f>
        <v>D</v>
      </c>
      <c r="BE101" s="49" t="str">
        <f>IF(L101="0","0",LOOKUP(L101,{0,1,2,3,"3.5",4,5},{"F","D","C","B","A-","A","A+"}))</f>
        <v>F</v>
      </c>
      <c r="BF101" s="49" t="str">
        <f>IF(Q101="0","0",LOOKUP(Q101,{0,1,2,3,"3.5",4,5},{"F","D","C","B","A-","A","A+"}))</f>
        <v>C</v>
      </c>
      <c r="BG101" s="49" t="str">
        <f>IF(Y101="0","0",LOOKUP(Y101,{0,1,2,3,"3.5",4,5},{"F","D","C","B","A-","A","A+"}))</f>
        <v>F</v>
      </c>
      <c r="BH101" s="49" t="str">
        <f>IF(AG101="0","0",LOOKUP(AG101,{0,1,2,3,"3.5",4,5},{"F","D","C","B","A-","A","A+"}))</f>
        <v>D</v>
      </c>
      <c r="BI101" s="49" t="str">
        <f>IF(AO101="0","0",LOOKUP(AO101,{0,1,2,3,"3.5",4,5},{"F","D","C","B","A-","A","A+"}))</f>
        <v>C</v>
      </c>
      <c r="BJ101" s="49" t="str">
        <f>IF(AW101="0","0",LOOKUP(AW101,{0,1,2,3,"3.5",4,5},{"F","D","C","B","A-","A","A+"}))</f>
        <v>F</v>
      </c>
      <c r="BK101" s="50">
        <f t="shared" si="39"/>
        <v>341</v>
      </c>
    </row>
    <row r="102" spans="1:63">
      <c r="A102" s="58">
        <v>3098</v>
      </c>
      <c r="B102" s="153"/>
      <c r="C102" s="81"/>
      <c r="D102" s="81"/>
      <c r="E102" s="81">
        <f t="shared" si="20"/>
        <v>0</v>
      </c>
      <c r="F102" s="81"/>
      <c r="G102" s="81">
        <f t="shared" si="21"/>
        <v>0</v>
      </c>
      <c r="H102" s="116">
        <f>IF(G102="0","0",LOOKUP(G102,{0,66,80,100,120,140,160},{0,1,2,3,"3.5",4,5}))</f>
        <v>0</v>
      </c>
      <c r="I102" s="81"/>
      <c r="J102" s="83"/>
      <c r="K102" s="117">
        <f t="shared" si="22"/>
        <v>0</v>
      </c>
      <c r="L102" s="81">
        <f>IF(K102="0","0",LOOKUP(K102,{0,66,80,100,120,140,160},{0,1,2,3,"3.5",4,5}))</f>
        <v>0</v>
      </c>
      <c r="M102" s="83"/>
      <c r="N102" s="83"/>
      <c r="O102" s="83"/>
      <c r="P102" s="81">
        <f t="shared" si="23"/>
        <v>0</v>
      </c>
      <c r="Q102" s="118">
        <f>IF(P102="0","0",LOOKUP(P102,{0,33,40,50,60,70,80},{0,1,2,3,"3.5",4,5}))</f>
        <v>0</v>
      </c>
      <c r="R102" s="118"/>
      <c r="S102" s="118"/>
      <c r="T102" s="83">
        <f t="shared" si="24"/>
        <v>0</v>
      </c>
      <c r="U102" s="83"/>
      <c r="V102" s="83"/>
      <c r="W102" s="83">
        <f t="shared" si="25"/>
        <v>0</v>
      </c>
      <c r="X102" s="119">
        <f t="shared" si="26"/>
        <v>0</v>
      </c>
      <c r="Y102" s="81">
        <f>IF(X102="0","0",LOOKUP(X102,{0,66,80,100,120,140,160},{0,1,2,3,"3.5",4,5}))</f>
        <v>0</v>
      </c>
      <c r="Z102" s="81"/>
      <c r="AA102" s="81"/>
      <c r="AB102" s="81">
        <f t="shared" si="27"/>
        <v>0</v>
      </c>
      <c r="AC102" s="120"/>
      <c r="AD102" s="120"/>
      <c r="AE102" s="120">
        <f t="shared" si="28"/>
        <v>0</v>
      </c>
      <c r="AF102" s="121">
        <f t="shared" si="29"/>
        <v>0</v>
      </c>
      <c r="AG102" s="118">
        <f>IF(AF102="0","0",LOOKUP(AF102,{0,66,80,100,120,140,160},{0,1,2,3,"3.5",4,5}))</f>
        <v>0</v>
      </c>
      <c r="AH102" s="118"/>
      <c r="AI102" s="118"/>
      <c r="AJ102" s="81">
        <f t="shared" si="30"/>
        <v>0</v>
      </c>
      <c r="AK102" s="83"/>
      <c r="AL102" s="122"/>
      <c r="AM102" s="122">
        <f t="shared" si="31"/>
        <v>0</v>
      </c>
      <c r="AN102" s="121">
        <f t="shared" si="32"/>
        <v>0</v>
      </c>
      <c r="AO102" s="118">
        <f>IF(AN102="0","0",LOOKUP(AN102,{0,66,80,100,120,140,160},{0,1,2,3,"3.5",4,5}))</f>
        <v>0</v>
      </c>
      <c r="AP102" s="118"/>
      <c r="AQ102" s="118"/>
      <c r="AR102" s="83">
        <f t="shared" si="33"/>
        <v>0</v>
      </c>
      <c r="AS102" s="83"/>
      <c r="AT102" s="122"/>
      <c r="AU102" s="122">
        <f t="shared" si="34"/>
        <v>0</v>
      </c>
      <c r="AV102" s="122">
        <f t="shared" si="35"/>
        <v>0</v>
      </c>
      <c r="AW102" s="118">
        <f>IF(AV102="0","0",LOOKUP(AV102,{0,66,80,100,120,140,160},{0,1,2,3,"3.5",4,5}))</f>
        <v>0</v>
      </c>
      <c r="AX102" s="88" t="s">
        <v>294</v>
      </c>
      <c r="AY102" s="88">
        <f>IF(ISBLANK(AW102)," ",IF(AW102="0","0",LOOKUP(AW102,{0,1,2,3,"3.5",4,5},{0,0,0,1,"1.5",2,3})))</f>
        <v>0</v>
      </c>
      <c r="AZ102" s="134">
        <f t="shared" si="36"/>
        <v>0</v>
      </c>
      <c r="BA102" s="88" t="str">
        <f t="shared" si="37"/>
        <v>F</v>
      </c>
      <c r="BB102" s="88" t="str">
        <f t="shared" si="38"/>
        <v>Fail</v>
      </c>
      <c r="BD102" s="49" t="str">
        <f>IF(H102="0","0",LOOKUP(H102,{0,1,2,3,"3.5",4,5},{"F","D","C","B","A-","A","A+"}))</f>
        <v>F</v>
      </c>
      <c r="BE102" s="49" t="str">
        <f>IF(L102="0","0",LOOKUP(L102,{0,1,2,3,"3.5",4,5},{"F","D","C","B","A-","A","A+"}))</f>
        <v>F</v>
      </c>
      <c r="BF102" s="49" t="str">
        <f>IF(Q102="0","0",LOOKUP(Q102,{0,1,2,3,"3.5",4,5},{"F","D","C","B","A-","A","A+"}))</f>
        <v>F</v>
      </c>
      <c r="BG102" s="49" t="str">
        <f>IF(Y102="0","0",LOOKUP(Y102,{0,1,2,3,"3.5",4,5},{"F","D","C","B","A-","A","A+"}))</f>
        <v>F</v>
      </c>
      <c r="BH102" s="49" t="str">
        <f>IF(AG102="0","0",LOOKUP(AG102,{0,1,2,3,"3.5",4,5},{"F","D","C","B","A-","A","A+"}))</f>
        <v>F</v>
      </c>
      <c r="BI102" s="49" t="str">
        <f>IF(AO102="0","0",LOOKUP(AO102,{0,1,2,3,"3.5",4,5},{"F","D","C","B","A-","A","A+"}))</f>
        <v>F</v>
      </c>
      <c r="BJ102" s="49" t="str">
        <f>IF(AW102="0","0",LOOKUP(AW102,{0,1,2,3,"3.5",4,5},{"F","D","C","B","A-","A","A+"}))</f>
        <v>F</v>
      </c>
      <c r="BK102" s="50">
        <f t="shared" si="39"/>
        <v>0</v>
      </c>
    </row>
    <row r="103" spans="1:63">
      <c r="A103" s="58">
        <v>3099</v>
      </c>
      <c r="B103" s="153" t="s">
        <v>380</v>
      </c>
      <c r="C103" s="81">
        <v>25</v>
      </c>
      <c r="D103" s="81">
        <v>54</v>
      </c>
      <c r="E103" s="81">
        <f t="shared" si="20"/>
        <v>79</v>
      </c>
      <c r="F103" s="81">
        <v>18</v>
      </c>
      <c r="G103" s="81">
        <f t="shared" si="21"/>
        <v>97</v>
      </c>
      <c r="H103" s="116">
        <f>IF(G103="0","0",LOOKUP(G103,{0,66,80,100,120,140,160},{0,1,2,3,"3.5",4,5}))</f>
        <v>2</v>
      </c>
      <c r="I103" s="81">
        <v>47</v>
      </c>
      <c r="J103" s="83">
        <v>54</v>
      </c>
      <c r="K103" s="117">
        <f t="shared" si="22"/>
        <v>101</v>
      </c>
      <c r="L103" s="81">
        <f>IF(K103="0","0",LOOKUP(K103,{0,66,80,100,120,140,160},{0,1,2,3,"3.5",4,5}))</f>
        <v>3</v>
      </c>
      <c r="M103" s="83">
        <v>31</v>
      </c>
      <c r="N103" s="83">
        <v>18</v>
      </c>
      <c r="O103" s="83">
        <v>15</v>
      </c>
      <c r="P103" s="81">
        <f t="shared" si="23"/>
        <v>64</v>
      </c>
      <c r="Q103" s="118" t="str">
        <f>IF(P103="0","0",LOOKUP(P103,{0,33,40,50,60,70,80},{0,1,2,3,"3.5",4,5}))</f>
        <v>3.5</v>
      </c>
      <c r="R103" s="118">
        <v>4</v>
      </c>
      <c r="S103" s="118">
        <v>9</v>
      </c>
      <c r="T103" s="83">
        <f t="shared" si="24"/>
        <v>13</v>
      </c>
      <c r="U103" s="83">
        <v>12</v>
      </c>
      <c r="V103" s="83">
        <v>17</v>
      </c>
      <c r="W103" s="83">
        <f t="shared" si="25"/>
        <v>29</v>
      </c>
      <c r="X103" s="119">
        <f t="shared" si="26"/>
        <v>0</v>
      </c>
      <c r="Y103" s="81">
        <f>IF(X103="0","0",LOOKUP(X103,{0,66,80,100,120,140,160},{0,1,2,3,"3.5",4,5}))</f>
        <v>0</v>
      </c>
      <c r="Z103" s="81">
        <v>10</v>
      </c>
      <c r="AA103" s="81">
        <v>2</v>
      </c>
      <c r="AB103" s="81">
        <f t="shared" si="27"/>
        <v>12</v>
      </c>
      <c r="AC103" s="120">
        <v>16</v>
      </c>
      <c r="AD103" s="120">
        <v>8</v>
      </c>
      <c r="AE103" s="120">
        <f t="shared" si="28"/>
        <v>24</v>
      </c>
      <c r="AF103" s="121">
        <f t="shared" si="29"/>
        <v>0</v>
      </c>
      <c r="AG103" s="118">
        <f>IF(AF103="0","0",LOOKUP(AF103,{0,66,80,100,120,140,160},{0,1,2,3,"3.5",4,5}))</f>
        <v>0</v>
      </c>
      <c r="AH103" s="118">
        <v>12</v>
      </c>
      <c r="AI103" s="118">
        <v>8</v>
      </c>
      <c r="AJ103" s="81">
        <f t="shared" si="30"/>
        <v>20</v>
      </c>
      <c r="AK103" s="83">
        <v>15</v>
      </c>
      <c r="AL103" s="122">
        <v>19</v>
      </c>
      <c r="AM103" s="122">
        <f t="shared" si="31"/>
        <v>34</v>
      </c>
      <c r="AN103" s="121">
        <f t="shared" si="32"/>
        <v>0</v>
      </c>
      <c r="AO103" s="118">
        <f>IF(AN103="0","0",LOOKUP(AN103,{0,66,80,100,120,140,160},{0,1,2,3,"3.5",4,5}))</f>
        <v>0</v>
      </c>
      <c r="AP103" s="118">
        <v>4</v>
      </c>
      <c r="AQ103" s="118">
        <v>1</v>
      </c>
      <c r="AR103" s="83">
        <f t="shared" si="33"/>
        <v>5</v>
      </c>
      <c r="AS103" s="83">
        <v>15</v>
      </c>
      <c r="AT103" s="122">
        <v>17</v>
      </c>
      <c r="AU103" s="122">
        <f t="shared" si="34"/>
        <v>32</v>
      </c>
      <c r="AV103" s="122">
        <f t="shared" si="35"/>
        <v>0</v>
      </c>
      <c r="AW103" s="118">
        <f>IF(AV103="0","0",LOOKUP(AV103,{0,66,80,100,120,140,160},{0,1,2,3,"3.5",4,5}))</f>
        <v>0</v>
      </c>
      <c r="AX103" s="88" t="s">
        <v>294</v>
      </c>
      <c r="AY103" s="88">
        <f>IF(ISBLANK(AW103)," ",IF(AW103="0","0",LOOKUP(AW103,{0,1,2,3,"3.5",4,5},{0,0,0,1,"1.5",2,3})))</f>
        <v>0</v>
      </c>
      <c r="AZ103" s="134">
        <f t="shared" si="36"/>
        <v>0</v>
      </c>
      <c r="BA103" s="88" t="str">
        <f t="shared" si="37"/>
        <v>F</v>
      </c>
      <c r="BB103" s="88" t="str">
        <f t="shared" si="38"/>
        <v>Fail</v>
      </c>
      <c r="BD103" s="49" t="str">
        <f>IF(H103="0","0",LOOKUP(H103,{0,1,2,3,"3.5",4,5},{"F","D","C","B","A-","A","A+"}))</f>
        <v>C</v>
      </c>
      <c r="BE103" s="49" t="str">
        <f>IF(L103="0","0",LOOKUP(L103,{0,1,2,3,"3.5",4,5},{"F","D","C","B","A-","A","A+"}))</f>
        <v>B</v>
      </c>
      <c r="BF103" s="49" t="str">
        <f>IF(Q103="0","0",LOOKUP(Q103,{0,1,2,3,"3.5",4,5},{"F","D","C","B","A-","A","A+"}))</f>
        <v>A-</v>
      </c>
      <c r="BG103" s="49" t="str">
        <f>IF(Y103="0","0",LOOKUP(Y103,{0,1,2,3,"3.5",4,5},{"F","D","C","B","A-","A","A+"}))</f>
        <v>F</v>
      </c>
      <c r="BH103" s="49" t="str">
        <f>IF(AG103="0","0",LOOKUP(AG103,{0,1,2,3,"3.5",4,5},{"F","D","C","B","A-","A","A+"}))</f>
        <v>F</v>
      </c>
      <c r="BI103" s="49" t="str">
        <f>IF(AO103="0","0",LOOKUP(AO103,{0,1,2,3,"3.5",4,5},{"F","D","C","B","A-","A","A+"}))</f>
        <v>F</v>
      </c>
      <c r="BJ103" s="49" t="str">
        <f>IF(AW103="0","0",LOOKUP(AW103,{0,1,2,3,"3.5",4,5},{"F","D","C","B","A-","A","A+"}))</f>
        <v>F</v>
      </c>
      <c r="BK103" s="50">
        <f t="shared" si="39"/>
        <v>262</v>
      </c>
    </row>
    <row r="104" spans="1:63">
      <c r="A104" s="58">
        <v>3100</v>
      </c>
      <c r="B104" s="153" t="s">
        <v>381</v>
      </c>
      <c r="C104" s="81">
        <v>29</v>
      </c>
      <c r="D104" s="81">
        <v>54</v>
      </c>
      <c r="E104" s="81">
        <f t="shared" si="20"/>
        <v>83</v>
      </c>
      <c r="F104" s="81">
        <v>25</v>
      </c>
      <c r="G104" s="81">
        <f t="shared" si="21"/>
        <v>108</v>
      </c>
      <c r="H104" s="116">
        <f>IF(G104="0","0",LOOKUP(G104,{0,66,80,100,120,140,160},{0,1,2,3,"3.5",4,5}))</f>
        <v>3</v>
      </c>
      <c r="I104" s="81">
        <v>40</v>
      </c>
      <c r="J104" s="83">
        <v>54</v>
      </c>
      <c r="K104" s="117">
        <f t="shared" si="22"/>
        <v>94</v>
      </c>
      <c r="L104" s="81">
        <f>IF(K104="0","0",LOOKUP(K104,{0,66,80,100,120,140,160},{0,1,2,3,"3.5",4,5}))</f>
        <v>2</v>
      </c>
      <c r="M104" s="83">
        <v>28</v>
      </c>
      <c r="N104" s="83">
        <v>10</v>
      </c>
      <c r="O104" s="83">
        <v>14</v>
      </c>
      <c r="P104" s="81">
        <f t="shared" si="23"/>
        <v>52</v>
      </c>
      <c r="Q104" s="118">
        <f>IF(P104="0","0",LOOKUP(P104,{0,33,40,50,60,70,80},{0,1,2,3,"3.5",4,5}))</f>
        <v>3</v>
      </c>
      <c r="R104" s="118">
        <v>5</v>
      </c>
      <c r="S104" s="118">
        <v>0</v>
      </c>
      <c r="T104" s="83">
        <f t="shared" si="24"/>
        <v>5</v>
      </c>
      <c r="U104" s="83">
        <v>11</v>
      </c>
      <c r="V104" s="83">
        <v>12</v>
      </c>
      <c r="W104" s="83">
        <f t="shared" si="25"/>
        <v>23</v>
      </c>
      <c r="X104" s="119">
        <f t="shared" si="26"/>
        <v>0</v>
      </c>
      <c r="Y104" s="81">
        <f>IF(X104="0","0",LOOKUP(X104,{0,66,80,100,120,140,160},{0,1,2,3,"3.5",4,5}))</f>
        <v>0</v>
      </c>
      <c r="Z104" s="81">
        <v>35</v>
      </c>
      <c r="AA104" s="81">
        <v>25</v>
      </c>
      <c r="AB104" s="81">
        <f t="shared" si="27"/>
        <v>60</v>
      </c>
      <c r="AC104" s="120">
        <v>15</v>
      </c>
      <c r="AD104" s="120">
        <v>13</v>
      </c>
      <c r="AE104" s="120">
        <f t="shared" si="28"/>
        <v>28</v>
      </c>
      <c r="AF104" s="121">
        <f t="shared" si="29"/>
        <v>88</v>
      </c>
      <c r="AG104" s="118">
        <f>IF(AF104="0","0",LOOKUP(AF104,{0,66,80,100,120,140,160},{0,1,2,3,"3.5",4,5}))</f>
        <v>2</v>
      </c>
      <c r="AH104" s="118">
        <v>34</v>
      </c>
      <c r="AI104" s="118">
        <v>35</v>
      </c>
      <c r="AJ104" s="81">
        <f t="shared" si="30"/>
        <v>69</v>
      </c>
      <c r="AK104" s="83">
        <v>20</v>
      </c>
      <c r="AL104" s="122">
        <v>12</v>
      </c>
      <c r="AM104" s="122">
        <f t="shared" si="31"/>
        <v>32</v>
      </c>
      <c r="AN104" s="121">
        <f t="shared" si="32"/>
        <v>101</v>
      </c>
      <c r="AO104" s="118">
        <f>IF(AN104="0","0",LOOKUP(AN104,{0,66,80,100,120,140,160},{0,1,2,3,"3.5",4,5}))</f>
        <v>3</v>
      </c>
      <c r="AP104" s="118">
        <v>17</v>
      </c>
      <c r="AQ104" s="118">
        <v>37</v>
      </c>
      <c r="AR104" s="83">
        <f t="shared" si="33"/>
        <v>54</v>
      </c>
      <c r="AS104" s="83">
        <v>13</v>
      </c>
      <c r="AT104" s="122">
        <v>9</v>
      </c>
      <c r="AU104" s="122">
        <f t="shared" si="34"/>
        <v>22</v>
      </c>
      <c r="AV104" s="122">
        <f t="shared" si="35"/>
        <v>76</v>
      </c>
      <c r="AW104" s="118">
        <f>IF(AV104="0","0",LOOKUP(AV104,{0,66,80,100,120,140,160},{0,1,2,3,"3.5",4,5}))</f>
        <v>1</v>
      </c>
      <c r="AX104" s="88" t="s">
        <v>294</v>
      </c>
      <c r="AY104" s="88">
        <f>IF(ISBLANK(AW104)," ",IF(AW104="0","0",LOOKUP(AW104,{0,1,2,3,"3.5",4,5},{0,0,0,1,"1.5",2,3})))</f>
        <v>0</v>
      </c>
      <c r="AZ104" s="134">
        <f t="shared" si="36"/>
        <v>0</v>
      </c>
      <c r="BA104" s="88" t="str">
        <f t="shared" si="37"/>
        <v>F</v>
      </c>
      <c r="BB104" s="88" t="str">
        <f t="shared" si="38"/>
        <v>Fail</v>
      </c>
      <c r="BD104" s="49" t="str">
        <f>IF(H104="0","0",LOOKUP(H104,{0,1,2,3,"3.5",4,5},{"F","D","C","B","A-","A","A+"}))</f>
        <v>B</v>
      </c>
      <c r="BE104" s="49" t="str">
        <f>IF(L104="0","0",LOOKUP(L104,{0,1,2,3,"3.5",4,5},{"F","D","C","B","A-","A","A+"}))</f>
        <v>C</v>
      </c>
      <c r="BF104" s="49" t="str">
        <f>IF(Q104="0","0",LOOKUP(Q104,{0,1,2,3,"3.5",4,5},{"F","D","C","B","A-","A","A+"}))</f>
        <v>B</v>
      </c>
      <c r="BG104" s="49" t="str">
        <f>IF(Y104="0","0",LOOKUP(Y104,{0,1,2,3,"3.5",4,5},{"F","D","C","B","A-","A","A+"}))</f>
        <v>F</v>
      </c>
      <c r="BH104" s="49" t="str">
        <f>IF(AG104="0","0",LOOKUP(AG104,{0,1,2,3,"3.5",4,5},{"F","D","C","B","A-","A","A+"}))</f>
        <v>C</v>
      </c>
      <c r="BI104" s="49" t="str">
        <f>IF(AO104="0","0",LOOKUP(AO104,{0,1,2,3,"3.5",4,5},{"F","D","C","B","A-","A","A+"}))</f>
        <v>B</v>
      </c>
      <c r="BJ104" s="49" t="str">
        <f>IF(AW104="0","0",LOOKUP(AW104,{0,1,2,3,"3.5",4,5},{"F","D","C","B","A-","A","A+"}))</f>
        <v>D</v>
      </c>
      <c r="BK104" s="50">
        <f t="shared" si="39"/>
        <v>519</v>
      </c>
    </row>
    <row r="105" spans="1:63">
      <c r="A105" s="58">
        <v>3101</v>
      </c>
      <c r="B105" s="153" t="s">
        <v>382</v>
      </c>
      <c r="C105" s="81">
        <v>42</v>
      </c>
      <c r="D105" s="81">
        <v>63</v>
      </c>
      <c r="E105" s="81">
        <f t="shared" si="20"/>
        <v>105</v>
      </c>
      <c r="F105" s="81">
        <v>17</v>
      </c>
      <c r="G105" s="81">
        <f t="shared" si="21"/>
        <v>122</v>
      </c>
      <c r="H105" s="116" t="str">
        <f>IF(G105="0","0",LOOKUP(G105,{0,66,80,100,120,140,160},{0,1,2,3,"3.5",4,5}))</f>
        <v>3.5</v>
      </c>
      <c r="I105" s="81">
        <v>40</v>
      </c>
      <c r="J105" s="83">
        <v>57</v>
      </c>
      <c r="K105" s="117">
        <f t="shared" si="22"/>
        <v>97</v>
      </c>
      <c r="L105" s="81">
        <f>IF(K105="0","0",LOOKUP(K105,{0,66,80,100,120,140,160},{0,1,2,3,"3.5",4,5}))</f>
        <v>2</v>
      </c>
      <c r="M105" s="83">
        <v>17</v>
      </c>
      <c r="N105" s="83">
        <v>14</v>
      </c>
      <c r="O105" s="83">
        <v>13</v>
      </c>
      <c r="P105" s="81">
        <f t="shared" si="23"/>
        <v>44</v>
      </c>
      <c r="Q105" s="118">
        <f>IF(P105="0","0",LOOKUP(P105,{0,33,40,50,60,70,80},{0,1,2,3,"3.5",4,5}))</f>
        <v>2</v>
      </c>
      <c r="R105" s="118">
        <v>20</v>
      </c>
      <c r="S105" s="118">
        <v>30</v>
      </c>
      <c r="T105" s="83">
        <f t="shared" si="24"/>
        <v>50</v>
      </c>
      <c r="U105" s="83">
        <v>7</v>
      </c>
      <c r="V105" s="83">
        <v>16</v>
      </c>
      <c r="W105" s="83">
        <f t="shared" si="25"/>
        <v>23</v>
      </c>
      <c r="X105" s="119">
        <f t="shared" si="26"/>
        <v>73</v>
      </c>
      <c r="Y105" s="81">
        <f>IF(X105="0","0",LOOKUP(X105,{0,66,80,100,120,140,160},{0,1,2,3,"3.5",4,5}))</f>
        <v>1</v>
      </c>
      <c r="Z105" s="81">
        <v>31</v>
      </c>
      <c r="AA105" s="81">
        <v>20</v>
      </c>
      <c r="AB105" s="81">
        <f t="shared" si="27"/>
        <v>51</v>
      </c>
      <c r="AC105" s="120">
        <v>16</v>
      </c>
      <c r="AD105" s="120">
        <v>11</v>
      </c>
      <c r="AE105" s="120">
        <f t="shared" si="28"/>
        <v>27</v>
      </c>
      <c r="AF105" s="121">
        <f t="shared" si="29"/>
        <v>78</v>
      </c>
      <c r="AG105" s="118">
        <f>IF(AF105="0","0",LOOKUP(AF105,{0,66,80,100,120,140,160},{0,1,2,3,"3.5",4,5}))</f>
        <v>1</v>
      </c>
      <c r="AH105" s="118">
        <v>27</v>
      </c>
      <c r="AI105" s="118">
        <v>28</v>
      </c>
      <c r="AJ105" s="81">
        <f t="shared" si="30"/>
        <v>55</v>
      </c>
      <c r="AK105" s="83">
        <v>18</v>
      </c>
      <c r="AL105" s="122">
        <v>19</v>
      </c>
      <c r="AM105" s="122">
        <f t="shared" si="31"/>
        <v>37</v>
      </c>
      <c r="AN105" s="121">
        <f t="shared" si="32"/>
        <v>92</v>
      </c>
      <c r="AO105" s="118">
        <f>IF(AN105="0","0",LOOKUP(AN105,{0,66,80,100,120,140,160},{0,1,2,3,"3.5",4,5}))</f>
        <v>2</v>
      </c>
      <c r="AP105" s="118">
        <v>15</v>
      </c>
      <c r="AQ105" s="118">
        <v>19</v>
      </c>
      <c r="AR105" s="83">
        <f t="shared" si="33"/>
        <v>34</v>
      </c>
      <c r="AS105" s="83">
        <v>13</v>
      </c>
      <c r="AT105" s="122">
        <v>18</v>
      </c>
      <c r="AU105" s="122">
        <f t="shared" si="34"/>
        <v>31</v>
      </c>
      <c r="AV105" s="122">
        <f t="shared" si="35"/>
        <v>0</v>
      </c>
      <c r="AW105" s="118">
        <f>IF(AV105="0","0",LOOKUP(AV105,{0,66,80,100,120,140,160},{0,1,2,3,"3.5",4,5}))</f>
        <v>0</v>
      </c>
      <c r="AX105" s="88" t="s">
        <v>294</v>
      </c>
      <c r="AY105" s="88">
        <f>IF(ISBLANK(AW105)," ",IF(AW105="0","0",LOOKUP(AW105,{0,1,2,3,"3.5",4,5},{0,0,0,1,"1.5",2,3})))</f>
        <v>0</v>
      </c>
      <c r="AZ105" s="134">
        <f t="shared" si="36"/>
        <v>1.9166666666666667</v>
      </c>
      <c r="BA105" s="88" t="str">
        <f t="shared" si="37"/>
        <v>D</v>
      </c>
      <c r="BB105" s="88" t="str">
        <f t="shared" si="38"/>
        <v>Not So Good Result</v>
      </c>
      <c r="BD105" s="49" t="str">
        <f>IF(H105="0","0",LOOKUP(H105,{0,1,2,3,"3.5",4,5},{"F","D","C","B","A-","A","A+"}))</f>
        <v>A-</v>
      </c>
      <c r="BE105" s="49" t="str">
        <f>IF(L105="0","0",LOOKUP(L105,{0,1,2,3,"3.5",4,5},{"F","D","C","B","A-","A","A+"}))</f>
        <v>C</v>
      </c>
      <c r="BF105" s="49" t="str">
        <f>IF(Q105="0","0",LOOKUP(Q105,{0,1,2,3,"3.5",4,5},{"F","D","C","B","A-","A","A+"}))</f>
        <v>C</v>
      </c>
      <c r="BG105" s="49" t="str">
        <f>IF(Y105="0","0",LOOKUP(Y105,{0,1,2,3,"3.5",4,5},{"F","D","C","B","A-","A","A+"}))</f>
        <v>D</v>
      </c>
      <c r="BH105" s="49" t="str">
        <f>IF(AG105="0","0",LOOKUP(AG105,{0,1,2,3,"3.5",4,5},{"F","D","C","B","A-","A","A+"}))</f>
        <v>D</v>
      </c>
      <c r="BI105" s="49" t="str">
        <f>IF(AO105="0","0",LOOKUP(AO105,{0,1,2,3,"3.5",4,5},{"F","D","C","B","A-","A","A+"}))</f>
        <v>C</v>
      </c>
      <c r="BJ105" s="49" t="str">
        <f>IF(AW105="0","0",LOOKUP(AW105,{0,1,2,3,"3.5",4,5},{"F","D","C","B","A-","A","A+"}))</f>
        <v>F</v>
      </c>
      <c r="BK105" s="50">
        <f t="shared" si="39"/>
        <v>506</v>
      </c>
    </row>
    <row r="106" spans="1:63">
      <c r="A106" s="58">
        <v>3102</v>
      </c>
      <c r="B106" s="153" t="s">
        <v>383</v>
      </c>
      <c r="C106" s="81">
        <v>31</v>
      </c>
      <c r="D106" s="81">
        <v>56</v>
      </c>
      <c r="E106" s="81">
        <f t="shared" si="20"/>
        <v>87</v>
      </c>
      <c r="F106" s="81">
        <v>23</v>
      </c>
      <c r="G106" s="81">
        <f t="shared" si="21"/>
        <v>110</v>
      </c>
      <c r="H106" s="116">
        <f>IF(G106="0","0",LOOKUP(G106,{0,66,80,100,120,140,160},{0,1,2,3,"3.5",4,5}))</f>
        <v>3</v>
      </c>
      <c r="I106" s="81">
        <v>47</v>
      </c>
      <c r="J106" s="83">
        <v>46</v>
      </c>
      <c r="K106" s="117">
        <f t="shared" si="22"/>
        <v>93</v>
      </c>
      <c r="L106" s="81">
        <f>IF(K106="0","0",LOOKUP(K106,{0,66,80,100,120,140,160},{0,1,2,3,"3.5",4,5}))</f>
        <v>2</v>
      </c>
      <c r="M106" s="83">
        <v>21</v>
      </c>
      <c r="N106" s="83">
        <v>13</v>
      </c>
      <c r="O106" s="83">
        <v>12</v>
      </c>
      <c r="P106" s="81">
        <f t="shared" si="23"/>
        <v>46</v>
      </c>
      <c r="Q106" s="118">
        <f>IF(P106="0","0",LOOKUP(P106,{0,33,40,50,60,70,80},{0,1,2,3,"3.5",4,5}))</f>
        <v>2</v>
      </c>
      <c r="R106" s="118">
        <v>19</v>
      </c>
      <c r="S106" s="118">
        <v>31</v>
      </c>
      <c r="T106" s="83">
        <f t="shared" si="24"/>
        <v>50</v>
      </c>
      <c r="U106" s="83">
        <v>13</v>
      </c>
      <c r="V106" s="83">
        <v>17</v>
      </c>
      <c r="W106" s="83">
        <f t="shared" si="25"/>
        <v>30</v>
      </c>
      <c r="X106" s="119">
        <f t="shared" si="26"/>
        <v>80</v>
      </c>
      <c r="Y106" s="81">
        <f>IF(X106="0","0",LOOKUP(X106,{0,66,80,100,120,140,160},{0,1,2,3,"3.5",4,5}))</f>
        <v>2</v>
      </c>
      <c r="Z106" s="81">
        <v>25</v>
      </c>
      <c r="AA106" s="81">
        <v>4</v>
      </c>
      <c r="AB106" s="81">
        <f t="shared" si="27"/>
        <v>29</v>
      </c>
      <c r="AC106" s="120">
        <v>20</v>
      </c>
      <c r="AD106" s="120">
        <v>18</v>
      </c>
      <c r="AE106" s="120">
        <f t="shared" si="28"/>
        <v>38</v>
      </c>
      <c r="AF106" s="121">
        <f t="shared" si="29"/>
        <v>0</v>
      </c>
      <c r="AG106" s="118">
        <f>IF(AF106="0","0",LOOKUP(AF106,{0,66,80,100,120,140,160},{0,1,2,3,"3.5",4,5}))</f>
        <v>0</v>
      </c>
      <c r="AH106" s="118">
        <v>18</v>
      </c>
      <c r="AI106" s="118">
        <v>17</v>
      </c>
      <c r="AJ106" s="81">
        <f t="shared" si="30"/>
        <v>35</v>
      </c>
      <c r="AK106" s="83">
        <v>18</v>
      </c>
      <c r="AL106" s="122">
        <v>20</v>
      </c>
      <c r="AM106" s="122">
        <f t="shared" si="31"/>
        <v>38</v>
      </c>
      <c r="AN106" s="121">
        <f t="shared" si="32"/>
        <v>0</v>
      </c>
      <c r="AO106" s="118">
        <f>IF(AN106="0","0",LOOKUP(AN106,{0,66,80,100,120,140,160},{0,1,2,3,"3.5",4,5}))</f>
        <v>0</v>
      </c>
      <c r="AP106" s="118">
        <v>5</v>
      </c>
      <c r="AQ106" s="118">
        <v>7</v>
      </c>
      <c r="AR106" s="83">
        <f t="shared" si="33"/>
        <v>12</v>
      </c>
      <c r="AS106" s="83">
        <v>15</v>
      </c>
      <c r="AT106" s="122">
        <v>14</v>
      </c>
      <c r="AU106" s="122">
        <f t="shared" si="34"/>
        <v>29</v>
      </c>
      <c r="AV106" s="122">
        <f t="shared" si="35"/>
        <v>0</v>
      </c>
      <c r="AW106" s="118">
        <f>IF(AV106="0","0",LOOKUP(AV106,{0,66,80,100,120,140,160},{0,1,2,3,"3.5",4,5}))</f>
        <v>0</v>
      </c>
      <c r="AX106" s="88" t="s">
        <v>294</v>
      </c>
      <c r="AY106" s="88">
        <f>IF(ISBLANK(AW106)," ",IF(AW106="0","0",LOOKUP(AW106,{0,1,2,3,"3.5",4,5},{0,0,0,1,"1.5",2,3})))</f>
        <v>0</v>
      </c>
      <c r="AZ106" s="134">
        <f t="shared" si="36"/>
        <v>0</v>
      </c>
      <c r="BA106" s="88" t="str">
        <f t="shared" si="37"/>
        <v>F</v>
      </c>
      <c r="BB106" s="88" t="str">
        <f t="shared" si="38"/>
        <v>Fail</v>
      </c>
      <c r="BD106" s="49" t="str">
        <f>IF(H106="0","0",LOOKUP(H106,{0,1,2,3,"3.5",4,5},{"F","D","C","B","A-","A","A+"}))</f>
        <v>B</v>
      </c>
      <c r="BE106" s="49" t="str">
        <f>IF(L106="0","0",LOOKUP(L106,{0,1,2,3,"3.5",4,5},{"F","D","C","B","A-","A","A+"}))</f>
        <v>C</v>
      </c>
      <c r="BF106" s="49" t="str">
        <f>IF(Q106="0","0",LOOKUP(Q106,{0,1,2,3,"3.5",4,5},{"F","D","C","B","A-","A","A+"}))</f>
        <v>C</v>
      </c>
      <c r="BG106" s="49" t="str">
        <f>IF(Y106="0","0",LOOKUP(Y106,{0,1,2,3,"3.5",4,5},{"F","D","C","B","A-","A","A+"}))</f>
        <v>C</v>
      </c>
      <c r="BH106" s="49" t="str">
        <f>IF(AG106="0","0",LOOKUP(AG106,{0,1,2,3,"3.5",4,5},{"F","D","C","B","A-","A","A+"}))</f>
        <v>F</v>
      </c>
      <c r="BI106" s="49" t="str">
        <f>IF(AO106="0","0",LOOKUP(AO106,{0,1,2,3,"3.5",4,5},{"F","D","C","B","A-","A","A+"}))</f>
        <v>F</v>
      </c>
      <c r="BJ106" s="49" t="str">
        <f>IF(AW106="0","0",LOOKUP(AW106,{0,1,2,3,"3.5",4,5},{"F","D","C","B","A-","A","A+"}))</f>
        <v>F</v>
      </c>
      <c r="BK106" s="50">
        <f t="shared" si="39"/>
        <v>329</v>
      </c>
    </row>
    <row r="107" spans="1:63">
      <c r="A107" s="58">
        <v>3103</v>
      </c>
      <c r="B107" s="153" t="s">
        <v>384</v>
      </c>
      <c r="C107" s="81">
        <v>24</v>
      </c>
      <c r="D107" s="81">
        <v>54</v>
      </c>
      <c r="E107" s="81">
        <f t="shared" si="20"/>
        <v>78</v>
      </c>
      <c r="F107" s="81">
        <v>22</v>
      </c>
      <c r="G107" s="81">
        <f t="shared" si="21"/>
        <v>100</v>
      </c>
      <c r="H107" s="116">
        <f>IF(G107="0","0",LOOKUP(G107,{0,66,80,100,120,140,160},{0,1,2,3,"3.5",4,5}))</f>
        <v>3</v>
      </c>
      <c r="I107" s="81">
        <v>38</v>
      </c>
      <c r="J107" s="83">
        <v>41</v>
      </c>
      <c r="K107" s="117">
        <f t="shared" si="22"/>
        <v>79</v>
      </c>
      <c r="L107" s="81">
        <f>IF(K107="0","0",LOOKUP(K107,{0,66,80,100,120,140,160},{0,1,2,3,"3.5",4,5}))</f>
        <v>1</v>
      </c>
      <c r="M107" s="83">
        <v>23</v>
      </c>
      <c r="N107" s="83">
        <v>14</v>
      </c>
      <c r="O107" s="83">
        <v>13</v>
      </c>
      <c r="P107" s="81">
        <f t="shared" si="23"/>
        <v>50</v>
      </c>
      <c r="Q107" s="118">
        <f>IF(P107="0","0",LOOKUP(P107,{0,33,40,50,60,70,80},{0,1,2,3,"3.5",4,5}))</f>
        <v>3</v>
      </c>
      <c r="R107" s="118">
        <v>23</v>
      </c>
      <c r="S107" s="118">
        <v>28</v>
      </c>
      <c r="T107" s="83">
        <f t="shared" si="24"/>
        <v>51</v>
      </c>
      <c r="U107" s="83">
        <v>17</v>
      </c>
      <c r="V107" s="83">
        <v>17</v>
      </c>
      <c r="W107" s="83">
        <f t="shared" si="25"/>
        <v>34</v>
      </c>
      <c r="X107" s="119">
        <f t="shared" si="26"/>
        <v>85</v>
      </c>
      <c r="Y107" s="81">
        <f>IF(X107="0","0",LOOKUP(X107,{0,66,80,100,120,140,160},{0,1,2,3,"3.5",4,5}))</f>
        <v>2</v>
      </c>
      <c r="Z107" s="81">
        <v>25</v>
      </c>
      <c r="AA107" s="81">
        <v>5</v>
      </c>
      <c r="AB107" s="81">
        <f t="shared" si="27"/>
        <v>30</v>
      </c>
      <c r="AC107" s="120">
        <v>18</v>
      </c>
      <c r="AD107" s="120">
        <v>17</v>
      </c>
      <c r="AE107" s="120">
        <f t="shared" si="28"/>
        <v>35</v>
      </c>
      <c r="AF107" s="121">
        <f t="shared" si="29"/>
        <v>0</v>
      </c>
      <c r="AG107" s="118">
        <f>IF(AF107="0","0",LOOKUP(AF107,{0,66,80,100,120,140,160},{0,1,2,3,"3.5",4,5}))</f>
        <v>0</v>
      </c>
      <c r="AH107" s="118">
        <v>20</v>
      </c>
      <c r="AI107" s="118">
        <v>25</v>
      </c>
      <c r="AJ107" s="81">
        <f t="shared" si="30"/>
        <v>45</v>
      </c>
      <c r="AK107" s="83">
        <v>18</v>
      </c>
      <c r="AL107" s="122">
        <v>21</v>
      </c>
      <c r="AM107" s="122">
        <f t="shared" si="31"/>
        <v>39</v>
      </c>
      <c r="AN107" s="121">
        <f t="shared" si="32"/>
        <v>84</v>
      </c>
      <c r="AO107" s="118">
        <f>IF(AN107="0","0",LOOKUP(AN107,{0,66,80,100,120,140,160},{0,1,2,3,"3.5",4,5}))</f>
        <v>2</v>
      </c>
      <c r="AP107" s="118">
        <v>15</v>
      </c>
      <c r="AQ107" s="118">
        <v>15</v>
      </c>
      <c r="AR107" s="83">
        <f t="shared" si="33"/>
        <v>30</v>
      </c>
      <c r="AS107" s="83">
        <v>19</v>
      </c>
      <c r="AT107" s="122">
        <v>17</v>
      </c>
      <c r="AU107" s="122">
        <f t="shared" si="34"/>
        <v>36</v>
      </c>
      <c r="AV107" s="122">
        <f t="shared" si="35"/>
        <v>0</v>
      </c>
      <c r="AW107" s="118">
        <f>IF(AV107="0","0",LOOKUP(AV107,{0,66,80,100,120,140,160},{0,1,2,3,"3.5",4,5}))</f>
        <v>0</v>
      </c>
      <c r="AX107" s="88" t="s">
        <v>294</v>
      </c>
      <c r="AY107" s="88">
        <f>IF(ISBLANK(AW107)," ",IF(AW107="0","0",LOOKUP(AW107,{0,1,2,3,"3.5",4,5},{0,0,0,1,"1.5",2,3})))</f>
        <v>0</v>
      </c>
      <c r="AZ107" s="134">
        <f t="shared" si="36"/>
        <v>0</v>
      </c>
      <c r="BA107" s="88" t="str">
        <f t="shared" si="37"/>
        <v>F</v>
      </c>
      <c r="BB107" s="88" t="str">
        <f t="shared" si="38"/>
        <v>Fail</v>
      </c>
      <c r="BD107" s="49" t="str">
        <f>IF(H107="0","0",LOOKUP(H107,{0,1,2,3,"3.5",4,5},{"F","D","C","B","A-","A","A+"}))</f>
        <v>B</v>
      </c>
      <c r="BE107" s="49" t="str">
        <f>IF(L107="0","0",LOOKUP(L107,{0,1,2,3,"3.5",4,5},{"F","D","C","B","A-","A","A+"}))</f>
        <v>D</v>
      </c>
      <c r="BF107" s="49" t="str">
        <f>IF(Q107="0","0",LOOKUP(Q107,{0,1,2,3,"3.5",4,5},{"F","D","C","B","A-","A","A+"}))</f>
        <v>B</v>
      </c>
      <c r="BG107" s="49" t="str">
        <f>IF(Y107="0","0",LOOKUP(Y107,{0,1,2,3,"3.5",4,5},{"F","D","C","B","A-","A","A+"}))</f>
        <v>C</v>
      </c>
      <c r="BH107" s="49" t="str">
        <f>IF(AG107="0","0",LOOKUP(AG107,{0,1,2,3,"3.5",4,5},{"F","D","C","B","A-","A","A+"}))</f>
        <v>F</v>
      </c>
      <c r="BI107" s="49" t="str">
        <f>IF(AO107="0","0",LOOKUP(AO107,{0,1,2,3,"3.5",4,5},{"F","D","C","B","A-","A","A+"}))</f>
        <v>C</v>
      </c>
      <c r="BJ107" s="49" t="str">
        <f>IF(AW107="0","0",LOOKUP(AW107,{0,1,2,3,"3.5",4,5},{"F","D","C","B","A-","A","A+"}))</f>
        <v>F</v>
      </c>
      <c r="BK107" s="50">
        <f t="shared" si="39"/>
        <v>398</v>
      </c>
    </row>
    <row r="108" spans="1:63">
      <c r="A108" s="58">
        <v>3104</v>
      </c>
      <c r="B108" s="153" t="s">
        <v>385</v>
      </c>
      <c r="C108" s="81">
        <v>17</v>
      </c>
      <c r="D108" s="81">
        <v>68</v>
      </c>
      <c r="E108" s="81">
        <f t="shared" si="20"/>
        <v>85</v>
      </c>
      <c r="F108" s="81">
        <v>23</v>
      </c>
      <c r="G108" s="81">
        <f t="shared" si="21"/>
        <v>108</v>
      </c>
      <c r="H108" s="116">
        <f>IF(G108="0","0",LOOKUP(G108,{0,66,80,100,120,140,160},{0,1,2,3,"3.5",4,5}))</f>
        <v>3</v>
      </c>
      <c r="I108" s="81">
        <v>42</v>
      </c>
      <c r="J108" s="83">
        <v>44</v>
      </c>
      <c r="K108" s="117">
        <f t="shared" si="22"/>
        <v>86</v>
      </c>
      <c r="L108" s="81">
        <f>IF(K108="0","0",LOOKUP(K108,{0,66,80,100,120,140,160},{0,1,2,3,"3.5",4,5}))</f>
        <v>2</v>
      </c>
      <c r="M108" s="83">
        <v>13</v>
      </c>
      <c r="N108" s="83">
        <v>18</v>
      </c>
      <c r="O108" s="83">
        <v>12</v>
      </c>
      <c r="P108" s="81">
        <f t="shared" si="23"/>
        <v>43</v>
      </c>
      <c r="Q108" s="118">
        <f>IF(P108="0","0",LOOKUP(P108,{0,33,40,50,60,70,80},{0,1,2,3,"3.5",4,5}))</f>
        <v>2</v>
      </c>
      <c r="R108" s="118">
        <v>8</v>
      </c>
      <c r="S108" s="118">
        <v>0</v>
      </c>
      <c r="T108" s="83">
        <f t="shared" si="24"/>
        <v>8</v>
      </c>
      <c r="U108" s="83">
        <v>11</v>
      </c>
      <c r="V108" s="83">
        <v>12</v>
      </c>
      <c r="W108" s="83">
        <f t="shared" si="25"/>
        <v>23</v>
      </c>
      <c r="X108" s="119">
        <f t="shared" si="26"/>
        <v>0</v>
      </c>
      <c r="Y108" s="81">
        <f>IF(X108="0","0",LOOKUP(X108,{0,66,80,100,120,140,160},{0,1,2,3,"3.5",4,5}))</f>
        <v>0</v>
      </c>
      <c r="Z108" s="81">
        <v>2</v>
      </c>
      <c r="AA108" s="81"/>
      <c r="AB108" s="81">
        <f t="shared" si="27"/>
        <v>2</v>
      </c>
      <c r="AC108" s="120">
        <v>18</v>
      </c>
      <c r="AD108" s="120"/>
      <c r="AE108" s="120">
        <f t="shared" si="28"/>
        <v>18</v>
      </c>
      <c r="AF108" s="121">
        <f t="shared" si="29"/>
        <v>0</v>
      </c>
      <c r="AG108" s="118">
        <f>IF(AF108="0","0",LOOKUP(AF108,{0,66,80,100,120,140,160},{0,1,2,3,"3.5",4,5}))</f>
        <v>0</v>
      </c>
      <c r="AH108" s="118">
        <v>2</v>
      </c>
      <c r="AI108" s="118">
        <v>2</v>
      </c>
      <c r="AJ108" s="81">
        <f t="shared" si="30"/>
        <v>4</v>
      </c>
      <c r="AK108" s="83">
        <v>15</v>
      </c>
      <c r="AL108" s="122">
        <v>5</v>
      </c>
      <c r="AM108" s="122">
        <f t="shared" si="31"/>
        <v>20</v>
      </c>
      <c r="AN108" s="121">
        <f t="shared" si="32"/>
        <v>0</v>
      </c>
      <c r="AO108" s="118">
        <f>IF(AN108="0","0",LOOKUP(AN108,{0,66,80,100,120,140,160},{0,1,2,3,"3.5",4,5}))</f>
        <v>0</v>
      </c>
      <c r="AP108" s="118">
        <v>1</v>
      </c>
      <c r="AQ108" s="118">
        <v>2</v>
      </c>
      <c r="AR108" s="83">
        <f t="shared" si="33"/>
        <v>3</v>
      </c>
      <c r="AS108" s="83">
        <v>18</v>
      </c>
      <c r="AT108" s="122">
        <v>15</v>
      </c>
      <c r="AU108" s="122">
        <f t="shared" si="34"/>
        <v>33</v>
      </c>
      <c r="AV108" s="122">
        <f t="shared" si="35"/>
        <v>0</v>
      </c>
      <c r="AW108" s="118">
        <f>IF(AV108="0","0",LOOKUP(AV108,{0,66,80,100,120,140,160},{0,1,2,3,"3.5",4,5}))</f>
        <v>0</v>
      </c>
      <c r="AX108" s="88" t="s">
        <v>294</v>
      </c>
      <c r="AY108" s="88">
        <f>IF(ISBLANK(AW108)," ",IF(AW108="0","0",LOOKUP(AW108,{0,1,2,3,"3.5",4,5},{0,0,0,1,"1.5",2,3})))</f>
        <v>0</v>
      </c>
      <c r="AZ108" s="134">
        <f t="shared" si="36"/>
        <v>0</v>
      </c>
      <c r="BA108" s="88" t="str">
        <f t="shared" si="37"/>
        <v>F</v>
      </c>
      <c r="BB108" s="88" t="str">
        <f t="shared" si="38"/>
        <v>Fail</v>
      </c>
      <c r="BD108" s="49" t="str">
        <f>IF(H108="0","0",LOOKUP(H108,{0,1,2,3,"3.5",4,5},{"F","D","C","B","A-","A","A+"}))</f>
        <v>B</v>
      </c>
      <c r="BE108" s="49" t="str">
        <f>IF(L108="0","0",LOOKUP(L108,{0,1,2,3,"3.5",4,5},{"F","D","C","B","A-","A","A+"}))</f>
        <v>C</v>
      </c>
      <c r="BF108" s="49" t="str">
        <f>IF(Q108="0","0",LOOKUP(Q108,{0,1,2,3,"3.5",4,5},{"F","D","C","B","A-","A","A+"}))</f>
        <v>C</v>
      </c>
      <c r="BG108" s="49" t="str">
        <f>IF(Y108="0","0",LOOKUP(Y108,{0,1,2,3,"3.5",4,5},{"F","D","C","B","A-","A","A+"}))</f>
        <v>F</v>
      </c>
      <c r="BH108" s="49" t="str">
        <f>IF(AG108="0","0",LOOKUP(AG108,{0,1,2,3,"3.5",4,5},{"F","D","C","B","A-","A","A+"}))</f>
        <v>F</v>
      </c>
      <c r="BI108" s="49" t="str">
        <f>IF(AO108="0","0",LOOKUP(AO108,{0,1,2,3,"3.5",4,5},{"F","D","C","B","A-","A","A+"}))</f>
        <v>F</v>
      </c>
      <c r="BJ108" s="49" t="str">
        <f>IF(AW108="0","0",LOOKUP(AW108,{0,1,2,3,"3.5",4,5},{"F","D","C","B","A-","A","A+"}))</f>
        <v>F</v>
      </c>
      <c r="BK108" s="50">
        <f t="shared" si="39"/>
        <v>237</v>
      </c>
    </row>
    <row r="109" spans="1:63" ht="18">
      <c r="A109" s="58">
        <v>3105</v>
      </c>
      <c r="B109" s="153" t="s">
        <v>386</v>
      </c>
      <c r="C109" s="81">
        <v>36</v>
      </c>
      <c r="D109" s="81">
        <v>70</v>
      </c>
      <c r="E109" s="81">
        <f t="shared" si="20"/>
        <v>106</v>
      </c>
      <c r="F109" s="81">
        <v>25</v>
      </c>
      <c r="G109" s="81">
        <f t="shared" si="21"/>
        <v>131</v>
      </c>
      <c r="H109" s="116" t="str">
        <f>IF(G109="0","0",LOOKUP(G109,{0,66,80,100,120,140,160},{0,1,2,3,"3.5",4,5}))</f>
        <v>3.5</v>
      </c>
      <c r="I109" s="81">
        <v>42</v>
      </c>
      <c r="J109" s="83">
        <v>64</v>
      </c>
      <c r="K109" s="117">
        <f t="shared" si="22"/>
        <v>106</v>
      </c>
      <c r="L109" s="81">
        <f>IF(K109="0","0",LOOKUP(K109,{0,66,80,100,120,140,160},{0,1,2,3,"3.5",4,5}))</f>
        <v>3</v>
      </c>
      <c r="M109" s="83">
        <v>29</v>
      </c>
      <c r="N109" s="83">
        <v>10</v>
      </c>
      <c r="O109" s="83">
        <v>12</v>
      </c>
      <c r="P109" s="81">
        <f t="shared" si="23"/>
        <v>51</v>
      </c>
      <c r="Q109" s="118">
        <f>IF(P109="0","0",LOOKUP(P109,{0,33,40,50,60,70,80},{0,1,2,3,"3.5",4,5}))</f>
        <v>3</v>
      </c>
      <c r="R109" s="118">
        <v>5</v>
      </c>
      <c r="S109" s="118">
        <v>0</v>
      </c>
      <c r="T109" s="83">
        <f t="shared" si="24"/>
        <v>5</v>
      </c>
      <c r="U109" s="83">
        <v>11</v>
      </c>
      <c r="V109" s="83">
        <v>9</v>
      </c>
      <c r="W109" s="83">
        <f t="shared" si="25"/>
        <v>20</v>
      </c>
      <c r="X109" s="119">
        <f t="shared" si="26"/>
        <v>0</v>
      </c>
      <c r="Y109" s="81">
        <f>IF(X109="0","0",LOOKUP(X109,{0,66,80,100,120,140,160},{0,1,2,3,"3.5",4,5}))</f>
        <v>0</v>
      </c>
      <c r="Z109" s="81">
        <v>30</v>
      </c>
      <c r="AA109" s="81">
        <v>25</v>
      </c>
      <c r="AB109" s="81">
        <f t="shared" si="27"/>
        <v>55</v>
      </c>
      <c r="AC109" s="120">
        <v>15</v>
      </c>
      <c r="AD109" s="120">
        <v>12</v>
      </c>
      <c r="AE109" s="120">
        <f t="shared" si="28"/>
        <v>27</v>
      </c>
      <c r="AF109" s="121">
        <f t="shared" si="29"/>
        <v>82</v>
      </c>
      <c r="AG109" s="118">
        <f>IF(AF109="0","0",LOOKUP(AF109,{0,66,80,100,120,140,160},{0,1,2,3,"3.5",4,5}))</f>
        <v>2</v>
      </c>
      <c r="AH109" s="118">
        <v>32</v>
      </c>
      <c r="AI109" s="118">
        <v>34</v>
      </c>
      <c r="AJ109" s="81">
        <f t="shared" si="30"/>
        <v>66</v>
      </c>
      <c r="AK109" s="83">
        <v>20</v>
      </c>
      <c r="AL109" s="122">
        <v>11</v>
      </c>
      <c r="AM109" s="122">
        <f t="shared" si="31"/>
        <v>31</v>
      </c>
      <c r="AN109" s="121">
        <f t="shared" si="32"/>
        <v>97</v>
      </c>
      <c r="AO109" s="118">
        <f>IF(AN109="0","0",LOOKUP(AN109,{0,66,80,100,120,140,160},{0,1,2,3,"3.5",4,5}))</f>
        <v>2</v>
      </c>
      <c r="AP109" s="118">
        <v>19</v>
      </c>
      <c r="AQ109" s="118">
        <v>34</v>
      </c>
      <c r="AR109" s="83">
        <f t="shared" si="33"/>
        <v>53</v>
      </c>
      <c r="AS109" s="83">
        <v>13</v>
      </c>
      <c r="AT109" s="122">
        <v>8</v>
      </c>
      <c r="AU109" s="122">
        <f t="shared" si="34"/>
        <v>21</v>
      </c>
      <c r="AV109" s="122">
        <f t="shared" si="35"/>
        <v>74</v>
      </c>
      <c r="AW109" s="118">
        <f>IF(AV109="0","0",LOOKUP(AV109,{0,66,80,100,120,140,160},{0,1,2,3,"3.5",4,5}))</f>
        <v>1</v>
      </c>
      <c r="AX109" s="88" t="s">
        <v>294</v>
      </c>
      <c r="AY109" s="88">
        <f>IF(ISBLANK(AW109)," ",IF(AW109="0","0",LOOKUP(AW109,{0,1,2,3,"3.5",4,5},{0,0,0,1,"1.5",2,3})))</f>
        <v>0</v>
      </c>
      <c r="AZ109" s="134">
        <f t="shared" si="36"/>
        <v>0</v>
      </c>
      <c r="BA109" s="88" t="str">
        <f t="shared" si="37"/>
        <v>F</v>
      </c>
      <c r="BB109" s="88" t="str">
        <f t="shared" si="38"/>
        <v>Fail</v>
      </c>
      <c r="BD109" s="49" t="str">
        <f>IF(H109="0","0",LOOKUP(H109,{0,1,2,3,"3.5",4,5},{"F","D","C","B","A-","A","A+"}))</f>
        <v>A-</v>
      </c>
      <c r="BE109" s="49" t="str">
        <f>IF(L109="0","0",LOOKUP(L109,{0,1,2,3,"3.5",4,5},{"F","D","C","B","A-","A","A+"}))</f>
        <v>B</v>
      </c>
      <c r="BF109" s="49" t="str">
        <f>IF(Q109="0","0",LOOKUP(Q109,{0,1,2,3,"3.5",4,5},{"F","D","C","B","A-","A","A+"}))</f>
        <v>B</v>
      </c>
      <c r="BG109" s="49" t="str">
        <f>IF(Y109="0","0",LOOKUP(Y109,{0,1,2,3,"3.5",4,5},{"F","D","C","B","A-","A","A+"}))</f>
        <v>F</v>
      </c>
      <c r="BH109" s="49" t="str">
        <f>IF(AG109="0","0",LOOKUP(AG109,{0,1,2,3,"3.5",4,5},{"F","D","C","B","A-","A","A+"}))</f>
        <v>C</v>
      </c>
      <c r="BI109" s="49" t="str">
        <f>IF(AO109="0","0",LOOKUP(AO109,{0,1,2,3,"3.5",4,5},{"F","D","C","B","A-","A","A+"}))</f>
        <v>C</v>
      </c>
      <c r="BJ109" s="49" t="str">
        <f>IF(AW109="0","0",LOOKUP(AW109,{0,1,2,3,"3.5",4,5},{"F","D","C","B","A-","A","A+"}))</f>
        <v>D</v>
      </c>
      <c r="BK109" s="50">
        <f t="shared" si="39"/>
        <v>541</v>
      </c>
    </row>
    <row r="110" spans="1:63" ht="18">
      <c r="A110" s="58">
        <v>3106</v>
      </c>
      <c r="B110" s="153" t="s">
        <v>387</v>
      </c>
      <c r="C110" s="81">
        <v>18</v>
      </c>
      <c r="D110" s="81">
        <v>27</v>
      </c>
      <c r="E110" s="81">
        <f t="shared" si="20"/>
        <v>45</v>
      </c>
      <c r="F110" s="81">
        <v>16</v>
      </c>
      <c r="G110" s="81">
        <f t="shared" si="21"/>
        <v>0</v>
      </c>
      <c r="H110" s="116">
        <f>IF(G110="0","0",LOOKUP(G110,{0,66,80,100,120,140,160},{0,1,2,3,"3.5",4,5}))</f>
        <v>0</v>
      </c>
      <c r="I110" s="81">
        <v>16</v>
      </c>
      <c r="J110" s="83">
        <v>36</v>
      </c>
      <c r="K110" s="117">
        <f t="shared" si="22"/>
        <v>52</v>
      </c>
      <c r="L110" s="81">
        <f>IF(K110="0","0",LOOKUP(K110,{0,66,80,100,120,140,160},{0,1,2,3,"3.5",4,5}))</f>
        <v>0</v>
      </c>
      <c r="M110" s="83">
        <v>10</v>
      </c>
      <c r="N110" s="83">
        <v>12</v>
      </c>
      <c r="O110" s="83">
        <v>12</v>
      </c>
      <c r="P110" s="81">
        <f t="shared" si="23"/>
        <v>0</v>
      </c>
      <c r="Q110" s="118">
        <f>IF(P110="0","0",LOOKUP(P110,{0,33,40,50,60,70,80},{0,1,2,3,"3.5",4,5}))</f>
        <v>0</v>
      </c>
      <c r="R110" s="118">
        <v>6</v>
      </c>
      <c r="S110" s="118">
        <v>4</v>
      </c>
      <c r="T110" s="83">
        <f t="shared" si="24"/>
        <v>10</v>
      </c>
      <c r="U110" s="83">
        <v>9</v>
      </c>
      <c r="V110" s="83">
        <v>10</v>
      </c>
      <c r="W110" s="83">
        <f t="shared" si="25"/>
        <v>19</v>
      </c>
      <c r="X110" s="119">
        <f t="shared" si="26"/>
        <v>0</v>
      </c>
      <c r="Y110" s="81">
        <f>IF(X110="0","0",LOOKUP(X110,{0,66,80,100,120,140,160},{0,1,2,3,"3.5",4,5}))</f>
        <v>0</v>
      </c>
      <c r="Z110" s="81">
        <v>27</v>
      </c>
      <c r="AA110" s="81">
        <v>28</v>
      </c>
      <c r="AB110" s="81">
        <f t="shared" si="27"/>
        <v>55</v>
      </c>
      <c r="AC110" s="120">
        <v>17</v>
      </c>
      <c r="AD110" s="120">
        <v>14</v>
      </c>
      <c r="AE110" s="120">
        <f t="shared" si="28"/>
        <v>31</v>
      </c>
      <c r="AF110" s="121">
        <f t="shared" si="29"/>
        <v>86</v>
      </c>
      <c r="AG110" s="118">
        <f>IF(AF110="0","0",LOOKUP(AF110,{0,66,80,100,120,140,160},{0,1,2,3,"3.5",4,5}))</f>
        <v>2</v>
      </c>
      <c r="AH110" s="118">
        <v>26</v>
      </c>
      <c r="AI110" s="118">
        <v>25</v>
      </c>
      <c r="AJ110" s="81">
        <f t="shared" si="30"/>
        <v>51</v>
      </c>
      <c r="AK110" s="83">
        <v>13</v>
      </c>
      <c r="AL110" s="122">
        <v>13</v>
      </c>
      <c r="AM110" s="122">
        <f t="shared" si="31"/>
        <v>26</v>
      </c>
      <c r="AN110" s="121">
        <f t="shared" si="32"/>
        <v>77</v>
      </c>
      <c r="AO110" s="118">
        <f>IF(AN110="0","0",LOOKUP(AN110,{0,66,80,100,120,140,160},{0,1,2,3,"3.5",4,5}))</f>
        <v>1</v>
      </c>
      <c r="AP110" s="118">
        <v>9</v>
      </c>
      <c r="AQ110" s="118">
        <v>13</v>
      </c>
      <c r="AR110" s="83">
        <f t="shared" si="33"/>
        <v>22</v>
      </c>
      <c r="AS110" s="83">
        <v>12</v>
      </c>
      <c r="AT110" s="122">
        <v>12</v>
      </c>
      <c r="AU110" s="122">
        <f t="shared" si="34"/>
        <v>24</v>
      </c>
      <c r="AV110" s="122">
        <f t="shared" si="35"/>
        <v>0</v>
      </c>
      <c r="AW110" s="118">
        <f>IF(AV110="0","0",LOOKUP(AV110,{0,66,80,100,120,140,160},{0,1,2,3,"3.5",4,5}))</f>
        <v>0</v>
      </c>
      <c r="AX110" s="88" t="s">
        <v>294</v>
      </c>
      <c r="AY110" s="88">
        <f>IF(ISBLANK(AW110)," ",IF(AW110="0","0",LOOKUP(AW110,{0,1,2,3,"3.5",4,5},{0,0,0,1,"1.5",2,3})))</f>
        <v>0</v>
      </c>
      <c r="AZ110" s="134">
        <f t="shared" si="36"/>
        <v>0</v>
      </c>
      <c r="BA110" s="88" t="str">
        <f t="shared" si="37"/>
        <v>F</v>
      </c>
      <c r="BB110" s="88" t="str">
        <f t="shared" si="38"/>
        <v>Fail</v>
      </c>
      <c r="BD110" s="49" t="str">
        <f>IF(H110="0","0",LOOKUP(H110,{0,1,2,3,"3.5",4,5},{"F","D","C","B","A-","A","A+"}))</f>
        <v>F</v>
      </c>
      <c r="BE110" s="49" t="str">
        <f>IF(L110="0","0",LOOKUP(L110,{0,1,2,3,"3.5",4,5},{"F","D","C","B","A-","A","A+"}))</f>
        <v>F</v>
      </c>
      <c r="BF110" s="49" t="str">
        <f>IF(Q110="0","0",LOOKUP(Q110,{0,1,2,3,"3.5",4,5},{"F","D","C","B","A-","A","A+"}))</f>
        <v>F</v>
      </c>
      <c r="BG110" s="49" t="str">
        <f>IF(Y110="0","0",LOOKUP(Y110,{0,1,2,3,"3.5",4,5},{"F","D","C","B","A-","A","A+"}))</f>
        <v>F</v>
      </c>
      <c r="BH110" s="49" t="str">
        <f>IF(AG110="0","0",LOOKUP(AG110,{0,1,2,3,"3.5",4,5},{"F","D","C","B","A-","A","A+"}))</f>
        <v>C</v>
      </c>
      <c r="BI110" s="49" t="str">
        <f>IF(AO110="0","0",LOOKUP(AO110,{0,1,2,3,"3.5",4,5},{"F","D","C","B","A-","A","A+"}))</f>
        <v>D</v>
      </c>
      <c r="BJ110" s="49" t="str">
        <f>IF(AW110="0","0",LOOKUP(AW110,{0,1,2,3,"3.5",4,5},{"F","D","C","B","A-","A","A+"}))</f>
        <v>F</v>
      </c>
      <c r="BK110" s="50">
        <f t="shared" si="39"/>
        <v>215</v>
      </c>
    </row>
    <row r="111" spans="1:63">
      <c r="A111" s="58">
        <v>3107</v>
      </c>
      <c r="B111" s="153" t="s">
        <v>388</v>
      </c>
      <c r="C111" s="81">
        <v>32</v>
      </c>
      <c r="D111" s="81">
        <v>70</v>
      </c>
      <c r="E111" s="81">
        <f t="shared" si="20"/>
        <v>102</v>
      </c>
      <c r="F111" s="81">
        <v>22</v>
      </c>
      <c r="G111" s="81">
        <f t="shared" si="21"/>
        <v>124</v>
      </c>
      <c r="H111" s="116" t="str">
        <f>IF(G111="0","0",LOOKUP(G111,{0,66,80,100,120,140,160},{0,1,2,3,"3.5",4,5}))</f>
        <v>3.5</v>
      </c>
      <c r="I111" s="81">
        <v>50</v>
      </c>
      <c r="J111" s="83">
        <v>50</v>
      </c>
      <c r="K111" s="117">
        <f t="shared" si="22"/>
        <v>100</v>
      </c>
      <c r="L111" s="81">
        <f>IF(K111="0","0",LOOKUP(K111,{0,66,80,100,120,140,160},{0,1,2,3,"3.5",4,5}))</f>
        <v>3</v>
      </c>
      <c r="M111" s="83">
        <v>30</v>
      </c>
      <c r="N111" s="83">
        <v>13</v>
      </c>
      <c r="O111" s="83"/>
      <c r="P111" s="81">
        <f t="shared" si="23"/>
        <v>0</v>
      </c>
      <c r="Q111" s="118">
        <f>IF(P111="0","0",LOOKUP(P111,{0,33,40,50,60,70,80},{0,1,2,3,"3.5",4,5}))</f>
        <v>0</v>
      </c>
      <c r="R111" s="118">
        <v>27</v>
      </c>
      <c r="S111" s="118">
        <v>22</v>
      </c>
      <c r="T111" s="83">
        <f t="shared" si="24"/>
        <v>49</v>
      </c>
      <c r="U111" s="83">
        <v>10</v>
      </c>
      <c r="V111" s="83">
        <v>12</v>
      </c>
      <c r="W111" s="83">
        <f t="shared" si="25"/>
        <v>22</v>
      </c>
      <c r="X111" s="119">
        <f t="shared" si="26"/>
        <v>71</v>
      </c>
      <c r="Y111" s="81">
        <f>IF(X111="0","0",LOOKUP(X111,{0,66,80,100,120,140,160},{0,1,2,3,"3.5",4,5}))</f>
        <v>1</v>
      </c>
      <c r="Z111" s="81"/>
      <c r="AA111" s="81"/>
      <c r="AB111" s="81">
        <f t="shared" si="27"/>
        <v>0</v>
      </c>
      <c r="AC111" s="120"/>
      <c r="AD111" s="120"/>
      <c r="AE111" s="120">
        <f t="shared" si="28"/>
        <v>0</v>
      </c>
      <c r="AF111" s="121">
        <f t="shared" si="29"/>
        <v>0</v>
      </c>
      <c r="AG111" s="118">
        <f>IF(AF111="0","0",LOOKUP(AF111,{0,66,80,100,120,140,160},{0,1,2,3,"3.5",4,5}))</f>
        <v>0</v>
      </c>
      <c r="AH111" s="118"/>
      <c r="AI111" s="118"/>
      <c r="AJ111" s="81">
        <f t="shared" si="30"/>
        <v>0</v>
      </c>
      <c r="AK111" s="83"/>
      <c r="AL111" s="122"/>
      <c r="AM111" s="122">
        <f t="shared" si="31"/>
        <v>0</v>
      </c>
      <c r="AN111" s="121">
        <f t="shared" si="32"/>
        <v>0</v>
      </c>
      <c r="AO111" s="118">
        <f>IF(AN111="0","0",LOOKUP(AN111,{0,66,80,100,120,140,160},{0,1,2,3,"3.5",4,5}))</f>
        <v>0</v>
      </c>
      <c r="AP111" s="118">
        <v>23</v>
      </c>
      <c r="AQ111" s="118"/>
      <c r="AR111" s="83">
        <f t="shared" si="33"/>
        <v>23</v>
      </c>
      <c r="AS111" s="83">
        <v>18</v>
      </c>
      <c r="AT111" s="122"/>
      <c r="AU111" s="122">
        <f t="shared" si="34"/>
        <v>18</v>
      </c>
      <c r="AV111" s="122">
        <f t="shared" si="35"/>
        <v>0</v>
      </c>
      <c r="AW111" s="118">
        <f>IF(AV111="0","0",LOOKUP(AV111,{0,66,80,100,120,140,160},{0,1,2,3,"3.5",4,5}))</f>
        <v>0</v>
      </c>
      <c r="AX111" s="88" t="s">
        <v>294</v>
      </c>
      <c r="AY111" s="88">
        <f>IF(ISBLANK(AW111)," ",IF(AW111="0","0",LOOKUP(AW111,{0,1,2,3,"3.5",4,5},{0,0,0,1,"1.5",2,3})))</f>
        <v>0</v>
      </c>
      <c r="AZ111" s="134">
        <f t="shared" si="36"/>
        <v>0</v>
      </c>
      <c r="BA111" s="88" t="str">
        <f t="shared" si="37"/>
        <v>F</v>
      </c>
      <c r="BB111" s="88" t="str">
        <f t="shared" si="38"/>
        <v>Fail</v>
      </c>
      <c r="BD111" s="49" t="str">
        <f>IF(H111="0","0",LOOKUP(H111,{0,1,2,3,"3.5",4,5},{"F","D","C","B","A-","A","A+"}))</f>
        <v>A-</v>
      </c>
      <c r="BE111" s="49" t="str">
        <f>IF(L111="0","0",LOOKUP(L111,{0,1,2,3,"3.5",4,5},{"F","D","C","B","A-","A","A+"}))</f>
        <v>B</v>
      </c>
      <c r="BF111" s="49" t="str">
        <f>IF(Q111="0","0",LOOKUP(Q111,{0,1,2,3,"3.5",4,5},{"F","D","C","B","A-","A","A+"}))</f>
        <v>F</v>
      </c>
      <c r="BG111" s="49" t="str">
        <f>IF(Y111="0","0",LOOKUP(Y111,{0,1,2,3,"3.5",4,5},{"F","D","C","B","A-","A","A+"}))</f>
        <v>D</v>
      </c>
      <c r="BH111" s="49" t="str">
        <f>IF(AG111="0","0",LOOKUP(AG111,{0,1,2,3,"3.5",4,5},{"F","D","C","B","A-","A","A+"}))</f>
        <v>F</v>
      </c>
      <c r="BI111" s="49" t="str">
        <f>IF(AO111="0","0",LOOKUP(AO111,{0,1,2,3,"3.5",4,5},{"F","D","C","B","A-","A","A+"}))</f>
        <v>F</v>
      </c>
      <c r="BJ111" s="49" t="str">
        <f>IF(AW111="0","0",LOOKUP(AW111,{0,1,2,3,"3.5",4,5},{"F","D","C","B","A-","A","A+"}))</f>
        <v>F</v>
      </c>
      <c r="BK111" s="50">
        <f t="shared" si="39"/>
        <v>295</v>
      </c>
    </row>
    <row r="112" spans="1:63">
      <c r="A112" s="58">
        <v>3108</v>
      </c>
      <c r="B112" s="153" t="s">
        <v>389</v>
      </c>
      <c r="C112" s="81"/>
      <c r="D112" s="81"/>
      <c r="E112" s="81">
        <f t="shared" si="20"/>
        <v>0</v>
      </c>
      <c r="F112" s="81"/>
      <c r="G112" s="81">
        <f t="shared" si="21"/>
        <v>0</v>
      </c>
      <c r="H112" s="116">
        <f>IF(G112="0","0",LOOKUP(G112,{0,66,80,100,120,140,160},{0,1,2,3,"3.5",4,5}))</f>
        <v>0</v>
      </c>
      <c r="I112" s="81"/>
      <c r="J112" s="83"/>
      <c r="K112" s="117">
        <f t="shared" si="22"/>
        <v>0</v>
      </c>
      <c r="L112" s="81">
        <f>IF(K112="0","0",LOOKUP(K112,{0,66,80,100,120,140,160},{0,1,2,3,"3.5",4,5}))</f>
        <v>0</v>
      </c>
      <c r="M112" s="83"/>
      <c r="N112" s="83"/>
      <c r="O112" s="83"/>
      <c r="P112" s="81">
        <f t="shared" si="23"/>
        <v>0</v>
      </c>
      <c r="Q112" s="118">
        <f>IF(P112="0","0",LOOKUP(P112,{0,33,40,50,60,70,80},{0,1,2,3,"3.5",4,5}))</f>
        <v>0</v>
      </c>
      <c r="R112" s="118"/>
      <c r="S112" s="118"/>
      <c r="T112" s="83">
        <f t="shared" si="24"/>
        <v>0</v>
      </c>
      <c r="U112" s="83"/>
      <c r="V112" s="83"/>
      <c r="W112" s="83">
        <f t="shared" si="25"/>
        <v>0</v>
      </c>
      <c r="X112" s="119">
        <f t="shared" si="26"/>
        <v>0</v>
      </c>
      <c r="Y112" s="81">
        <f>IF(X112="0","0",LOOKUP(X112,{0,66,80,100,120,140,160},{0,1,2,3,"3.5",4,5}))</f>
        <v>0</v>
      </c>
      <c r="Z112" s="81"/>
      <c r="AA112" s="81"/>
      <c r="AB112" s="81">
        <f t="shared" si="27"/>
        <v>0</v>
      </c>
      <c r="AC112" s="120"/>
      <c r="AD112" s="120"/>
      <c r="AE112" s="120">
        <f t="shared" si="28"/>
        <v>0</v>
      </c>
      <c r="AF112" s="121">
        <f t="shared" si="29"/>
        <v>0</v>
      </c>
      <c r="AG112" s="118">
        <f>IF(AF112="0","0",LOOKUP(AF112,{0,66,80,100,120,140,160},{0,1,2,3,"3.5",4,5}))</f>
        <v>0</v>
      </c>
      <c r="AH112" s="118"/>
      <c r="AI112" s="118"/>
      <c r="AJ112" s="81">
        <f t="shared" si="30"/>
        <v>0</v>
      </c>
      <c r="AK112" s="83"/>
      <c r="AL112" s="122"/>
      <c r="AM112" s="122">
        <f t="shared" si="31"/>
        <v>0</v>
      </c>
      <c r="AN112" s="121">
        <f t="shared" si="32"/>
        <v>0</v>
      </c>
      <c r="AO112" s="118">
        <f>IF(AN112="0","0",LOOKUP(AN112,{0,66,80,100,120,140,160},{0,1,2,3,"3.5",4,5}))</f>
        <v>0</v>
      </c>
      <c r="AP112" s="118"/>
      <c r="AQ112" s="118"/>
      <c r="AR112" s="83">
        <f t="shared" si="33"/>
        <v>0</v>
      </c>
      <c r="AS112" s="83"/>
      <c r="AT112" s="122"/>
      <c r="AU112" s="122">
        <f t="shared" si="34"/>
        <v>0</v>
      </c>
      <c r="AV112" s="122">
        <f t="shared" si="35"/>
        <v>0</v>
      </c>
      <c r="AW112" s="118">
        <f>IF(AV112="0","0",LOOKUP(AV112,{0,66,80,100,120,140,160},{0,1,2,3,"3.5",4,5}))</f>
        <v>0</v>
      </c>
      <c r="AX112" s="88" t="s">
        <v>294</v>
      </c>
      <c r="AY112" s="88">
        <f>IF(ISBLANK(AW112)," ",IF(AW112="0","0",LOOKUP(AW112,{0,1,2,3,"3.5",4,5},{0,0,0,1,"1.5",2,3})))</f>
        <v>0</v>
      </c>
      <c r="AZ112" s="134">
        <f t="shared" si="36"/>
        <v>0</v>
      </c>
      <c r="BA112" s="88" t="str">
        <f t="shared" si="37"/>
        <v>F</v>
      </c>
      <c r="BB112" s="88" t="str">
        <f t="shared" si="38"/>
        <v>Fail</v>
      </c>
      <c r="BD112" s="49" t="str">
        <f>IF(H112="0","0",LOOKUP(H112,{0,1,2,3,"3.5",4,5},{"F","D","C","B","A-","A","A+"}))</f>
        <v>F</v>
      </c>
      <c r="BE112" s="49" t="str">
        <f>IF(L112="0","0",LOOKUP(L112,{0,1,2,3,"3.5",4,5},{"F","D","C","B","A-","A","A+"}))</f>
        <v>F</v>
      </c>
      <c r="BF112" s="49" t="str">
        <f>IF(Q112="0","0",LOOKUP(Q112,{0,1,2,3,"3.5",4,5},{"F","D","C","B","A-","A","A+"}))</f>
        <v>F</v>
      </c>
      <c r="BG112" s="49" t="str">
        <f>IF(Y112="0","0",LOOKUP(Y112,{0,1,2,3,"3.5",4,5},{"F","D","C","B","A-","A","A+"}))</f>
        <v>F</v>
      </c>
      <c r="BH112" s="49" t="str">
        <f>IF(AG112="0","0",LOOKUP(AG112,{0,1,2,3,"3.5",4,5},{"F","D","C","B","A-","A","A+"}))</f>
        <v>F</v>
      </c>
      <c r="BI112" s="49" t="str">
        <f>IF(AO112="0","0",LOOKUP(AO112,{0,1,2,3,"3.5",4,5},{"F","D","C","B","A-","A","A+"}))</f>
        <v>F</v>
      </c>
      <c r="BJ112" s="49" t="str">
        <f>IF(AW112="0","0",LOOKUP(AW112,{0,1,2,3,"3.5",4,5},{"F","D","C","B","A-","A","A+"}))</f>
        <v>F</v>
      </c>
      <c r="BK112" s="50">
        <f t="shared" si="39"/>
        <v>0</v>
      </c>
    </row>
    <row r="113" spans="1:63">
      <c r="A113" s="58">
        <v>3109</v>
      </c>
      <c r="B113" s="153" t="s">
        <v>390</v>
      </c>
      <c r="C113" s="81"/>
      <c r="D113" s="81"/>
      <c r="E113" s="81">
        <f t="shared" si="20"/>
        <v>0</v>
      </c>
      <c r="F113" s="81"/>
      <c r="G113" s="81">
        <f t="shared" si="21"/>
        <v>0</v>
      </c>
      <c r="H113" s="116">
        <f>IF(G113="0","0",LOOKUP(G113,{0,66,80,100,120,140,160},{0,1,2,3,"3.5",4,5}))</f>
        <v>0</v>
      </c>
      <c r="I113" s="81"/>
      <c r="J113" s="83"/>
      <c r="K113" s="117">
        <f t="shared" si="22"/>
        <v>0</v>
      </c>
      <c r="L113" s="81">
        <f>IF(K113="0","0",LOOKUP(K113,{0,66,80,100,120,140,160},{0,1,2,3,"3.5",4,5}))</f>
        <v>0</v>
      </c>
      <c r="M113" s="83"/>
      <c r="N113" s="83"/>
      <c r="O113" s="83"/>
      <c r="P113" s="81">
        <f t="shared" si="23"/>
        <v>0</v>
      </c>
      <c r="Q113" s="118">
        <f>IF(P113="0","0",LOOKUP(P113,{0,33,40,50,60,70,80},{0,1,2,3,"3.5",4,5}))</f>
        <v>0</v>
      </c>
      <c r="R113" s="118"/>
      <c r="S113" s="118"/>
      <c r="T113" s="83">
        <f t="shared" si="24"/>
        <v>0</v>
      </c>
      <c r="U113" s="83"/>
      <c r="V113" s="83"/>
      <c r="W113" s="83">
        <f t="shared" si="25"/>
        <v>0</v>
      </c>
      <c r="X113" s="119">
        <f t="shared" si="26"/>
        <v>0</v>
      </c>
      <c r="Y113" s="81">
        <f>IF(X113="0","0",LOOKUP(X113,{0,66,80,100,120,140,160},{0,1,2,3,"3.5",4,5}))</f>
        <v>0</v>
      </c>
      <c r="Z113" s="81"/>
      <c r="AA113" s="81"/>
      <c r="AB113" s="81">
        <f t="shared" si="27"/>
        <v>0</v>
      </c>
      <c r="AC113" s="120"/>
      <c r="AD113" s="120"/>
      <c r="AE113" s="120">
        <f t="shared" si="28"/>
        <v>0</v>
      </c>
      <c r="AF113" s="121">
        <f t="shared" si="29"/>
        <v>0</v>
      </c>
      <c r="AG113" s="118">
        <f>IF(AF113="0","0",LOOKUP(AF113,{0,66,80,100,120,140,160},{0,1,2,3,"3.5",4,5}))</f>
        <v>0</v>
      </c>
      <c r="AH113" s="118"/>
      <c r="AI113" s="118"/>
      <c r="AJ113" s="81">
        <f t="shared" si="30"/>
        <v>0</v>
      </c>
      <c r="AK113" s="83"/>
      <c r="AL113" s="122"/>
      <c r="AM113" s="122">
        <f t="shared" si="31"/>
        <v>0</v>
      </c>
      <c r="AN113" s="121">
        <f t="shared" si="32"/>
        <v>0</v>
      </c>
      <c r="AO113" s="118">
        <f>IF(AN113="0","0",LOOKUP(AN113,{0,66,80,100,120,140,160},{0,1,2,3,"3.5",4,5}))</f>
        <v>0</v>
      </c>
      <c r="AP113" s="118"/>
      <c r="AQ113" s="118"/>
      <c r="AR113" s="83">
        <f t="shared" si="33"/>
        <v>0</v>
      </c>
      <c r="AS113" s="83"/>
      <c r="AT113" s="122"/>
      <c r="AU113" s="122">
        <f t="shared" si="34"/>
        <v>0</v>
      </c>
      <c r="AV113" s="122">
        <f t="shared" si="35"/>
        <v>0</v>
      </c>
      <c r="AW113" s="118">
        <f>IF(AV113="0","0",LOOKUP(AV113,{0,66,80,100,120,140,160},{0,1,2,3,"3.5",4,5}))</f>
        <v>0</v>
      </c>
      <c r="AX113" s="88" t="s">
        <v>294</v>
      </c>
      <c r="AY113" s="88">
        <f>IF(ISBLANK(AW113)," ",IF(AW113="0","0",LOOKUP(AW113,{0,1,2,3,"3.5",4,5},{0,0,0,1,"1.5",2,3})))</f>
        <v>0</v>
      </c>
      <c r="AZ113" s="134">
        <f t="shared" si="36"/>
        <v>0</v>
      </c>
      <c r="BA113" s="88" t="str">
        <f t="shared" si="37"/>
        <v>F</v>
      </c>
      <c r="BB113" s="88" t="str">
        <f t="shared" si="38"/>
        <v>Fail</v>
      </c>
      <c r="BD113" s="49" t="str">
        <f>IF(H113="0","0",LOOKUP(H113,{0,1,2,3,"3.5",4,5},{"F","D","C","B","A-","A","A+"}))</f>
        <v>F</v>
      </c>
      <c r="BE113" s="49" t="str">
        <f>IF(L113="0","0",LOOKUP(L113,{0,1,2,3,"3.5",4,5},{"F","D","C","B","A-","A","A+"}))</f>
        <v>F</v>
      </c>
      <c r="BF113" s="49" t="str">
        <f>IF(Q113="0","0",LOOKUP(Q113,{0,1,2,3,"3.5",4,5},{"F","D","C","B","A-","A","A+"}))</f>
        <v>F</v>
      </c>
      <c r="BG113" s="49" t="str">
        <f>IF(Y113="0","0",LOOKUP(Y113,{0,1,2,3,"3.5",4,5},{"F","D","C","B","A-","A","A+"}))</f>
        <v>F</v>
      </c>
      <c r="BH113" s="49" t="str">
        <f>IF(AG113="0","0",LOOKUP(AG113,{0,1,2,3,"3.5",4,5},{"F","D","C","B","A-","A","A+"}))</f>
        <v>F</v>
      </c>
      <c r="BI113" s="49" t="str">
        <f>IF(AO113="0","0",LOOKUP(AO113,{0,1,2,3,"3.5",4,5},{"F","D","C","B","A-","A","A+"}))</f>
        <v>F</v>
      </c>
      <c r="BJ113" s="49" t="str">
        <f>IF(AW113="0","0",LOOKUP(AW113,{0,1,2,3,"3.5",4,5},{"F","D","C","B","A-","A","A+"}))</f>
        <v>F</v>
      </c>
      <c r="BK113" s="50">
        <f t="shared" si="39"/>
        <v>0</v>
      </c>
    </row>
    <row r="114" spans="1:63">
      <c r="A114" s="58">
        <v>3110</v>
      </c>
      <c r="B114" s="153"/>
      <c r="C114" s="81"/>
      <c r="D114" s="81"/>
      <c r="E114" s="81">
        <f t="shared" si="20"/>
        <v>0</v>
      </c>
      <c r="F114" s="81"/>
      <c r="G114" s="81">
        <f t="shared" si="21"/>
        <v>0</v>
      </c>
      <c r="H114" s="116">
        <f>IF(G114="0","0",LOOKUP(G114,{0,66,80,100,120,140,160},{0,1,2,3,"3.5",4,5}))</f>
        <v>0</v>
      </c>
      <c r="I114" s="81"/>
      <c r="J114" s="83"/>
      <c r="K114" s="117">
        <f t="shared" si="22"/>
        <v>0</v>
      </c>
      <c r="L114" s="81">
        <f>IF(K114="0","0",LOOKUP(K114,{0,66,80,100,120,140,160},{0,1,2,3,"3.5",4,5}))</f>
        <v>0</v>
      </c>
      <c r="M114" s="83"/>
      <c r="N114" s="83"/>
      <c r="O114" s="83"/>
      <c r="P114" s="81">
        <f t="shared" si="23"/>
        <v>0</v>
      </c>
      <c r="Q114" s="118">
        <f>IF(P114="0","0",LOOKUP(P114,{0,33,40,50,60,70,80},{0,1,2,3,"3.5",4,5}))</f>
        <v>0</v>
      </c>
      <c r="R114" s="118"/>
      <c r="S114" s="118"/>
      <c r="T114" s="83">
        <f t="shared" si="24"/>
        <v>0</v>
      </c>
      <c r="U114" s="83"/>
      <c r="V114" s="83"/>
      <c r="W114" s="83">
        <f t="shared" si="25"/>
        <v>0</v>
      </c>
      <c r="X114" s="119">
        <f t="shared" si="26"/>
        <v>0</v>
      </c>
      <c r="Y114" s="81">
        <f>IF(X114="0","0",LOOKUP(X114,{0,66,80,100,120,140,160},{0,1,2,3,"3.5",4,5}))</f>
        <v>0</v>
      </c>
      <c r="Z114" s="81"/>
      <c r="AA114" s="81"/>
      <c r="AB114" s="81">
        <f t="shared" si="27"/>
        <v>0</v>
      </c>
      <c r="AC114" s="120"/>
      <c r="AD114" s="120"/>
      <c r="AE114" s="120">
        <f t="shared" si="28"/>
        <v>0</v>
      </c>
      <c r="AF114" s="121">
        <f t="shared" si="29"/>
        <v>0</v>
      </c>
      <c r="AG114" s="118">
        <f>IF(AF114="0","0",LOOKUP(AF114,{0,66,80,100,120,140,160},{0,1,2,3,"3.5",4,5}))</f>
        <v>0</v>
      </c>
      <c r="AH114" s="118"/>
      <c r="AI114" s="118"/>
      <c r="AJ114" s="81">
        <f t="shared" si="30"/>
        <v>0</v>
      </c>
      <c r="AK114" s="83"/>
      <c r="AL114" s="122"/>
      <c r="AM114" s="122">
        <f t="shared" si="31"/>
        <v>0</v>
      </c>
      <c r="AN114" s="121">
        <f t="shared" si="32"/>
        <v>0</v>
      </c>
      <c r="AO114" s="118">
        <f>IF(AN114="0","0",LOOKUP(AN114,{0,66,80,100,120,140,160},{0,1,2,3,"3.5",4,5}))</f>
        <v>0</v>
      </c>
      <c r="AP114" s="118"/>
      <c r="AQ114" s="118"/>
      <c r="AR114" s="83">
        <f t="shared" si="33"/>
        <v>0</v>
      </c>
      <c r="AS114" s="83"/>
      <c r="AT114" s="122"/>
      <c r="AU114" s="122">
        <f t="shared" si="34"/>
        <v>0</v>
      </c>
      <c r="AV114" s="122">
        <f t="shared" si="35"/>
        <v>0</v>
      </c>
      <c r="AW114" s="118">
        <f>IF(AV114="0","0",LOOKUP(AV114,{0,66,80,100,120,140,160},{0,1,2,3,"3.5",4,5}))</f>
        <v>0</v>
      </c>
      <c r="AX114" s="88" t="s">
        <v>294</v>
      </c>
      <c r="AY114" s="88">
        <f>IF(ISBLANK(AW114)," ",IF(AW114="0","0",LOOKUP(AW114,{0,1,2,3,"3.5",4,5},{0,0,0,1,"1.5",2,3})))</f>
        <v>0</v>
      </c>
      <c r="AZ114" s="134">
        <f t="shared" si="36"/>
        <v>0</v>
      </c>
      <c r="BA114" s="88" t="str">
        <f t="shared" si="37"/>
        <v>F</v>
      </c>
      <c r="BB114" s="88" t="str">
        <f t="shared" si="38"/>
        <v>Fail</v>
      </c>
      <c r="BD114" s="49" t="str">
        <f>IF(H114="0","0",LOOKUP(H114,{0,1,2,3,"3.5",4,5},{"F","D","C","B","A-","A","A+"}))</f>
        <v>F</v>
      </c>
      <c r="BE114" s="49" t="str">
        <f>IF(L114="0","0",LOOKUP(L114,{0,1,2,3,"3.5",4,5},{"F","D","C","B","A-","A","A+"}))</f>
        <v>F</v>
      </c>
      <c r="BF114" s="49" t="str">
        <f>IF(Q114="0","0",LOOKUP(Q114,{0,1,2,3,"3.5",4,5},{"F","D","C","B","A-","A","A+"}))</f>
        <v>F</v>
      </c>
      <c r="BG114" s="49" t="str">
        <f>IF(Y114="0","0",LOOKUP(Y114,{0,1,2,3,"3.5",4,5},{"F","D","C","B","A-","A","A+"}))</f>
        <v>F</v>
      </c>
      <c r="BH114" s="49" t="str">
        <f>IF(AG114="0","0",LOOKUP(AG114,{0,1,2,3,"3.5",4,5},{"F","D","C","B","A-","A","A+"}))</f>
        <v>F</v>
      </c>
      <c r="BI114" s="49" t="str">
        <f>IF(AO114="0","0",LOOKUP(AO114,{0,1,2,3,"3.5",4,5},{"F","D","C","B","A-","A","A+"}))</f>
        <v>F</v>
      </c>
      <c r="BJ114" s="49" t="str">
        <f>IF(AW114="0","0",LOOKUP(AW114,{0,1,2,3,"3.5",4,5},{"F","D","C","B","A-","A","A+"}))</f>
        <v>F</v>
      </c>
      <c r="BK114" s="50">
        <f t="shared" si="39"/>
        <v>0</v>
      </c>
    </row>
    <row r="115" spans="1:63">
      <c r="A115" s="58">
        <v>3111</v>
      </c>
      <c r="B115" s="153"/>
      <c r="C115" s="81"/>
      <c r="D115" s="81"/>
      <c r="E115" s="81">
        <f t="shared" si="20"/>
        <v>0</v>
      </c>
      <c r="F115" s="81"/>
      <c r="G115" s="81">
        <f t="shared" si="21"/>
        <v>0</v>
      </c>
      <c r="H115" s="116">
        <f>IF(G115="0","0",LOOKUP(G115,{0,66,80,100,120,140,160},{0,1,2,3,"3.5",4,5}))</f>
        <v>0</v>
      </c>
      <c r="I115" s="81"/>
      <c r="J115" s="83"/>
      <c r="K115" s="117">
        <f t="shared" si="22"/>
        <v>0</v>
      </c>
      <c r="L115" s="81">
        <f>IF(K115="0","0",LOOKUP(K115,{0,66,80,100,120,140,160},{0,1,2,3,"3.5",4,5}))</f>
        <v>0</v>
      </c>
      <c r="M115" s="83"/>
      <c r="N115" s="83"/>
      <c r="O115" s="83"/>
      <c r="P115" s="81">
        <f t="shared" si="23"/>
        <v>0</v>
      </c>
      <c r="Q115" s="118">
        <f>IF(P115="0","0",LOOKUP(P115,{0,33,40,50,60,70,80},{0,1,2,3,"3.5",4,5}))</f>
        <v>0</v>
      </c>
      <c r="R115" s="118"/>
      <c r="S115" s="118"/>
      <c r="T115" s="83">
        <f t="shared" si="24"/>
        <v>0</v>
      </c>
      <c r="U115" s="83"/>
      <c r="V115" s="83"/>
      <c r="W115" s="83">
        <f t="shared" si="25"/>
        <v>0</v>
      </c>
      <c r="X115" s="119">
        <f t="shared" si="26"/>
        <v>0</v>
      </c>
      <c r="Y115" s="81">
        <f>IF(X115="0","0",LOOKUP(X115,{0,66,80,100,120,140,160},{0,1,2,3,"3.5",4,5}))</f>
        <v>0</v>
      </c>
      <c r="Z115" s="81"/>
      <c r="AA115" s="81"/>
      <c r="AB115" s="81">
        <f t="shared" si="27"/>
        <v>0</v>
      </c>
      <c r="AC115" s="120"/>
      <c r="AD115" s="120"/>
      <c r="AE115" s="120">
        <f t="shared" si="28"/>
        <v>0</v>
      </c>
      <c r="AF115" s="121">
        <f t="shared" si="29"/>
        <v>0</v>
      </c>
      <c r="AG115" s="118">
        <f>IF(AF115="0","0",LOOKUP(AF115,{0,66,80,100,120,140,160},{0,1,2,3,"3.5",4,5}))</f>
        <v>0</v>
      </c>
      <c r="AH115" s="118"/>
      <c r="AI115" s="118"/>
      <c r="AJ115" s="81">
        <f t="shared" si="30"/>
        <v>0</v>
      </c>
      <c r="AK115" s="83"/>
      <c r="AL115" s="122"/>
      <c r="AM115" s="122">
        <f t="shared" si="31"/>
        <v>0</v>
      </c>
      <c r="AN115" s="121">
        <f t="shared" si="32"/>
        <v>0</v>
      </c>
      <c r="AO115" s="118">
        <f>IF(AN115="0","0",LOOKUP(AN115,{0,66,80,100,120,140,160},{0,1,2,3,"3.5",4,5}))</f>
        <v>0</v>
      </c>
      <c r="AP115" s="118"/>
      <c r="AQ115" s="118"/>
      <c r="AR115" s="83">
        <f t="shared" si="33"/>
        <v>0</v>
      </c>
      <c r="AS115" s="83"/>
      <c r="AT115" s="122"/>
      <c r="AU115" s="122">
        <f t="shared" si="34"/>
        <v>0</v>
      </c>
      <c r="AV115" s="122">
        <f t="shared" si="35"/>
        <v>0</v>
      </c>
      <c r="AW115" s="118">
        <f>IF(AV115="0","0",LOOKUP(AV115,{0,66,80,100,120,140,160},{0,1,2,3,"3.5",4,5}))</f>
        <v>0</v>
      </c>
      <c r="AX115" s="88" t="s">
        <v>294</v>
      </c>
      <c r="AY115" s="88">
        <f>IF(ISBLANK(AW115)," ",IF(AW115="0","0",LOOKUP(AW115,{0,1,2,3,"3.5",4,5},{0,0,0,1,"1.5",2,3})))</f>
        <v>0</v>
      </c>
      <c r="AZ115" s="134">
        <f t="shared" si="36"/>
        <v>0</v>
      </c>
      <c r="BA115" s="88" t="str">
        <f t="shared" si="37"/>
        <v>F</v>
      </c>
      <c r="BB115" s="88" t="str">
        <f t="shared" si="38"/>
        <v>Fail</v>
      </c>
      <c r="BD115" s="49" t="str">
        <f>IF(H115="0","0",LOOKUP(H115,{0,1,2,3,"3.5",4,5},{"F","D","C","B","A-","A","A+"}))</f>
        <v>F</v>
      </c>
      <c r="BE115" s="49" t="str">
        <f>IF(L115="0","0",LOOKUP(L115,{0,1,2,3,"3.5",4,5},{"F","D","C","B","A-","A","A+"}))</f>
        <v>F</v>
      </c>
      <c r="BF115" s="49" t="str">
        <f>IF(Q115="0","0",LOOKUP(Q115,{0,1,2,3,"3.5",4,5},{"F","D","C","B","A-","A","A+"}))</f>
        <v>F</v>
      </c>
      <c r="BG115" s="49" t="str">
        <f>IF(Y115="0","0",LOOKUP(Y115,{0,1,2,3,"3.5",4,5},{"F","D","C","B","A-","A","A+"}))</f>
        <v>F</v>
      </c>
      <c r="BH115" s="49" t="str">
        <f>IF(AG115="0","0",LOOKUP(AG115,{0,1,2,3,"3.5",4,5},{"F","D","C","B","A-","A","A+"}))</f>
        <v>F</v>
      </c>
      <c r="BI115" s="49" t="str">
        <f>IF(AO115="0","0",LOOKUP(AO115,{0,1,2,3,"3.5",4,5},{"F","D","C","B","A-","A","A+"}))</f>
        <v>F</v>
      </c>
      <c r="BJ115" s="49" t="str">
        <f>IF(AW115="0","0",LOOKUP(AW115,{0,1,2,3,"3.5",4,5},{"F","D","C","B","A-","A","A+"}))</f>
        <v>F</v>
      </c>
      <c r="BK115" s="50">
        <f t="shared" si="39"/>
        <v>0</v>
      </c>
    </row>
    <row r="116" spans="1:63">
      <c r="A116" s="58">
        <v>3112</v>
      </c>
      <c r="B116" s="153" t="s">
        <v>391</v>
      </c>
      <c r="C116" s="81">
        <v>21</v>
      </c>
      <c r="D116" s="81">
        <v>37</v>
      </c>
      <c r="E116" s="81">
        <f t="shared" si="20"/>
        <v>58</v>
      </c>
      <c r="F116" s="81">
        <v>23</v>
      </c>
      <c r="G116" s="81">
        <f t="shared" si="21"/>
        <v>81</v>
      </c>
      <c r="H116" s="116">
        <f>IF(G116="0","0",LOOKUP(G116,{0,66,80,100,120,140,160},{0,1,2,3,"3.5",4,5}))</f>
        <v>2</v>
      </c>
      <c r="I116" s="81">
        <v>40</v>
      </c>
      <c r="J116" s="83">
        <v>52</v>
      </c>
      <c r="K116" s="117">
        <f t="shared" si="22"/>
        <v>92</v>
      </c>
      <c r="L116" s="81">
        <f>IF(K116="0","0",LOOKUP(K116,{0,66,80,100,120,140,160},{0,1,2,3,"3.5",4,5}))</f>
        <v>2</v>
      </c>
      <c r="M116" s="83">
        <v>20</v>
      </c>
      <c r="N116" s="83">
        <v>14</v>
      </c>
      <c r="O116" s="83">
        <v>12</v>
      </c>
      <c r="P116" s="81">
        <f t="shared" si="23"/>
        <v>46</v>
      </c>
      <c r="Q116" s="118">
        <f>IF(P116="0","0",LOOKUP(P116,{0,33,40,50,60,70,80},{0,1,2,3,"3.5",4,5}))</f>
        <v>2</v>
      </c>
      <c r="R116" s="118">
        <v>3</v>
      </c>
      <c r="S116" s="118">
        <v>0</v>
      </c>
      <c r="T116" s="83">
        <f t="shared" si="24"/>
        <v>3</v>
      </c>
      <c r="U116" s="83">
        <v>12</v>
      </c>
      <c r="V116" s="83">
        <v>8</v>
      </c>
      <c r="W116" s="83">
        <f t="shared" si="25"/>
        <v>20</v>
      </c>
      <c r="X116" s="119">
        <f t="shared" si="26"/>
        <v>0</v>
      </c>
      <c r="Y116" s="81">
        <f>IF(X116="0","0",LOOKUP(X116,{0,66,80,100,120,140,160},{0,1,2,3,"3.5",4,5}))</f>
        <v>0</v>
      </c>
      <c r="Z116" s="81">
        <v>25</v>
      </c>
      <c r="AA116" s="81">
        <v>9</v>
      </c>
      <c r="AB116" s="81">
        <f t="shared" si="27"/>
        <v>34</v>
      </c>
      <c r="AC116" s="120">
        <v>11</v>
      </c>
      <c r="AD116" s="120">
        <v>10</v>
      </c>
      <c r="AE116" s="120">
        <f t="shared" si="28"/>
        <v>21</v>
      </c>
      <c r="AF116" s="121">
        <f t="shared" si="29"/>
        <v>0</v>
      </c>
      <c r="AG116" s="118">
        <f>IF(AF116="0","0",LOOKUP(AF116,{0,66,80,100,120,140,160},{0,1,2,3,"3.5",4,5}))</f>
        <v>0</v>
      </c>
      <c r="AH116" s="118">
        <v>26</v>
      </c>
      <c r="AI116" s="118">
        <v>17</v>
      </c>
      <c r="AJ116" s="81">
        <f t="shared" si="30"/>
        <v>43</v>
      </c>
      <c r="AK116" s="83">
        <v>14</v>
      </c>
      <c r="AL116" s="122">
        <v>9</v>
      </c>
      <c r="AM116" s="122">
        <f t="shared" si="31"/>
        <v>23</v>
      </c>
      <c r="AN116" s="121">
        <f t="shared" si="32"/>
        <v>66</v>
      </c>
      <c r="AO116" s="118">
        <f>IF(AN116="0","0",LOOKUP(AN116,{0,66,80,100,120,140,160},{0,1,2,3,"3.5",4,5}))</f>
        <v>1</v>
      </c>
      <c r="AP116" s="118">
        <v>10</v>
      </c>
      <c r="AQ116" s="118">
        <v>20</v>
      </c>
      <c r="AR116" s="83">
        <f t="shared" si="33"/>
        <v>30</v>
      </c>
      <c r="AS116" s="83">
        <v>15</v>
      </c>
      <c r="AT116" s="122">
        <v>7</v>
      </c>
      <c r="AU116" s="122">
        <f t="shared" si="34"/>
        <v>22</v>
      </c>
      <c r="AV116" s="122">
        <f t="shared" si="35"/>
        <v>0</v>
      </c>
      <c r="AW116" s="118">
        <f>IF(AV116="0","0",LOOKUP(AV116,{0,66,80,100,120,140,160},{0,1,2,3,"3.5",4,5}))</f>
        <v>0</v>
      </c>
      <c r="AX116" s="88" t="s">
        <v>294</v>
      </c>
      <c r="AY116" s="88">
        <f>IF(ISBLANK(AW116)," ",IF(AW116="0","0",LOOKUP(AW116,{0,1,2,3,"3.5",4,5},{0,0,0,1,"1.5",2,3})))</f>
        <v>0</v>
      </c>
      <c r="AZ116" s="134">
        <f t="shared" si="36"/>
        <v>0</v>
      </c>
      <c r="BA116" s="88" t="str">
        <f t="shared" si="37"/>
        <v>F</v>
      </c>
      <c r="BB116" s="88" t="str">
        <f t="shared" si="38"/>
        <v>Fail</v>
      </c>
      <c r="BD116" s="49" t="str">
        <f>IF(H116="0","0",LOOKUP(H116,{0,1,2,3,"3.5",4,5},{"F","D","C","B","A-","A","A+"}))</f>
        <v>C</v>
      </c>
      <c r="BE116" s="49" t="str">
        <f>IF(L116="0","0",LOOKUP(L116,{0,1,2,3,"3.5",4,5},{"F","D","C","B","A-","A","A+"}))</f>
        <v>C</v>
      </c>
      <c r="BF116" s="49" t="str">
        <f>IF(Q116="0","0",LOOKUP(Q116,{0,1,2,3,"3.5",4,5},{"F","D","C","B","A-","A","A+"}))</f>
        <v>C</v>
      </c>
      <c r="BG116" s="49" t="str">
        <f>IF(Y116="0","0",LOOKUP(Y116,{0,1,2,3,"3.5",4,5},{"F","D","C","B","A-","A","A+"}))</f>
        <v>F</v>
      </c>
      <c r="BH116" s="49" t="str">
        <f>IF(AG116="0","0",LOOKUP(AG116,{0,1,2,3,"3.5",4,5},{"F","D","C","B","A-","A","A+"}))</f>
        <v>F</v>
      </c>
      <c r="BI116" s="49" t="str">
        <f>IF(AO116="0","0",LOOKUP(AO116,{0,1,2,3,"3.5",4,5},{"F","D","C","B","A-","A","A+"}))</f>
        <v>D</v>
      </c>
      <c r="BJ116" s="49" t="str">
        <f>IF(AW116="0","0",LOOKUP(AW116,{0,1,2,3,"3.5",4,5},{"F","D","C","B","A-","A","A+"}))</f>
        <v>F</v>
      </c>
      <c r="BK116" s="50">
        <f t="shared" si="39"/>
        <v>285</v>
      </c>
    </row>
    <row r="117" spans="1:63">
      <c r="A117" s="58">
        <v>3113</v>
      </c>
      <c r="B117" s="153"/>
      <c r="C117" s="81"/>
      <c r="D117" s="81"/>
      <c r="E117" s="81">
        <f t="shared" si="20"/>
        <v>0</v>
      </c>
      <c r="F117" s="81"/>
      <c r="G117" s="81">
        <f t="shared" si="21"/>
        <v>0</v>
      </c>
      <c r="H117" s="116">
        <f>IF(G117="0","0",LOOKUP(G117,{0,66,80,100,120,140,160},{0,1,2,3,"3.5",4,5}))</f>
        <v>0</v>
      </c>
      <c r="I117" s="81"/>
      <c r="J117" s="83"/>
      <c r="K117" s="117">
        <f t="shared" si="22"/>
        <v>0</v>
      </c>
      <c r="L117" s="81">
        <f>IF(K117="0","0",LOOKUP(K117,{0,66,80,100,120,140,160},{0,1,2,3,"3.5",4,5}))</f>
        <v>0</v>
      </c>
      <c r="M117" s="83"/>
      <c r="N117" s="83"/>
      <c r="O117" s="83"/>
      <c r="P117" s="81">
        <f t="shared" si="23"/>
        <v>0</v>
      </c>
      <c r="Q117" s="118">
        <f>IF(P117="0","0",LOOKUP(P117,{0,33,40,50,60,70,80},{0,1,2,3,"3.5",4,5}))</f>
        <v>0</v>
      </c>
      <c r="R117" s="118"/>
      <c r="S117" s="118"/>
      <c r="T117" s="83">
        <f t="shared" si="24"/>
        <v>0</v>
      </c>
      <c r="U117" s="83"/>
      <c r="V117" s="83"/>
      <c r="W117" s="83">
        <f t="shared" si="25"/>
        <v>0</v>
      </c>
      <c r="X117" s="119">
        <f t="shared" si="26"/>
        <v>0</v>
      </c>
      <c r="Y117" s="81">
        <f>IF(X117="0","0",LOOKUP(X117,{0,66,80,100,120,140,160},{0,1,2,3,"3.5",4,5}))</f>
        <v>0</v>
      </c>
      <c r="Z117" s="81"/>
      <c r="AA117" s="81"/>
      <c r="AB117" s="81">
        <f t="shared" si="27"/>
        <v>0</v>
      </c>
      <c r="AC117" s="120"/>
      <c r="AD117" s="120"/>
      <c r="AE117" s="120">
        <f t="shared" si="28"/>
        <v>0</v>
      </c>
      <c r="AF117" s="121">
        <f t="shared" si="29"/>
        <v>0</v>
      </c>
      <c r="AG117" s="118">
        <f>IF(AF117="0","0",LOOKUP(AF117,{0,66,80,100,120,140,160},{0,1,2,3,"3.5",4,5}))</f>
        <v>0</v>
      </c>
      <c r="AH117" s="118"/>
      <c r="AI117" s="118"/>
      <c r="AJ117" s="81">
        <f t="shared" si="30"/>
        <v>0</v>
      </c>
      <c r="AK117" s="83"/>
      <c r="AL117" s="122"/>
      <c r="AM117" s="122">
        <f t="shared" si="31"/>
        <v>0</v>
      </c>
      <c r="AN117" s="121">
        <f t="shared" si="32"/>
        <v>0</v>
      </c>
      <c r="AO117" s="118">
        <f>IF(AN117="0","0",LOOKUP(AN117,{0,66,80,100,120,140,160},{0,1,2,3,"3.5",4,5}))</f>
        <v>0</v>
      </c>
      <c r="AP117" s="118"/>
      <c r="AQ117" s="118"/>
      <c r="AR117" s="83">
        <f t="shared" si="33"/>
        <v>0</v>
      </c>
      <c r="AS117" s="83"/>
      <c r="AT117" s="122"/>
      <c r="AU117" s="122">
        <f t="shared" si="34"/>
        <v>0</v>
      </c>
      <c r="AV117" s="122">
        <f t="shared" si="35"/>
        <v>0</v>
      </c>
      <c r="AW117" s="118">
        <f>IF(AV117="0","0",LOOKUP(AV117,{0,66,80,100,120,140,160},{0,1,2,3,"3.5",4,5}))</f>
        <v>0</v>
      </c>
      <c r="AX117" s="88" t="s">
        <v>294</v>
      </c>
      <c r="AY117" s="88">
        <f>IF(ISBLANK(AW117)," ",IF(AW117="0","0",LOOKUP(AW117,{0,1,2,3,"3.5",4,5},{0,0,0,1,"1.5",2,3})))</f>
        <v>0</v>
      </c>
      <c r="AZ117" s="134">
        <f t="shared" si="36"/>
        <v>0</v>
      </c>
      <c r="BA117" s="88" t="str">
        <f t="shared" si="37"/>
        <v>F</v>
      </c>
      <c r="BB117" s="88" t="str">
        <f t="shared" si="38"/>
        <v>Fail</v>
      </c>
      <c r="BD117" s="49" t="str">
        <f>IF(H117="0","0",LOOKUP(H117,{0,1,2,3,"3.5",4,5},{"F","D","C","B","A-","A","A+"}))</f>
        <v>F</v>
      </c>
      <c r="BE117" s="49" t="str">
        <f>IF(L117="0","0",LOOKUP(L117,{0,1,2,3,"3.5",4,5},{"F","D","C","B","A-","A","A+"}))</f>
        <v>F</v>
      </c>
      <c r="BF117" s="49" t="str">
        <f>IF(Q117="0","0",LOOKUP(Q117,{0,1,2,3,"3.5",4,5},{"F","D","C","B","A-","A","A+"}))</f>
        <v>F</v>
      </c>
      <c r="BG117" s="49" t="str">
        <f>IF(Y117="0","0",LOOKUP(Y117,{0,1,2,3,"3.5",4,5},{"F","D","C","B","A-","A","A+"}))</f>
        <v>F</v>
      </c>
      <c r="BH117" s="49" t="str">
        <f>IF(AG117="0","0",LOOKUP(AG117,{0,1,2,3,"3.5",4,5},{"F","D","C","B","A-","A","A+"}))</f>
        <v>F</v>
      </c>
      <c r="BI117" s="49" t="str">
        <f>IF(AO117="0","0",LOOKUP(AO117,{0,1,2,3,"3.5",4,5},{"F","D","C","B","A-","A","A+"}))</f>
        <v>F</v>
      </c>
      <c r="BJ117" s="49" t="str">
        <f>IF(AW117="0","0",LOOKUP(AW117,{0,1,2,3,"3.5",4,5},{"F","D","C","B","A-","A","A+"}))</f>
        <v>F</v>
      </c>
      <c r="BK117" s="50">
        <f t="shared" si="39"/>
        <v>0</v>
      </c>
    </row>
    <row r="118" spans="1:63">
      <c r="A118" s="58">
        <v>3114</v>
      </c>
      <c r="B118" s="153" t="s">
        <v>392</v>
      </c>
      <c r="C118" s="81">
        <v>35</v>
      </c>
      <c r="D118" s="81">
        <v>65</v>
      </c>
      <c r="E118" s="81">
        <f t="shared" si="20"/>
        <v>100</v>
      </c>
      <c r="F118" s="81">
        <v>17</v>
      </c>
      <c r="G118" s="81">
        <f t="shared" si="21"/>
        <v>117</v>
      </c>
      <c r="H118" s="116">
        <f>IF(G118="0","0",LOOKUP(G118,{0,66,80,100,120,140,160},{0,1,2,3,"3.5",4,5}))</f>
        <v>3</v>
      </c>
      <c r="I118" s="81">
        <v>44</v>
      </c>
      <c r="J118" s="83"/>
      <c r="K118" s="117">
        <f t="shared" si="22"/>
        <v>44</v>
      </c>
      <c r="L118" s="81">
        <f>IF(K118="0","0",LOOKUP(K118,{0,66,80,100,120,140,160},{0,1,2,3,"3.5",4,5}))</f>
        <v>0</v>
      </c>
      <c r="M118" s="83">
        <v>21</v>
      </c>
      <c r="N118" s="83">
        <v>16</v>
      </c>
      <c r="O118" s="83">
        <v>22</v>
      </c>
      <c r="P118" s="81">
        <f t="shared" si="23"/>
        <v>59</v>
      </c>
      <c r="Q118" s="118">
        <f>IF(P118="0","0",LOOKUP(P118,{0,33,40,50,60,70,80},{0,1,2,3,"3.5",4,5}))</f>
        <v>3</v>
      </c>
      <c r="R118" s="118">
        <v>40</v>
      </c>
      <c r="S118" s="118">
        <v>43</v>
      </c>
      <c r="T118" s="83">
        <f t="shared" si="24"/>
        <v>83</v>
      </c>
      <c r="U118" s="83">
        <v>14</v>
      </c>
      <c r="V118" s="83">
        <v>12</v>
      </c>
      <c r="W118" s="83">
        <f t="shared" si="25"/>
        <v>26</v>
      </c>
      <c r="X118" s="119">
        <f t="shared" si="26"/>
        <v>109</v>
      </c>
      <c r="Y118" s="81">
        <f>IF(X118="0","0",LOOKUP(X118,{0,66,80,100,120,140,160},{0,1,2,3,"3.5",4,5}))</f>
        <v>3</v>
      </c>
      <c r="Z118" s="81">
        <v>35</v>
      </c>
      <c r="AA118" s="81">
        <v>31</v>
      </c>
      <c r="AB118" s="81">
        <f t="shared" si="27"/>
        <v>66</v>
      </c>
      <c r="AC118" s="120">
        <v>20</v>
      </c>
      <c r="AD118" s="120">
        <v>18</v>
      </c>
      <c r="AE118" s="120">
        <f t="shared" si="28"/>
        <v>38</v>
      </c>
      <c r="AF118" s="121">
        <f t="shared" si="29"/>
        <v>104</v>
      </c>
      <c r="AG118" s="118">
        <f>IF(AF118="0","0",LOOKUP(AF118,{0,66,80,100,120,140,160},{0,1,2,3,"3.5",4,5}))</f>
        <v>3</v>
      </c>
      <c r="AH118" s="118">
        <v>33</v>
      </c>
      <c r="AI118" s="118">
        <v>37</v>
      </c>
      <c r="AJ118" s="81">
        <f t="shared" si="30"/>
        <v>70</v>
      </c>
      <c r="AK118" s="83">
        <v>22</v>
      </c>
      <c r="AL118" s="122">
        <v>18</v>
      </c>
      <c r="AM118" s="122">
        <f t="shared" si="31"/>
        <v>40</v>
      </c>
      <c r="AN118" s="121">
        <f t="shared" si="32"/>
        <v>110</v>
      </c>
      <c r="AO118" s="118">
        <f>IF(AN118="0","0",LOOKUP(AN118,{0,66,80,100,120,140,160},{0,1,2,3,"3.5",4,5}))</f>
        <v>3</v>
      </c>
      <c r="AP118" s="118">
        <v>28</v>
      </c>
      <c r="AQ118" s="118">
        <v>28</v>
      </c>
      <c r="AR118" s="83">
        <f t="shared" si="33"/>
        <v>56</v>
      </c>
      <c r="AS118" s="83">
        <v>18</v>
      </c>
      <c r="AT118" s="122">
        <v>19</v>
      </c>
      <c r="AU118" s="122">
        <f t="shared" si="34"/>
        <v>37</v>
      </c>
      <c r="AV118" s="122">
        <f t="shared" si="35"/>
        <v>93</v>
      </c>
      <c r="AW118" s="118">
        <f>IF(AV118="0","0",LOOKUP(AV118,{0,66,80,100,120,140,160},{0,1,2,3,"3.5",4,5}))</f>
        <v>2</v>
      </c>
      <c r="AX118" s="88" t="s">
        <v>294</v>
      </c>
      <c r="AY118" s="88">
        <f>IF(ISBLANK(AW118)," ",IF(AW118="0","0",LOOKUP(AW118,{0,1,2,3,"3.5",4,5},{0,0,0,1,"1.5",2,3})))</f>
        <v>0</v>
      </c>
      <c r="AZ118" s="134">
        <f t="shared" si="36"/>
        <v>0</v>
      </c>
      <c r="BA118" s="88" t="str">
        <f t="shared" si="37"/>
        <v>F</v>
      </c>
      <c r="BB118" s="88" t="str">
        <f t="shared" si="38"/>
        <v>Fail</v>
      </c>
      <c r="BD118" s="49" t="str">
        <f>IF(H118="0","0",LOOKUP(H118,{0,1,2,3,"3.5",4,5},{"F","D","C","B","A-","A","A+"}))</f>
        <v>B</v>
      </c>
      <c r="BE118" s="49" t="str">
        <f>IF(L118="0","0",LOOKUP(L118,{0,1,2,3,"3.5",4,5},{"F","D","C","B","A-","A","A+"}))</f>
        <v>F</v>
      </c>
      <c r="BF118" s="49" t="str">
        <f>IF(Q118="0","0",LOOKUP(Q118,{0,1,2,3,"3.5",4,5},{"F","D","C","B","A-","A","A+"}))</f>
        <v>B</v>
      </c>
      <c r="BG118" s="49" t="str">
        <f>IF(Y118="0","0",LOOKUP(Y118,{0,1,2,3,"3.5",4,5},{"F","D","C","B","A-","A","A+"}))</f>
        <v>B</v>
      </c>
      <c r="BH118" s="49" t="str">
        <f>IF(AG118="0","0",LOOKUP(AG118,{0,1,2,3,"3.5",4,5},{"F","D","C","B","A-","A","A+"}))</f>
        <v>B</v>
      </c>
      <c r="BI118" s="49" t="str">
        <f>IF(AO118="0","0",LOOKUP(AO118,{0,1,2,3,"3.5",4,5},{"F","D","C","B","A-","A","A+"}))</f>
        <v>B</v>
      </c>
      <c r="BJ118" s="49" t="str">
        <f>IF(AW118="0","0",LOOKUP(AW118,{0,1,2,3,"3.5",4,5},{"F","D","C","B","A-","A","A+"}))</f>
        <v>C</v>
      </c>
      <c r="BK118" s="50">
        <f t="shared" si="39"/>
        <v>636</v>
      </c>
    </row>
    <row r="119" spans="1:63">
      <c r="A119" s="58">
        <v>3115</v>
      </c>
      <c r="B119" s="153" t="s">
        <v>393</v>
      </c>
      <c r="C119" s="81">
        <v>33</v>
      </c>
      <c r="D119" s="81">
        <v>53</v>
      </c>
      <c r="E119" s="81">
        <f t="shared" si="20"/>
        <v>86</v>
      </c>
      <c r="F119" s="81">
        <v>27</v>
      </c>
      <c r="G119" s="81">
        <f t="shared" si="21"/>
        <v>113</v>
      </c>
      <c r="H119" s="116">
        <f>IF(G119="0","0",LOOKUP(G119,{0,66,80,100,120,140,160},{0,1,2,3,"3.5",4,5}))</f>
        <v>3</v>
      </c>
      <c r="I119" s="81">
        <v>40</v>
      </c>
      <c r="J119" s="83">
        <v>43</v>
      </c>
      <c r="K119" s="117">
        <f t="shared" si="22"/>
        <v>83</v>
      </c>
      <c r="L119" s="81">
        <f>IF(K119="0","0",LOOKUP(K119,{0,66,80,100,120,140,160},{0,1,2,3,"3.5",4,5}))</f>
        <v>2</v>
      </c>
      <c r="M119" s="83">
        <v>22</v>
      </c>
      <c r="N119" s="83">
        <v>11</v>
      </c>
      <c r="O119" s="83"/>
      <c r="P119" s="81">
        <f t="shared" si="23"/>
        <v>0</v>
      </c>
      <c r="Q119" s="118">
        <f>IF(P119="0","0",LOOKUP(P119,{0,33,40,50,60,70,80},{0,1,2,3,"3.5",4,5}))</f>
        <v>0</v>
      </c>
      <c r="R119" s="118">
        <v>14</v>
      </c>
      <c r="S119" s="118">
        <v>0</v>
      </c>
      <c r="T119" s="83">
        <f t="shared" si="24"/>
        <v>14</v>
      </c>
      <c r="U119" s="83">
        <v>13</v>
      </c>
      <c r="V119" s="83">
        <v>6</v>
      </c>
      <c r="W119" s="83">
        <f t="shared" si="25"/>
        <v>19</v>
      </c>
      <c r="X119" s="119">
        <f t="shared" si="26"/>
        <v>0</v>
      </c>
      <c r="Y119" s="81">
        <f>IF(X119="0","0",LOOKUP(X119,{0,66,80,100,120,140,160},{0,1,2,3,"3.5",4,5}))</f>
        <v>0</v>
      </c>
      <c r="Z119" s="81">
        <v>25</v>
      </c>
      <c r="AA119" s="81">
        <v>25</v>
      </c>
      <c r="AB119" s="81">
        <f t="shared" si="27"/>
        <v>50</v>
      </c>
      <c r="AC119" s="120">
        <v>17</v>
      </c>
      <c r="AD119" s="120">
        <v>11</v>
      </c>
      <c r="AE119" s="120">
        <f t="shared" si="28"/>
        <v>28</v>
      </c>
      <c r="AF119" s="121">
        <f t="shared" si="29"/>
        <v>78</v>
      </c>
      <c r="AG119" s="118">
        <f>IF(AF119="0","0",LOOKUP(AF119,{0,66,80,100,120,140,160},{0,1,2,3,"3.5",4,5}))</f>
        <v>1</v>
      </c>
      <c r="AH119" s="118">
        <v>31</v>
      </c>
      <c r="AI119" s="118">
        <v>19</v>
      </c>
      <c r="AJ119" s="81">
        <f t="shared" si="30"/>
        <v>50</v>
      </c>
      <c r="AK119" s="83">
        <v>17</v>
      </c>
      <c r="AL119" s="122">
        <v>20</v>
      </c>
      <c r="AM119" s="122">
        <f t="shared" si="31"/>
        <v>37</v>
      </c>
      <c r="AN119" s="121">
        <f t="shared" si="32"/>
        <v>87</v>
      </c>
      <c r="AO119" s="118">
        <f>IF(AN119="0","0",LOOKUP(AN119,{0,66,80,100,120,140,160},{0,1,2,3,"3.5",4,5}))</f>
        <v>2</v>
      </c>
      <c r="AP119" s="118">
        <v>6</v>
      </c>
      <c r="AQ119" s="118">
        <v>21</v>
      </c>
      <c r="AR119" s="83">
        <f t="shared" si="33"/>
        <v>27</v>
      </c>
      <c r="AS119" s="83">
        <v>9</v>
      </c>
      <c r="AT119" s="122">
        <v>9</v>
      </c>
      <c r="AU119" s="122">
        <f t="shared" si="34"/>
        <v>18</v>
      </c>
      <c r="AV119" s="122">
        <f t="shared" si="35"/>
        <v>0</v>
      </c>
      <c r="AW119" s="118">
        <f>IF(AV119="0","0",LOOKUP(AV119,{0,66,80,100,120,140,160},{0,1,2,3,"3.5",4,5}))</f>
        <v>0</v>
      </c>
      <c r="AX119" s="88" t="s">
        <v>294</v>
      </c>
      <c r="AY119" s="88">
        <f>IF(ISBLANK(AW119)," ",IF(AW119="0","0",LOOKUP(AW119,{0,1,2,3,"3.5",4,5},{0,0,0,1,"1.5",2,3})))</f>
        <v>0</v>
      </c>
      <c r="AZ119" s="134">
        <f t="shared" si="36"/>
        <v>0</v>
      </c>
      <c r="BA119" s="88" t="str">
        <f t="shared" si="37"/>
        <v>F</v>
      </c>
      <c r="BB119" s="88" t="str">
        <f t="shared" si="38"/>
        <v>Fail</v>
      </c>
      <c r="BD119" s="49" t="str">
        <f>IF(H119="0","0",LOOKUP(H119,{0,1,2,3,"3.5",4,5},{"F","D","C","B","A-","A","A+"}))</f>
        <v>B</v>
      </c>
      <c r="BE119" s="49" t="str">
        <f>IF(L119="0","0",LOOKUP(L119,{0,1,2,3,"3.5",4,5},{"F","D","C","B","A-","A","A+"}))</f>
        <v>C</v>
      </c>
      <c r="BF119" s="49" t="str">
        <f>IF(Q119="0","0",LOOKUP(Q119,{0,1,2,3,"3.5",4,5},{"F","D","C","B","A-","A","A+"}))</f>
        <v>F</v>
      </c>
      <c r="BG119" s="49" t="str">
        <f>IF(Y119="0","0",LOOKUP(Y119,{0,1,2,3,"3.5",4,5},{"F","D","C","B","A-","A","A+"}))</f>
        <v>F</v>
      </c>
      <c r="BH119" s="49" t="str">
        <f>IF(AG119="0","0",LOOKUP(AG119,{0,1,2,3,"3.5",4,5},{"F","D","C","B","A-","A","A+"}))</f>
        <v>D</v>
      </c>
      <c r="BI119" s="49" t="str">
        <f>IF(AO119="0","0",LOOKUP(AO119,{0,1,2,3,"3.5",4,5},{"F","D","C","B","A-","A","A+"}))</f>
        <v>C</v>
      </c>
      <c r="BJ119" s="49" t="str">
        <f>IF(AW119="0","0",LOOKUP(AW119,{0,1,2,3,"3.5",4,5},{"F","D","C","B","A-","A","A+"}))</f>
        <v>F</v>
      </c>
      <c r="BK119" s="50">
        <f t="shared" si="39"/>
        <v>361</v>
      </c>
    </row>
    <row r="120" spans="1:63">
      <c r="A120" s="58">
        <v>3116</v>
      </c>
      <c r="B120" s="153" t="s">
        <v>394</v>
      </c>
      <c r="C120" s="81">
        <v>27</v>
      </c>
      <c r="D120" s="81">
        <v>66</v>
      </c>
      <c r="E120" s="81">
        <f t="shared" si="20"/>
        <v>93</v>
      </c>
      <c r="F120" s="81">
        <v>21</v>
      </c>
      <c r="G120" s="81">
        <f t="shared" si="21"/>
        <v>114</v>
      </c>
      <c r="H120" s="116">
        <f>IF(G120="0","0",LOOKUP(G120,{0,66,80,100,120,140,160},{0,1,2,3,"3.5",4,5}))</f>
        <v>3</v>
      </c>
      <c r="I120" s="81">
        <v>38</v>
      </c>
      <c r="J120" s="83">
        <v>38</v>
      </c>
      <c r="K120" s="117">
        <f t="shared" si="22"/>
        <v>76</v>
      </c>
      <c r="L120" s="81">
        <f>IF(K120="0","0",LOOKUP(K120,{0,66,80,100,120,140,160},{0,1,2,3,"3.5",4,5}))</f>
        <v>1</v>
      </c>
      <c r="M120" s="83">
        <v>24</v>
      </c>
      <c r="N120" s="83">
        <v>16</v>
      </c>
      <c r="O120" s="83">
        <v>16</v>
      </c>
      <c r="P120" s="81">
        <f t="shared" si="23"/>
        <v>56</v>
      </c>
      <c r="Q120" s="118">
        <f>IF(P120="0","0",LOOKUP(P120,{0,33,40,50,60,70,80},{0,1,2,3,"3.5",4,5}))</f>
        <v>3</v>
      </c>
      <c r="R120" s="118">
        <v>30</v>
      </c>
      <c r="S120" s="118">
        <v>35</v>
      </c>
      <c r="T120" s="83">
        <f t="shared" si="24"/>
        <v>65</v>
      </c>
      <c r="U120" s="83">
        <v>18</v>
      </c>
      <c r="V120" s="83">
        <v>18</v>
      </c>
      <c r="W120" s="83">
        <f t="shared" si="25"/>
        <v>36</v>
      </c>
      <c r="X120" s="119">
        <f t="shared" si="26"/>
        <v>101</v>
      </c>
      <c r="Y120" s="81">
        <f>IF(X120="0","0",LOOKUP(X120,{0,66,80,100,120,140,160},{0,1,2,3,"3.5",4,5}))</f>
        <v>3</v>
      </c>
      <c r="Z120" s="81">
        <v>33</v>
      </c>
      <c r="AA120" s="81">
        <v>35</v>
      </c>
      <c r="AB120" s="81">
        <f t="shared" si="27"/>
        <v>68</v>
      </c>
      <c r="AC120" s="120">
        <v>26</v>
      </c>
      <c r="AD120" s="120">
        <v>20</v>
      </c>
      <c r="AE120" s="120">
        <f t="shared" si="28"/>
        <v>46</v>
      </c>
      <c r="AF120" s="121">
        <f t="shared" si="29"/>
        <v>114</v>
      </c>
      <c r="AG120" s="118">
        <f>IF(AF120="0","0",LOOKUP(AF120,{0,66,80,100,120,140,160},{0,1,2,3,"3.5",4,5}))</f>
        <v>3</v>
      </c>
      <c r="AH120" s="124">
        <v>27</v>
      </c>
      <c r="AI120" s="124" t="s">
        <v>395</v>
      </c>
      <c r="AJ120" s="91" t="e">
        <f t="shared" si="30"/>
        <v>#VALUE!</v>
      </c>
      <c r="AK120" s="125">
        <v>20</v>
      </c>
      <c r="AL120" s="123"/>
      <c r="AM120" s="123">
        <f t="shared" si="31"/>
        <v>20</v>
      </c>
      <c r="AN120" s="129" t="e">
        <f t="shared" si="32"/>
        <v>#VALUE!</v>
      </c>
      <c r="AO120" s="124" t="e">
        <f>IF(AN120="0","0",LOOKUP(AN120,{0,66,80,100,120,140,160},{0,1,2,3,"3.5",4,5}))</f>
        <v>#VALUE!</v>
      </c>
      <c r="AP120" s="118">
        <v>7</v>
      </c>
      <c r="AQ120" s="118">
        <v>26</v>
      </c>
      <c r="AR120" s="83">
        <f t="shared" si="33"/>
        <v>33</v>
      </c>
      <c r="AS120" s="83">
        <v>19</v>
      </c>
      <c r="AT120" s="122">
        <v>20</v>
      </c>
      <c r="AU120" s="122">
        <f t="shared" si="34"/>
        <v>39</v>
      </c>
      <c r="AV120" s="122">
        <f t="shared" si="35"/>
        <v>0</v>
      </c>
      <c r="AW120" s="118">
        <f>IF(AV120="0","0",LOOKUP(AV120,{0,66,80,100,120,140,160},{0,1,2,3,"3.5",4,5}))</f>
        <v>0</v>
      </c>
      <c r="AX120" s="88" t="s">
        <v>294</v>
      </c>
      <c r="AY120" s="88">
        <f>IF(ISBLANK(AW120)," ",IF(AW120="0","0",LOOKUP(AW120,{0,1,2,3,"3.5",4,5},{0,0,0,1,"1.5",2,3})))</f>
        <v>0</v>
      </c>
      <c r="AZ120" s="134" t="e">
        <f t="shared" si="36"/>
        <v>#VALUE!</v>
      </c>
      <c r="BA120" s="88" t="e">
        <f t="shared" si="37"/>
        <v>#VALUE!</v>
      </c>
      <c r="BB120" s="88" t="e">
        <f t="shared" si="38"/>
        <v>#VALUE!</v>
      </c>
      <c r="BD120" s="49" t="str">
        <f>IF(H120="0","0",LOOKUP(H120,{0,1,2,3,"3.5",4,5},{"F","D","C","B","A-","A","A+"}))</f>
        <v>B</v>
      </c>
      <c r="BE120" s="49" t="str">
        <f>IF(L120="0","0",LOOKUP(L120,{0,1,2,3,"3.5",4,5},{"F","D","C","B","A-","A","A+"}))</f>
        <v>D</v>
      </c>
      <c r="BF120" s="49" t="str">
        <f>IF(Q120="0","0",LOOKUP(Q120,{0,1,2,3,"3.5",4,5},{"F","D","C","B","A-","A","A+"}))</f>
        <v>B</v>
      </c>
      <c r="BG120" s="49" t="str">
        <f>IF(Y120="0","0",LOOKUP(Y120,{0,1,2,3,"3.5",4,5},{"F","D","C","B","A-","A","A+"}))</f>
        <v>B</v>
      </c>
      <c r="BH120" s="49" t="str">
        <f>IF(AG120="0","0",LOOKUP(AG120,{0,1,2,3,"3.5",4,5},{"F","D","C","B","A-","A","A+"}))</f>
        <v>B</v>
      </c>
      <c r="BI120" s="49" t="e">
        <f>IF(AO120="0","0",LOOKUP(AO120,{0,1,2,3,"3.5",4,5},{"F","D","C","B","A-","A","A+"}))</f>
        <v>#VALUE!</v>
      </c>
      <c r="BJ120" s="49" t="str">
        <f>IF(AW120="0","0",LOOKUP(AW120,{0,1,2,3,"3.5",4,5},{"F","D","C","B","A-","A","A+"}))</f>
        <v>F</v>
      </c>
      <c r="BK120" s="50" t="e">
        <f t="shared" si="39"/>
        <v>#VALUE!</v>
      </c>
    </row>
    <row r="121" spans="1:63">
      <c r="A121" s="58">
        <v>3117</v>
      </c>
      <c r="B121" s="153"/>
      <c r="C121" s="81"/>
      <c r="D121" s="81"/>
      <c r="E121" s="81">
        <f t="shared" si="20"/>
        <v>0</v>
      </c>
      <c r="F121" s="81"/>
      <c r="G121" s="81">
        <f t="shared" si="21"/>
        <v>0</v>
      </c>
      <c r="H121" s="116">
        <f>IF(G121="0","0",LOOKUP(G121,{0,66,80,100,120,140,160},{0,1,2,3,"3.5",4,5}))</f>
        <v>0</v>
      </c>
      <c r="I121" s="81"/>
      <c r="J121" s="83"/>
      <c r="K121" s="117">
        <f t="shared" si="22"/>
        <v>0</v>
      </c>
      <c r="L121" s="81">
        <f>IF(K121="0","0",LOOKUP(K121,{0,66,80,100,120,140,160},{0,1,2,3,"3.5",4,5}))</f>
        <v>0</v>
      </c>
      <c r="M121" s="83"/>
      <c r="N121" s="83"/>
      <c r="O121" s="83"/>
      <c r="P121" s="81">
        <f t="shared" si="23"/>
        <v>0</v>
      </c>
      <c r="Q121" s="118">
        <f>IF(P121="0","0",LOOKUP(P121,{0,33,40,50,60,70,80},{0,1,2,3,"3.5",4,5}))</f>
        <v>0</v>
      </c>
      <c r="R121" s="118"/>
      <c r="S121" s="118"/>
      <c r="T121" s="83">
        <f t="shared" si="24"/>
        <v>0</v>
      </c>
      <c r="U121" s="83"/>
      <c r="V121" s="83"/>
      <c r="W121" s="83">
        <f t="shared" si="25"/>
        <v>0</v>
      </c>
      <c r="X121" s="119">
        <f t="shared" si="26"/>
        <v>0</v>
      </c>
      <c r="Y121" s="81">
        <f>IF(X121="0","0",LOOKUP(X121,{0,66,80,100,120,140,160},{0,1,2,3,"3.5",4,5}))</f>
        <v>0</v>
      </c>
      <c r="Z121" s="81"/>
      <c r="AA121" s="81"/>
      <c r="AB121" s="81">
        <f t="shared" si="27"/>
        <v>0</v>
      </c>
      <c r="AC121" s="120"/>
      <c r="AD121" s="120"/>
      <c r="AE121" s="120">
        <f t="shared" si="28"/>
        <v>0</v>
      </c>
      <c r="AF121" s="121">
        <f t="shared" si="29"/>
        <v>0</v>
      </c>
      <c r="AG121" s="118">
        <f>IF(AF121="0","0",LOOKUP(AF121,{0,66,80,100,120,140,160},{0,1,2,3,"3.5",4,5}))</f>
        <v>0</v>
      </c>
      <c r="AH121" s="118"/>
      <c r="AI121" s="118"/>
      <c r="AJ121" s="81">
        <f t="shared" si="30"/>
        <v>0</v>
      </c>
      <c r="AK121" s="83"/>
      <c r="AL121" s="122"/>
      <c r="AM121" s="122">
        <f t="shared" si="31"/>
        <v>0</v>
      </c>
      <c r="AN121" s="121">
        <f t="shared" si="32"/>
        <v>0</v>
      </c>
      <c r="AO121" s="118">
        <f>IF(AN121="0","0",LOOKUP(AN121,{0,66,80,100,120,140,160},{0,1,2,3,"3.5",4,5}))</f>
        <v>0</v>
      </c>
      <c r="AP121" s="118"/>
      <c r="AQ121" s="118"/>
      <c r="AR121" s="83">
        <f t="shared" si="33"/>
        <v>0</v>
      </c>
      <c r="AS121" s="83"/>
      <c r="AT121" s="122"/>
      <c r="AU121" s="122">
        <f t="shared" si="34"/>
        <v>0</v>
      </c>
      <c r="AV121" s="122">
        <f t="shared" si="35"/>
        <v>0</v>
      </c>
      <c r="AW121" s="118">
        <f>IF(AV121="0","0",LOOKUP(AV121,{0,66,80,100,120,140,160},{0,1,2,3,"3.5",4,5}))</f>
        <v>0</v>
      </c>
      <c r="AX121" s="88" t="s">
        <v>294</v>
      </c>
      <c r="AY121" s="88">
        <f>IF(ISBLANK(AW121)," ",IF(AW121="0","0",LOOKUP(AW121,{0,1,2,3,"3.5",4,5},{0,0,0,1,"1.5",2,3})))</f>
        <v>0</v>
      </c>
      <c r="AZ121" s="134">
        <f t="shared" si="36"/>
        <v>0</v>
      </c>
      <c r="BA121" s="88" t="str">
        <f t="shared" si="37"/>
        <v>F</v>
      </c>
      <c r="BB121" s="88" t="str">
        <f t="shared" si="38"/>
        <v>Fail</v>
      </c>
      <c r="BD121" s="49" t="str">
        <f>IF(H121="0","0",LOOKUP(H121,{0,1,2,3,"3.5",4,5},{"F","D","C","B","A-","A","A+"}))</f>
        <v>F</v>
      </c>
      <c r="BE121" s="49" t="str">
        <f>IF(L121="0","0",LOOKUP(L121,{0,1,2,3,"3.5",4,5},{"F","D","C","B","A-","A","A+"}))</f>
        <v>F</v>
      </c>
      <c r="BF121" s="49" t="str">
        <f>IF(Q121="0","0",LOOKUP(Q121,{0,1,2,3,"3.5",4,5},{"F","D","C","B","A-","A","A+"}))</f>
        <v>F</v>
      </c>
      <c r="BG121" s="49" t="str">
        <f>IF(Y121="0","0",LOOKUP(Y121,{0,1,2,3,"3.5",4,5},{"F","D","C","B","A-","A","A+"}))</f>
        <v>F</v>
      </c>
      <c r="BH121" s="49" t="str">
        <f>IF(AG121="0","0",LOOKUP(AG121,{0,1,2,3,"3.5",4,5},{"F","D","C","B","A-","A","A+"}))</f>
        <v>F</v>
      </c>
      <c r="BI121" s="49" t="str">
        <f>IF(AO121="0","0",LOOKUP(AO121,{0,1,2,3,"3.5",4,5},{"F","D","C","B","A-","A","A+"}))</f>
        <v>F</v>
      </c>
      <c r="BJ121" s="49" t="str">
        <f>IF(AW121="0","0",LOOKUP(AW121,{0,1,2,3,"3.5",4,5},{"F","D","C","B","A-","A","A+"}))</f>
        <v>F</v>
      </c>
      <c r="BK121" s="50">
        <f t="shared" si="39"/>
        <v>0</v>
      </c>
    </row>
    <row r="122" spans="1:63">
      <c r="A122" s="58">
        <v>3118</v>
      </c>
      <c r="B122" s="153" t="s">
        <v>396</v>
      </c>
      <c r="C122" s="81">
        <v>35</v>
      </c>
      <c r="D122" s="81">
        <v>60</v>
      </c>
      <c r="E122" s="81">
        <f t="shared" si="20"/>
        <v>95</v>
      </c>
      <c r="F122" s="81">
        <v>24</v>
      </c>
      <c r="G122" s="81">
        <f t="shared" si="21"/>
        <v>119</v>
      </c>
      <c r="H122" s="116">
        <f>IF(G122="0","0",LOOKUP(G122,{0,66,80,100,120,140,160},{0,1,2,3,"3.5",4,5}))</f>
        <v>3</v>
      </c>
      <c r="I122" s="81">
        <v>40</v>
      </c>
      <c r="J122" s="83">
        <v>34</v>
      </c>
      <c r="K122" s="117">
        <f t="shared" si="22"/>
        <v>74</v>
      </c>
      <c r="L122" s="81">
        <f>IF(K122="0","0",LOOKUP(K122,{0,66,80,100,120,140,160},{0,1,2,3,"3.5",4,5}))</f>
        <v>1</v>
      </c>
      <c r="M122" s="83">
        <v>14</v>
      </c>
      <c r="N122" s="83">
        <v>16</v>
      </c>
      <c r="O122" s="83">
        <v>12</v>
      </c>
      <c r="P122" s="81">
        <f t="shared" si="23"/>
        <v>42</v>
      </c>
      <c r="Q122" s="118">
        <f>IF(P122="0","0",LOOKUP(P122,{0,33,40,50,60,70,80},{0,1,2,3,"3.5",4,5}))</f>
        <v>2</v>
      </c>
      <c r="R122" s="118">
        <v>5</v>
      </c>
      <c r="S122" s="118">
        <v>9</v>
      </c>
      <c r="T122" s="83">
        <f t="shared" si="24"/>
        <v>14</v>
      </c>
      <c r="U122" s="83">
        <v>9</v>
      </c>
      <c r="V122" s="83">
        <v>9</v>
      </c>
      <c r="W122" s="83">
        <f t="shared" si="25"/>
        <v>18</v>
      </c>
      <c r="X122" s="119">
        <f t="shared" si="26"/>
        <v>0</v>
      </c>
      <c r="Y122" s="81">
        <f>IF(X122="0","0",LOOKUP(X122,{0,66,80,100,120,140,160},{0,1,2,3,"3.5",4,5}))</f>
        <v>0</v>
      </c>
      <c r="Z122" s="81">
        <v>33</v>
      </c>
      <c r="AA122" s="81">
        <v>26</v>
      </c>
      <c r="AB122" s="81">
        <f t="shared" si="27"/>
        <v>59</v>
      </c>
      <c r="AC122" s="120">
        <v>15</v>
      </c>
      <c r="AD122" s="120">
        <v>11</v>
      </c>
      <c r="AE122" s="120">
        <f t="shared" si="28"/>
        <v>26</v>
      </c>
      <c r="AF122" s="121">
        <f t="shared" si="29"/>
        <v>85</v>
      </c>
      <c r="AG122" s="118">
        <f>IF(AF122="0","0",LOOKUP(AF122,{0,66,80,100,120,140,160},{0,1,2,3,"3.5",4,5}))</f>
        <v>2</v>
      </c>
      <c r="AH122" s="118">
        <v>29</v>
      </c>
      <c r="AI122" s="118">
        <v>25</v>
      </c>
      <c r="AJ122" s="81">
        <f t="shared" si="30"/>
        <v>54</v>
      </c>
      <c r="AK122" s="83">
        <v>13</v>
      </c>
      <c r="AL122" s="122">
        <v>13</v>
      </c>
      <c r="AM122" s="122">
        <f t="shared" si="31"/>
        <v>26</v>
      </c>
      <c r="AN122" s="121">
        <f t="shared" si="32"/>
        <v>80</v>
      </c>
      <c r="AO122" s="118">
        <f>IF(AN122="0","0",LOOKUP(AN122,{0,66,80,100,120,140,160},{0,1,2,3,"3.5",4,5}))</f>
        <v>2</v>
      </c>
      <c r="AP122" s="118">
        <v>10</v>
      </c>
      <c r="AQ122" s="118">
        <v>23</v>
      </c>
      <c r="AR122" s="83">
        <f t="shared" si="33"/>
        <v>33</v>
      </c>
      <c r="AS122" s="83">
        <v>14</v>
      </c>
      <c r="AT122" s="122">
        <v>14</v>
      </c>
      <c r="AU122" s="122">
        <f t="shared" si="34"/>
        <v>28</v>
      </c>
      <c r="AV122" s="122">
        <f t="shared" si="35"/>
        <v>0</v>
      </c>
      <c r="AW122" s="118">
        <f>IF(AV122="0","0",LOOKUP(AV122,{0,66,80,100,120,140,160},{0,1,2,3,"3.5",4,5}))</f>
        <v>0</v>
      </c>
      <c r="AX122" s="88" t="s">
        <v>294</v>
      </c>
      <c r="AY122" s="88">
        <f>IF(ISBLANK(AW122)," ",IF(AW122="0","0",LOOKUP(AW122,{0,1,2,3,"3.5",4,5},{0,0,0,1,"1.5",2,3})))</f>
        <v>0</v>
      </c>
      <c r="AZ122" s="134">
        <f t="shared" si="36"/>
        <v>0</v>
      </c>
      <c r="BA122" s="88" t="str">
        <f t="shared" si="37"/>
        <v>F</v>
      </c>
      <c r="BB122" s="88" t="str">
        <f t="shared" si="38"/>
        <v>Fail</v>
      </c>
      <c r="BD122" s="49" t="str">
        <f>IF(H122="0","0",LOOKUP(H122,{0,1,2,3,"3.5",4,5},{"F","D","C","B","A-","A","A+"}))</f>
        <v>B</v>
      </c>
      <c r="BE122" s="49" t="str">
        <f>IF(L122="0","0",LOOKUP(L122,{0,1,2,3,"3.5",4,5},{"F","D","C","B","A-","A","A+"}))</f>
        <v>D</v>
      </c>
      <c r="BF122" s="49" t="str">
        <f>IF(Q122="0","0",LOOKUP(Q122,{0,1,2,3,"3.5",4,5},{"F","D","C","B","A-","A","A+"}))</f>
        <v>C</v>
      </c>
      <c r="BG122" s="49" t="str">
        <f>IF(Y122="0","0",LOOKUP(Y122,{0,1,2,3,"3.5",4,5},{"F","D","C","B","A-","A","A+"}))</f>
        <v>F</v>
      </c>
      <c r="BH122" s="49" t="str">
        <f>IF(AG122="0","0",LOOKUP(AG122,{0,1,2,3,"3.5",4,5},{"F","D","C","B","A-","A","A+"}))</f>
        <v>C</v>
      </c>
      <c r="BI122" s="49" t="str">
        <f>IF(AO122="0","0",LOOKUP(AO122,{0,1,2,3,"3.5",4,5},{"F","D","C","B","A-","A","A+"}))</f>
        <v>C</v>
      </c>
      <c r="BJ122" s="49" t="str">
        <f>IF(AW122="0","0",LOOKUP(AW122,{0,1,2,3,"3.5",4,5},{"F","D","C","B","A-","A","A+"}))</f>
        <v>F</v>
      </c>
      <c r="BK122" s="50">
        <f t="shared" si="39"/>
        <v>400</v>
      </c>
    </row>
    <row r="123" spans="1:63" ht="18">
      <c r="A123" s="58">
        <v>3119</v>
      </c>
      <c r="B123" s="153" t="s">
        <v>397</v>
      </c>
      <c r="C123" s="81">
        <v>36</v>
      </c>
      <c r="D123" s="81">
        <v>72</v>
      </c>
      <c r="E123" s="81">
        <f t="shared" si="20"/>
        <v>108</v>
      </c>
      <c r="F123" s="81">
        <v>22</v>
      </c>
      <c r="G123" s="81">
        <f t="shared" si="21"/>
        <v>130</v>
      </c>
      <c r="H123" s="116" t="str">
        <f>IF(G123="0","0",LOOKUP(G123,{0,66,80,100,120,140,160},{0,1,2,3,"3.5",4,5}))</f>
        <v>3.5</v>
      </c>
      <c r="I123" s="81">
        <v>35</v>
      </c>
      <c r="J123" s="83">
        <v>45</v>
      </c>
      <c r="K123" s="117">
        <f t="shared" si="22"/>
        <v>80</v>
      </c>
      <c r="L123" s="81">
        <f>IF(K123="0","0",LOOKUP(K123,{0,66,80,100,120,140,160},{0,1,2,3,"3.5",4,5}))</f>
        <v>2</v>
      </c>
      <c r="M123" s="83">
        <v>24</v>
      </c>
      <c r="N123" s="83">
        <v>14</v>
      </c>
      <c r="O123" s="83">
        <v>13</v>
      </c>
      <c r="P123" s="81">
        <f t="shared" si="23"/>
        <v>51</v>
      </c>
      <c r="Q123" s="118">
        <f>IF(P123="0","0",LOOKUP(P123,{0,33,40,50,60,70,80},{0,1,2,3,"3.5",4,5}))</f>
        <v>3</v>
      </c>
      <c r="R123" s="118">
        <v>21</v>
      </c>
      <c r="S123" s="118">
        <v>18</v>
      </c>
      <c r="T123" s="83">
        <f t="shared" si="24"/>
        <v>39</v>
      </c>
      <c r="U123" s="83">
        <v>10</v>
      </c>
      <c r="V123" s="83">
        <v>18</v>
      </c>
      <c r="W123" s="83">
        <f t="shared" si="25"/>
        <v>28</v>
      </c>
      <c r="X123" s="119">
        <f t="shared" si="26"/>
        <v>67</v>
      </c>
      <c r="Y123" s="81">
        <f>IF(X123="0","0",LOOKUP(X123,{0,66,80,100,120,140,160},{0,1,2,3,"3.5",4,5}))</f>
        <v>1</v>
      </c>
      <c r="Z123" s="81">
        <v>43</v>
      </c>
      <c r="AA123" s="81">
        <v>39</v>
      </c>
      <c r="AB123" s="81">
        <f t="shared" si="27"/>
        <v>82</v>
      </c>
      <c r="AC123" s="120">
        <v>16</v>
      </c>
      <c r="AD123" s="120">
        <v>10</v>
      </c>
      <c r="AE123" s="120">
        <f t="shared" si="28"/>
        <v>26</v>
      </c>
      <c r="AF123" s="121">
        <f t="shared" si="29"/>
        <v>108</v>
      </c>
      <c r="AG123" s="118">
        <f>IF(AF123="0","0",LOOKUP(AF123,{0,66,80,100,120,140,160},{0,1,2,3,"3.5",4,5}))</f>
        <v>3</v>
      </c>
      <c r="AH123" s="118">
        <v>43</v>
      </c>
      <c r="AI123" s="118">
        <v>42</v>
      </c>
      <c r="AJ123" s="81">
        <f t="shared" si="30"/>
        <v>85</v>
      </c>
      <c r="AK123" s="83">
        <v>15</v>
      </c>
      <c r="AL123" s="122">
        <v>17</v>
      </c>
      <c r="AM123" s="122">
        <f t="shared" si="31"/>
        <v>32</v>
      </c>
      <c r="AN123" s="121">
        <f t="shared" si="32"/>
        <v>117</v>
      </c>
      <c r="AO123" s="118">
        <f>IF(AN123="0","0",LOOKUP(AN123,{0,66,80,100,120,140,160},{0,1,2,3,"3.5",4,5}))</f>
        <v>3</v>
      </c>
      <c r="AP123" s="118">
        <v>23</v>
      </c>
      <c r="AQ123" s="118">
        <v>34</v>
      </c>
      <c r="AR123" s="83">
        <f t="shared" si="33"/>
        <v>57</v>
      </c>
      <c r="AS123" s="83">
        <v>10</v>
      </c>
      <c r="AT123" s="122">
        <v>14</v>
      </c>
      <c r="AU123" s="122">
        <f t="shared" si="34"/>
        <v>24</v>
      </c>
      <c r="AV123" s="122">
        <f t="shared" si="35"/>
        <v>81</v>
      </c>
      <c r="AW123" s="118">
        <f>IF(AV123="0","0",LOOKUP(AV123,{0,66,80,100,120,140,160},{0,1,2,3,"3.5",4,5}))</f>
        <v>2</v>
      </c>
      <c r="AX123" s="88" t="s">
        <v>294</v>
      </c>
      <c r="AY123" s="88">
        <f>IF(ISBLANK(AW123)," ",IF(AW123="0","0",LOOKUP(AW123,{0,1,2,3,"3.5",4,5},{0,0,0,1,"1.5",2,3})))</f>
        <v>0</v>
      </c>
      <c r="AZ123" s="134">
        <f t="shared" si="36"/>
        <v>2.5833333333333335</v>
      </c>
      <c r="BA123" s="88" t="str">
        <f t="shared" si="37"/>
        <v>C</v>
      </c>
      <c r="BB123" s="88" t="str">
        <f t="shared" si="38"/>
        <v>Bellow Average Result</v>
      </c>
      <c r="BD123" s="49" t="str">
        <f>IF(H123="0","0",LOOKUP(H123,{0,1,2,3,"3.5",4,5},{"F","D","C","B","A-","A","A+"}))</f>
        <v>A-</v>
      </c>
      <c r="BE123" s="49" t="str">
        <f>IF(L123="0","0",LOOKUP(L123,{0,1,2,3,"3.5",4,5},{"F","D","C","B","A-","A","A+"}))</f>
        <v>C</v>
      </c>
      <c r="BF123" s="49" t="str">
        <f>IF(Q123="0","0",LOOKUP(Q123,{0,1,2,3,"3.5",4,5},{"F","D","C","B","A-","A","A+"}))</f>
        <v>B</v>
      </c>
      <c r="BG123" s="49" t="str">
        <f>IF(Y123="0","0",LOOKUP(Y123,{0,1,2,3,"3.5",4,5},{"F","D","C","B","A-","A","A+"}))</f>
        <v>D</v>
      </c>
      <c r="BH123" s="49" t="str">
        <f>IF(AG123="0","0",LOOKUP(AG123,{0,1,2,3,"3.5",4,5},{"F","D","C","B","A-","A","A+"}))</f>
        <v>B</v>
      </c>
      <c r="BI123" s="49" t="str">
        <f>IF(AO123="0","0",LOOKUP(AO123,{0,1,2,3,"3.5",4,5},{"F","D","C","B","A-","A","A+"}))</f>
        <v>B</v>
      </c>
      <c r="BJ123" s="49" t="str">
        <f>IF(AW123="0","0",LOOKUP(AW123,{0,1,2,3,"3.5",4,5},{"F","D","C","B","A-","A","A+"}))</f>
        <v>C</v>
      </c>
      <c r="BK123" s="50">
        <f t="shared" si="39"/>
        <v>634</v>
      </c>
    </row>
    <row r="124" spans="1:63" ht="18">
      <c r="A124" s="58">
        <v>3120</v>
      </c>
      <c r="B124" s="153" t="s">
        <v>398</v>
      </c>
      <c r="C124" s="126">
        <v>35</v>
      </c>
      <c r="D124" s="126">
        <v>58</v>
      </c>
      <c r="E124" s="81">
        <f t="shared" si="20"/>
        <v>93</v>
      </c>
      <c r="F124" s="81">
        <v>24</v>
      </c>
      <c r="G124" s="81">
        <f t="shared" si="21"/>
        <v>117</v>
      </c>
      <c r="H124" s="116">
        <f>IF(G124="0","0",LOOKUP(G124,{0,66,80,100,120,140,160},{0,1,2,3,"3.5",4,5}))</f>
        <v>3</v>
      </c>
      <c r="I124" s="81">
        <v>53</v>
      </c>
      <c r="J124" s="83">
        <v>56</v>
      </c>
      <c r="K124" s="117">
        <f t="shared" si="22"/>
        <v>109</v>
      </c>
      <c r="L124" s="81">
        <f>IF(K124="0","0",LOOKUP(K124,{0,66,80,100,120,140,160},{0,1,2,3,"3.5",4,5}))</f>
        <v>3</v>
      </c>
      <c r="M124" s="83">
        <v>31</v>
      </c>
      <c r="N124" s="83">
        <v>15</v>
      </c>
      <c r="O124" s="83">
        <v>12</v>
      </c>
      <c r="P124" s="81">
        <f t="shared" si="23"/>
        <v>58</v>
      </c>
      <c r="Q124" s="118">
        <f>IF(P124="0","0",LOOKUP(P124,{0,33,40,50,60,70,80},{0,1,2,3,"3.5",4,5}))</f>
        <v>3</v>
      </c>
      <c r="R124" s="118">
        <v>2</v>
      </c>
      <c r="S124" s="118">
        <v>1</v>
      </c>
      <c r="T124" s="83">
        <f t="shared" si="24"/>
        <v>3</v>
      </c>
      <c r="U124" s="83">
        <v>8</v>
      </c>
      <c r="V124" s="83">
        <v>10</v>
      </c>
      <c r="W124" s="83">
        <f t="shared" si="25"/>
        <v>18</v>
      </c>
      <c r="X124" s="119">
        <f t="shared" si="26"/>
        <v>0</v>
      </c>
      <c r="Y124" s="81">
        <f>IF(X124="0","0",LOOKUP(X124,{0,66,80,100,120,140,160},{0,1,2,3,"3.5",4,5}))</f>
        <v>0</v>
      </c>
      <c r="Z124" s="81">
        <v>27</v>
      </c>
      <c r="AA124" s="81">
        <v>25</v>
      </c>
      <c r="AB124" s="81">
        <f t="shared" si="27"/>
        <v>52</v>
      </c>
      <c r="AC124" s="120">
        <v>14</v>
      </c>
      <c r="AD124" s="120">
        <v>6</v>
      </c>
      <c r="AE124" s="120">
        <f t="shared" si="28"/>
        <v>20</v>
      </c>
      <c r="AF124" s="121">
        <f t="shared" si="29"/>
        <v>72</v>
      </c>
      <c r="AG124" s="118">
        <f>IF(AF124="0","0",LOOKUP(AF124,{0,66,80,100,120,140,160},{0,1,2,3,"3.5",4,5}))</f>
        <v>1</v>
      </c>
      <c r="AH124" s="118">
        <v>31</v>
      </c>
      <c r="AI124" s="118">
        <v>29</v>
      </c>
      <c r="AJ124" s="81">
        <f t="shared" si="30"/>
        <v>60</v>
      </c>
      <c r="AK124" s="83">
        <v>15</v>
      </c>
      <c r="AL124" s="122">
        <v>18</v>
      </c>
      <c r="AM124" s="122">
        <f t="shared" si="31"/>
        <v>33</v>
      </c>
      <c r="AN124" s="121">
        <f t="shared" si="32"/>
        <v>93</v>
      </c>
      <c r="AO124" s="118">
        <f>IF(AN124="0","0",LOOKUP(AN124,{0,66,80,100,120,140,160},{0,1,2,3,"3.5",4,5}))</f>
        <v>2</v>
      </c>
      <c r="AP124" s="118">
        <v>14</v>
      </c>
      <c r="AQ124" s="118">
        <v>25</v>
      </c>
      <c r="AR124" s="83">
        <f t="shared" si="33"/>
        <v>39</v>
      </c>
      <c r="AS124" s="83">
        <v>13</v>
      </c>
      <c r="AT124" s="122">
        <v>12</v>
      </c>
      <c r="AU124" s="122">
        <f t="shared" si="34"/>
        <v>25</v>
      </c>
      <c r="AV124" s="122">
        <f t="shared" si="35"/>
        <v>64</v>
      </c>
      <c r="AW124" s="118">
        <f>IF(AV124="0","0",LOOKUP(AV124,{0,66,80,100,120,140,160},{0,1,2,3,"3.5",4,5}))</f>
        <v>0</v>
      </c>
      <c r="AX124" s="88" t="s">
        <v>294</v>
      </c>
      <c r="AY124" s="88">
        <f>IF(ISBLANK(AW124)," ",IF(AW124="0","0",LOOKUP(AW124,{0,1,2,3,"3.5",4,5},{0,0,0,1,"1.5",2,3})))</f>
        <v>0</v>
      </c>
      <c r="AZ124" s="134">
        <f t="shared" si="36"/>
        <v>0</v>
      </c>
      <c r="BA124" s="88" t="str">
        <f t="shared" si="37"/>
        <v>F</v>
      </c>
      <c r="BB124" s="88" t="str">
        <f t="shared" si="38"/>
        <v>Fail</v>
      </c>
      <c r="BD124" s="49" t="str">
        <f>IF(H124="0","0",LOOKUP(H124,{0,1,2,3,"3.5",4,5},{"F","D","C","B","A-","A","A+"}))</f>
        <v>B</v>
      </c>
      <c r="BE124" s="49" t="str">
        <f>IF(L124="0","0",LOOKUP(L124,{0,1,2,3,"3.5",4,5},{"F","D","C","B","A-","A","A+"}))</f>
        <v>B</v>
      </c>
      <c r="BF124" s="49" t="str">
        <f>IF(Q124="0","0",LOOKUP(Q124,{0,1,2,3,"3.5",4,5},{"F","D","C","B","A-","A","A+"}))</f>
        <v>B</v>
      </c>
      <c r="BG124" s="49" t="str">
        <f>IF(Y124="0","0",LOOKUP(Y124,{0,1,2,3,"3.5",4,5},{"F","D","C","B","A-","A","A+"}))</f>
        <v>F</v>
      </c>
      <c r="BH124" s="49" t="str">
        <f>IF(AG124="0","0",LOOKUP(AG124,{0,1,2,3,"3.5",4,5},{"F","D","C","B","A-","A","A+"}))</f>
        <v>D</v>
      </c>
      <c r="BI124" s="49" t="str">
        <f>IF(AO124="0","0",LOOKUP(AO124,{0,1,2,3,"3.5",4,5},{"F","D","C","B","A-","A","A+"}))</f>
        <v>C</v>
      </c>
      <c r="BJ124" s="49" t="str">
        <f>IF(AW124="0","0",LOOKUP(AW124,{0,1,2,3,"3.5",4,5},{"F","D","C","B","A-","A","A+"}))</f>
        <v>F</v>
      </c>
      <c r="BK124" s="50">
        <f t="shared" si="39"/>
        <v>513</v>
      </c>
    </row>
    <row r="125" spans="1:63">
      <c r="A125" s="58">
        <v>3121</v>
      </c>
      <c r="B125" s="153" t="s">
        <v>399</v>
      </c>
      <c r="C125" s="81">
        <v>37</v>
      </c>
      <c r="D125" s="81">
        <v>50</v>
      </c>
      <c r="E125" s="81">
        <f t="shared" si="20"/>
        <v>87</v>
      </c>
      <c r="F125" s="81">
        <v>23</v>
      </c>
      <c r="G125" s="81">
        <f t="shared" si="21"/>
        <v>110</v>
      </c>
      <c r="H125" s="116">
        <f>IF(G125="0","0",LOOKUP(G125,{0,66,80,100,120,140,160},{0,1,2,3,"3.5",4,5}))</f>
        <v>3</v>
      </c>
      <c r="I125" s="81">
        <v>33</v>
      </c>
      <c r="J125" s="83">
        <v>48</v>
      </c>
      <c r="K125" s="117">
        <f t="shared" si="22"/>
        <v>81</v>
      </c>
      <c r="L125" s="81">
        <f>IF(K125="0","0",LOOKUP(K125,{0,66,80,100,120,140,160},{0,1,2,3,"3.5",4,5}))</f>
        <v>2</v>
      </c>
      <c r="M125" s="83">
        <v>17</v>
      </c>
      <c r="N125" s="83">
        <v>16</v>
      </c>
      <c r="O125" s="83"/>
      <c r="P125" s="81">
        <f t="shared" si="23"/>
        <v>0</v>
      </c>
      <c r="Q125" s="118">
        <f>IF(P125="0","0",LOOKUP(P125,{0,33,40,50,60,70,80},{0,1,2,3,"3.5",4,5}))</f>
        <v>0</v>
      </c>
      <c r="R125" s="118"/>
      <c r="S125" s="118"/>
      <c r="T125" s="83">
        <f t="shared" si="24"/>
        <v>0</v>
      </c>
      <c r="U125" s="83"/>
      <c r="V125" s="83"/>
      <c r="W125" s="83">
        <f t="shared" si="25"/>
        <v>0</v>
      </c>
      <c r="X125" s="119">
        <f t="shared" si="26"/>
        <v>0</v>
      </c>
      <c r="Y125" s="81">
        <f>IF(X125="0","0",LOOKUP(X125,{0,66,80,100,120,140,160},{0,1,2,3,"3.5",4,5}))</f>
        <v>0</v>
      </c>
      <c r="Z125" s="81"/>
      <c r="AA125" s="81"/>
      <c r="AB125" s="81">
        <f t="shared" si="27"/>
        <v>0</v>
      </c>
      <c r="AC125" s="120"/>
      <c r="AD125" s="120"/>
      <c r="AE125" s="120">
        <f t="shared" si="28"/>
        <v>0</v>
      </c>
      <c r="AF125" s="121">
        <f t="shared" si="29"/>
        <v>0</v>
      </c>
      <c r="AG125" s="118">
        <f>IF(AF125="0","0",LOOKUP(AF125,{0,66,80,100,120,140,160},{0,1,2,3,"3.5",4,5}))</f>
        <v>0</v>
      </c>
      <c r="AH125" s="118"/>
      <c r="AI125" s="118"/>
      <c r="AJ125" s="81">
        <f t="shared" si="30"/>
        <v>0</v>
      </c>
      <c r="AK125" s="83"/>
      <c r="AL125" s="122"/>
      <c r="AM125" s="122">
        <f t="shared" si="31"/>
        <v>0</v>
      </c>
      <c r="AN125" s="121">
        <f t="shared" si="32"/>
        <v>0</v>
      </c>
      <c r="AO125" s="118">
        <f>IF(AN125="0","0",LOOKUP(AN125,{0,66,80,100,120,140,160},{0,1,2,3,"3.5",4,5}))</f>
        <v>0</v>
      </c>
      <c r="AP125" s="118"/>
      <c r="AQ125" s="118"/>
      <c r="AR125" s="83">
        <f t="shared" si="33"/>
        <v>0</v>
      </c>
      <c r="AS125" s="83"/>
      <c r="AT125" s="122"/>
      <c r="AU125" s="122">
        <f t="shared" si="34"/>
        <v>0</v>
      </c>
      <c r="AV125" s="122">
        <f t="shared" si="35"/>
        <v>0</v>
      </c>
      <c r="AW125" s="118">
        <f>IF(AV125="0","0",LOOKUP(AV125,{0,66,80,100,120,140,160},{0,1,2,3,"3.5",4,5}))</f>
        <v>0</v>
      </c>
      <c r="AX125" s="88" t="s">
        <v>294</v>
      </c>
      <c r="AY125" s="88">
        <f>IF(ISBLANK(AW125)," ",IF(AW125="0","0",LOOKUP(AW125,{0,1,2,3,"3.5",4,5},{0,0,0,1,"1.5",2,3})))</f>
        <v>0</v>
      </c>
      <c r="AZ125" s="134">
        <f t="shared" si="36"/>
        <v>0</v>
      </c>
      <c r="BA125" s="88" t="str">
        <f t="shared" si="37"/>
        <v>F</v>
      </c>
      <c r="BB125" s="88" t="str">
        <f t="shared" si="38"/>
        <v>Fail</v>
      </c>
      <c r="BD125" s="49" t="str">
        <f>IF(H125="0","0",LOOKUP(H125,{0,1,2,3,"3.5",4,5},{"F","D","C","B","A-","A","A+"}))</f>
        <v>B</v>
      </c>
      <c r="BE125" s="49" t="str">
        <f>IF(L125="0","0",LOOKUP(L125,{0,1,2,3,"3.5",4,5},{"F","D","C","B","A-","A","A+"}))</f>
        <v>C</v>
      </c>
      <c r="BF125" s="49" t="str">
        <f>IF(Q125="0","0",LOOKUP(Q125,{0,1,2,3,"3.5",4,5},{"F","D","C","B","A-","A","A+"}))</f>
        <v>F</v>
      </c>
      <c r="BG125" s="49" t="str">
        <f>IF(Y125="0","0",LOOKUP(Y125,{0,1,2,3,"3.5",4,5},{"F","D","C","B","A-","A","A+"}))</f>
        <v>F</v>
      </c>
      <c r="BH125" s="49" t="str">
        <f>IF(AG125="0","0",LOOKUP(AG125,{0,1,2,3,"3.5",4,5},{"F","D","C","B","A-","A","A+"}))</f>
        <v>F</v>
      </c>
      <c r="BI125" s="49" t="str">
        <f>IF(AO125="0","0",LOOKUP(AO125,{0,1,2,3,"3.5",4,5},{"F","D","C","B","A-","A","A+"}))</f>
        <v>F</v>
      </c>
      <c r="BJ125" s="49" t="str">
        <f>IF(AW125="0","0",LOOKUP(AW125,{0,1,2,3,"3.5",4,5},{"F","D","C","B","A-","A","A+"}))</f>
        <v>F</v>
      </c>
      <c r="BK125" s="50">
        <f t="shared" si="39"/>
        <v>191</v>
      </c>
    </row>
    <row r="126" spans="1:63">
      <c r="A126" s="58">
        <v>3122</v>
      </c>
      <c r="B126" s="153" t="s">
        <v>400</v>
      </c>
      <c r="C126" s="81"/>
      <c r="D126" s="81"/>
      <c r="E126" s="81">
        <f t="shared" si="20"/>
        <v>0</v>
      </c>
      <c r="F126" s="81"/>
      <c r="G126" s="81">
        <f t="shared" si="21"/>
        <v>0</v>
      </c>
      <c r="H126" s="116">
        <f>IF(G126="0","0",LOOKUP(G126,{0,66,80,100,120,140,160},{0,1,2,3,"3.5",4,5}))</f>
        <v>0</v>
      </c>
      <c r="I126" s="81"/>
      <c r="J126" s="83"/>
      <c r="K126" s="117">
        <f t="shared" si="22"/>
        <v>0</v>
      </c>
      <c r="L126" s="81">
        <f>IF(K126="0","0",LOOKUP(K126,{0,66,80,100,120,140,160},{0,1,2,3,"3.5",4,5}))</f>
        <v>0</v>
      </c>
      <c r="M126" s="83"/>
      <c r="N126" s="83"/>
      <c r="O126" s="83"/>
      <c r="P126" s="81">
        <f t="shared" si="23"/>
        <v>0</v>
      </c>
      <c r="Q126" s="118">
        <f>IF(P126="0","0",LOOKUP(P126,{0,33,40,50,60,70,80},{0,1,2,3,"3.5",4,5}))</f>
        <v>0</v>
      </c>
      <c r="R126" s="118"/>
      <c r="S126" s="118"/>
      <c r="T126" s="83">
        <f t="shared" si="24"/>
        <v>0</v>
      </c>
      <c r="U126" s="83"/>
      <c r="V126" s="83"/>
      <c r="W126" s="83">
        <f t="shared" si="25"/>
        <v>0</v>
      </c>
      <c r="X126" s="119">
        <f t="shared" si="26"/>
        <v>0</v>
      </c>
      <c r="Y126" s="81">
        <f>IF(X126="0","0",LOOKUP(X126,{0,66,80,100,120,140,160},{0,1,2,3,"3.5",4,5}))</f>
        <v>0</v>
      </c>
      <c r="Z126" s="81"/>
      <c r="AA126" s="81"/>
      <c r="AB126" s="81">
        <f t="shared" si="27"/>
        <v>0</v>
      </c>
      <c r="AC126" s="120"/>
      <c r="AD126" s="120"/>
      <c r="AE126" s="120">
        <f t="shared" si="28"/>
        <v>0</v>
      </c>
      <c r="AF126" s="121">
        <f t="shared" si="29"/>
        <v>0</v>
      </c>
      <c r="AG126" s="118">
        <f>IF(AF126="0","0",LOOKUP(AF126,{0,66,80,100,120,140,160},{0,1,2,3,"3.5",4,5}))</f>
        <v>0</v>
      </c>
      <c r="AH126" s="118"/>
      <c r="AI126" s="118"/>
      <c r="AJ126" s="81">
        <f t="shared" si="30"/>
        <v>0</v>
      </c>
      <c r="AK126" s="83"/>
      <c r="AL126" s="122"/>
      <c r="AM126" s="122">
        <f t="shared" si="31"/>
        <v>0</v>
      </c>
      <c r="AN126" s="121">
        <f t="shared" si="32"/>
        <v>0</v>
      </c>
      <c r="AO126" s="118">
        <f>IF(AN126="0","0",LOOKUP(AN126,{0,66,80,100,120,140,160},{0,1,2,3,"3.5",4,5}))</f>
        <v>0</v>
      </c>
      <c r="AP126" s="118"/>
      <c r="AQ126" s="118"/>
      <c r="AR126" s="83">
        <f t="shared" si="33"/>
        <v>0</v>
      </c>
      <c r="AS126" s="83"/>
      <c r="AT126" s="122"/>
      <c r="AU126" s="122">
        <f t="shared" si="34"/>
        <v>0</v>
      </c>
      <c r="AV126" s="122">
        <f t="shared" si="35"/>
        <v>0</v>
      </c>
      <c r="AW126" s="118">
        <f>IF(AV126="0","0",LOOKUP(AV126,{0,66,80,100,120,140,160},{0,1,2,3,"3.5",4,5}))</f>
        <v>0</v>
      </c>
      <c r="AX126" s="88" t="s">
        <v>294</v>
      </c>
      <c r="AY126" s="88">
        <f>IF(ISBLANK(AW126)," ",IF(AW126="0","0",LOOKUP(AW126,{0,1,2,3,"3.5",4,5},{0,0,0,1,"1.5",2,3})))</f>
        <v>0</v>
      </c>
      <c r="AZ126" s="134">
        <f t="shared" si="36"/>
        <v>0</v>
      </c>
      <c r="BA126" s="88" t="str">
        <f t="shared" si="37"/>
        <v>F</v>
      </c>
      <c r="BB126" s="88" t="str">
        <f t="shared" si="38"/>
        <v>Fail</v>
      </c>
      <c r="BD126" s="49" t="str">
        <f>IF(H126="0","0",LOOKUP(H126,{0,1,2,3,"3.5",4,5},{"F","D","C","B","A-","A","A+"}))</f>
        <v>F</v>
      </c>
      <c r="BE126" s="49" t="str">
        <f>IF(L126="0","0",LOOKUP(L126,{0,1,2,3,"3.5",4,5},{"F","D","C","B","A-","A","A+"}))</f>
        <v>F</v>
      </c>
      <c r="BF126" s="49" t="str">
        <f>IF(Q126="0","0",LOOKUP(Q126,{0,1,2,3,"3.5",4,5},{"F","D","C","B","A-","A","A+"}))</f>
        <v>F</v>
      </c>
      <c r="BG126" s="49" t="str">
        <f>IF(Y126="0","0",LOOKUP(Y126,{0,1,2,3,"3.5",4,5},{"F","D","C","B","A-","A","A+"}))</f>
        <v>F</v>
      </c>
      <c r="BH126" s="49" t="str">
        <f>IF(AG126="0","0",LOOKUP(AG126,{0,1,2,3,"3.5",4,5},{"F","D","C","B","A-","A","A+"}))</f>
        <v>F</v>
      </c>
      <c r="BI126" s="49" t="str">
        <f>IF(AO126="0","0",LOOKUP(AO126,{0,1,2,3,"3.5",4,5},{"F","D","C","B","A-","A","A+"}))</f>
        <v>F</v>
      </c>
      <c r="BJ126" s="49" t="str">
        <f>IF(AW126="0","0",LOOKUP(AW126,{0,1,2,3,"3.5",4,5},{"F","D","C","B","A-","A","A+"}))</f>
        <v>F</v>
      </c>
      <c r="BK126" s="50">
        <f t="shared" si="39"/>
        <v>0</v>
      </c>
    </row>
    <row r="127" spans="1:63">
      <c r="A127" s="58">
        <v>3123</v>
      </c>
      <c r="B127" s="153" t="s">
        <v>401</v>
      </c>
      <c r="C127" s="81">
        <v>37</v>
      </c>
      <c r="D127" s="81">
        <v>62</v>
      </c>
      <c r="E127" s="81">
        <f t="shared" si="20"/>
        <v>99</v>
      </c>
      <c r="F127" s="81">
        <v>22</v>
      </c>
      <c r="G127" s="81">
        <f t="shared" si="21"/>
        <v>121</v>
      </c>
      <c r="H127" s="116" t="str">
        <f>IF(G127="0","0",LOOKUP(G127,{0,66,80,100,120,140,160},{0,1,2,3,"3.5",4,5}))</f>
        <v>3.5</v>
      </c>
      <c r="I127" s="81">
        <v>58</v>
      </c>
      <c r="J127" s="83">
        <v>68</v>
      </c>
      <c r="K127" s="117">
        <f t="shared" si="22"/>
        <v>126</v>
      </c>
      <c r="L127" s="81" t="str">
        <f>IF(K127="0","0",LOOKUP(K127,{0,66,80,100,120,140,160},{0,1,2,3,"3.5",4,5}))</f>
        <v>3.5</v>
      </c>
      <c r="M127" s="83">
        <v>31</v>
      </c>
      <c r="N127" s="83">
        <v>15</v>
      </c>
      <c r="O127" s="83">
        <v>12</v>
      </c>
      <c r="P127" s="81">
        <f t="shared" si="23"/>
        <v>58</v>
      </c>
      <c r="Q127" s="118">
        <f>IF(P127="0","0",LOOKUP(P127,{0,33,40,50,60,70,80},{0,1,2,3,"3.5",4,5}))</f>
        <v>3</v>
      </c>
      <c r="R127" s="118">
        <v>4</v>
      </c>
      <c r="S127" s="118">
        <v>4</v>
      </c>
      <c r="T127" s="83">
        <f t="shared" si="24"/>
        <v>8</v>
      </c>
      <c r="U127" s="83">
        <v>10</v>
      </c>
      <c r="V127" s="83">
        <v>7</v>
      </c>
      <c r="W127" s="83">
        <f t="shared" si="25"/>
        <v>17</v>
      </c>
      <c r="X127" s="119">
        <f t="shared" si="26"/>
        <v>0</v>
      </c>
      <c r="Y127" s="81">
        <f>IF(X127="0","0",LOOKUP(X127,{0,66,80,100,120,140,160},{0,1,2,3,"3.5",4,5}))</f>
        <v>0</v>
      </c>
      <c r="Z127" s="81">
        <v>41</v>
      </c>
      <c r="AA127" s="81">
        <v>29</v>
      </c>
      <c r="AB127" s="81">
        <f t="shared" si="27"/>
        <v>70</v>
      </c>
      <c r="AC127" s="120">
        <v>13</v>
      </c>
      <c r="AD127" s="120">
        <v>5</v>
      </c>
      <c r="AE127" s="120">
        <f t="shared" si="28"/>
        <v>18</v>
      </c>
      <c r="AF127" s="121">
        <f t="shared" si="29"/>
        <v>88</v>
      </c>
      <c r="AG127" s="118">
        <f>IF(AF127="0","0",LOOKUP(AF127,{0,66,80,100,120,140,160},{0,1,2,3,"3.5",4,5}))</f>
        <v>2</v>
      </c>
      <c r="AH127" s="118">
        <v>40</v>
      </c>
      <c r="AI127" s="118">
        <v>33</v>
      </c>
      <c r="AJ127" s="81">
        <f t="shared" si="30"/>
        <v>73</v>
      </c>
      <c r="AK127" s="83">
        <v>11</v>
      </c>
      <c r="AL127" s="122">
        <v>13</v>
      </c>
      <c r="AM127" s="122">
        <f t="shared" si="31"/>
        <v>24</v>
      </c>
      <c r="AN127" s="121">
        <f t="shared" si="32"/>
        <v>97</v>
      </c>
      <c r="AO127" s="118">
        <f>IF(AN127="0","0",LOOKUP(AN127,{0,66,80,100,120,140,160},{0,1,2,3,"3.5",4,5}))</f>
        <v>2</v>
      </c>
      <c r="AP127" s="118">
        <v>23</v>
      </c>
      <c r="AQ127" s="118">
        <v>32</v>
      </c>
      <c r="AR127" s="83">
        <f t="shared" si="33"/>
        <v>55</v>
      </c>
      <c r="AS127" s="83">
        <v>14</v>
      </c>
      <c r="AT127" s="122">
        <v>12</v>
      </c>
      <c r="AU127" s="122">
        <f t="shared" si="34"/>
        <v>26</v>
      </c>
      <c r="AV127" s="122">
        <f t="shared" si="35"/>
        <v>81</v>
      </c>
      <c r="AW127" s="118">
        <f>IF(AV127="0","0",LOOKUP(AV127,{0,66,80,100,120,140,160},{0,1,2,3,"3.5",4,5}))</f>
        <v>2</v>
      </c>
      <c r="AX127" s="88" t="s">
        <v>294</v>
      </c>
      <c r="AY127" s="88">
        <f>IF(ISBLANK(AW127)," ",IF(AW127="0","0",LOOKUP(AW127,{0,1,2,3,"3.5",4,5},{0,0,0,1,"1.5",2,3})))</f>
        <v>0</v>
      </c>
      <c r="AZ127" s="134">
        <f t="shared" si="36"/>
        <v>0</v>
      </c>
      <c r="BA127" s="88" t="str">
        <f t="shared" si="37"/>
        <v>F</v>
      </c>
      <c r="BB127" s="88" t="str">
        <f t="shared" si="38"/>
        <v>Fail</v>
      </c>
      <c r="BD127" s="49" t="str">
        <f>IF(H127="0","0",LOOKUP(H127,{0,1,2,3,"3.5",4,5},{"F","D","C","B","A-","A","A+"}))</f>
        <v>A-</v>
      </c>
      <c r="BE127" s="49" t="str">
        <f>IF(L127="0","0",LOOKUP(L127,{0,1,2,3,"3.5",4,5},{"F","D","C","B","A-","A","A+"}))</f>
        <v>A-</v>
      </c>
      <c r="BF127" s="49" t="str">
        <f>IF(Q127="0","0",LOOKUP(Q127,{0,1,2,3,"3.5",4,5},{"F","D","C","B","A-","A","A+"}))</f>
        <v>B</v>
      </c>
      <c r="BG127" s="49" t="str">
        <f>IF(Y127="0","0",LOOKUP(Y127,{0,1,2,3,"3.5",4,5},{"F","D","C","B","A-","A","A+"}))</f>
        <v>F</v>
      </c>
      <c r="BH127" s="49" t="str">
        <f>IF(AG127="0","0",LOOKUP(AG127,{0,1,2,3,"3.5",4,5},{"F","D","C","B","A-","A","A+"}))</f>
        <v>C</v>
      </c>
      <c r="BI127" s="49" t="str">
        <f>IF(AO127="0","0",LOOKUP(AO127,{0,1,2,3,"3.5",4,5},{"F","D","C","B","A-","A","A+"}))</f>
        <v>C</v>
      </c>
      <c r="BJ127" s="49" t="str">
        <f>IF(AW127="0","0",LOOKUP(AW127,{0,1,2,3,"3.5",4,5},{"F","D","C","B","A-","A","A+"}))</f>
        <v>C</v>
      </c>
      <c r="BK127" s="50">
        <f t="shared" si="39"/>
        <v>571</v>
      </c>
    </row>
    <row r="128" spans="1:63">
      <c r="A128" s="58">
        <v>3124</v>
      </c>
      <c r="B128" s="153" t="s">
        <v>402</v>
      </c>
      <c r="C128" s="91">
        <v>39</v>
      </c>
      <c r="D128" s="81"/>
      <c r="E128" s="81">
        <f t="shared" si="20"/>
        <v>39</v>
      </c>
      <c r="F128" s="81">
        <v>21</v>
      </c>
      <c r="G128" s="81">
        <f t="shared" si="21"/>
        <v>0</v>
      </c>
      <c r="H128" s="116">
        <f>IF(G128="0","0",LOOKUP(G128,{0,66,80,100,120,140,160},{0,1,2,3,"3.5",4,5}))</f>
        <v>0</v>
      </c>
      <c r="I128" s="81">
        <v>53</v>
      </c>
      <c r="J128" s="83">
        <v>55</v>
      </c>
      <c r="K128" s="117">
        <f t="shared" si="22"/>
        <v>108</v>
      </c>
      <c r="L128" s="81">
        <f>IF(K128="0","0",LOOKUP(K128,{0,66,80,100,120,140,160},{0,1,2,3,"3.5",4,5}))</f>
        <v>3</v>
      </c>
      <c r="M128" s="83">
        <v>32</v>
      </c>
      <c r="N128" s="83">
        <v>14</v>
      </c>
      <c r="O128" s="83"/>
      <c r="P128" s="81">
        <f t="shared" si="23"/>
        <v>0</v>
      </c>
      <c r="Q128" s="118">
        <f>IF(P128="0","0",LOOKUP(P128,{0,33,40,50,60,70,80},{0,1,2,3,"3.5",4,5}))</f>
        <v>0</v>
      </c>
      <c r="R128" s="118"/>
      <c r="S128" s="118"/>
      <c r="T128" s="83">
        <f t="shared" si="24"/>
        <v>0</v>
      </c>
      <c r="U128" s="83"/>
      <c r="V128" s="83"/>
      <c r="W128" s="83">
        <f t="shared" si="25"/>
        <v>0</v>
      </c>
      <c r="X128" s="119">
        <f t="shared" si="26"/>
        <v>0</v>
      </c>
      <c r="Y128" s="81">
        <f>IF(X128="0","0",LOOKUP(X128,{0,66,80,100,120,140,160},{0,1,2,3,"3.5",4,5}))</f>
        <v>0</v>
      </c>
      <c r="Z128" s="81"/>
      <c r="AA128" s="81"/>
      <c r="AB128" s="81">
        <f t="shared" si="27"/>
        <v>0</v>
      </c>
      <c r="AC128" s="120"/>
      <c r="AD128" s="120"/>
      <c r="AE128" s="120">
        <f t="shared" si="28"/>
        <v>0</v>
      </c>
      <c r="AF128" s="121">
        <f t="shared" si="29"/>
        <v>0</v>
      </c>
      <c r="AG128" s="118">
        <f>IF(AF128="0","0",LOOKUP(AF128,{0,66,80,100,120,140,160},{0,1,2,3,"3.5",4,5}))</f>
        <v>0</v>
      </c>
      <c r="AH128" s="118"/>
      <c r="AI128" s="118"/>
      <c r="AJ128" s="81">
        <f t="shared" si="30"/>
        <v>0</v>
      </c>
      <c r="AK128" s="83"/>
      <c r="AL128" s="122"/>
      <c r="AM128" s="122">
        <f t="shared" si="31"/>
        <v>0</v>
      </c>
      <c r="AN128" s="121">
        <f t="shared" si="32"/>
        <v>0</v>
      </c>
      <c r="AO128" s="118">
        <f>IF(AN128="0","0",LOOKUP(AN128,{0,66,80,100,120,140,160},{0,1,2,3,"3.5",4,5}))</f>
        <v>0</v>
      </c>
      <c r="AP128" s="118">
        <v>23</v>
      </c>
      <c r="AQ128" s="118"/>
      <c r="AR128" s="83">
        <f t="shared" si="33"/>
        <v>23</v>
      </c>
      <c r="AS128" s="83">
        <v>12</v>
      </c>
      <c r="AT128" s="122"/>
      <c r="AU128" s="122">
        <f t="shared" si="34"/>
        <v>12</v>
      </c>
      <c r="AV128" s="122">
        <f t="shared" si="35"/>
        <v>0</v>
      </c>
      <c r="AW128" s="118">
        <f>IF(AV128="0","0",LOOKUP(AV128,{0,66,80,100,120,140,160},{0,1,2,3,"3.5",4,5}))</f>
        <v>0</v>
      </c>
      <c r="AX128" s="88" t="s">
        <v>294</v>
      </c>
      <c r="AY128" s="88">
        <f>IF(ISBLANK(AW128)," ",IF(AW128="0","0",LOOKUP(AW128,{0,1,2,3,"3.5",4,5},{0,0,0,1,"1.5",2,3})))</f>
        <v>0</v>
      </c>
      <c r="AZ128" s="134">
        <f t="shared" si="36"/>
        <v>0</v>
      </c>
      <c r="BA128" s="88" t="str">
        <f t="shared" si="37"/>
        <v>F</v>
      </c>
      <c r="BB128" s="88" t="str">
        <f t="shared" si="38"/>
        <v>Fail</v>
      </c>
      <c r="BD128" s="49" t="str">
        <f>IF(H128="0","0",LOOKUP(H128,{0,1,2,3,"3.5",4,5},{"F","D","C","B","A-","A","A+"}))</f>
        <v>F</v>
      </c>
      <c r="BE128" s="49" t="str">
        <f>IF(L128="0","0",LOOKUP(L128,{0,1,2,3,"3.5",4,5},{"F","D","C","B","A-","A","A+"}))</f>
        <v>B</v>
      </c>
      <c r="BF128" s="49" t="str">
        <f>IF(Q128="0","0",LOOKUP(Q128,{0,1,2,3,"3.5",4,5},{"F","D","C","B","A-","A","A+"}))</f>
        <v>F</v>
      </c>
      <c r="BG128" s="49" t="str">
        <f>IF(Y128="0","0",LOOKUP(Y128,{0,1,2,3,"3.5",4,5},{"F","D","C","B","A-","A","A+"}))</f>
        <v>F</v>
      </c>
      <c r="BH128" s="49" t="str">
        <f>IF(AG128="0","0",LOOKUP(AG128,{0,1,2,3,"3.5",4,5},{"F","D","C","B","A-","A","A+"}))</f>
        <v>F</v>
      </c>
      <c r="BI128" s="49" t="str">
        <f>IF(AO128="0","0",LOOKUP(AO128,{0,1,2,3,"3.5",4,5},{"F","D","C","B","A-","A","A+"}))</f>
        <v>F</v>
      </c>
      <c r="BJ128" s="49" t="str">
        <f>IF(AW128="0","0",LOOKUP(AW128,{0,1,2,3,"3.5",4,5},{"F","D","C","B","A-","A","A+"}))</f>
        <v>F</v>
      </c>
      <c r="BK128" s="50">
        <f t="shared" si="39"/>
        <v>108</v>
      </c>
    </row>
    <row r="129" spans="1:63" ht="18">
      <c r="A129" s="58">
        <v>3125</v>
      </c>
      <c r="B129" s="153" t="s">
        <v>403</v>
      </c>
      <c r="C129" s="81">
        <v>36</v>
      </c>
      <c r="D129" s="81">
        <v>66</v>
      </c>
      <c r="E129" s="81">
        <f t="shared" si="20"/>
        <v>102</v>
      </c>
      <c r="F129" s="81">
        <v>19</v>
      </c>
      <c r="G129" s="81">
        <f t="shared" si="21"/>
        <v>121</v>
      </c>
      <c r="H129" s="116" t="str">
        <f>IF(G129="0","0",LOOKUP(G129,{0,66,80,100,120,140,160},{0,1,2,3,"3.5",4,5}))</f>
        <v>3.5</v>
      </c>
      <c r="I129" s="81">
        <v>40</v>
      </c>
      <c r="J129" s="83">
        <v>45</v>
      </c>
      <c r="K129" s="117">
        <f t="shared" si="22"/>
        <v>85</v>
      </c>
      <c r="L129" s="81">
        <f>IF(K129="0","0",LOOKUP(K129,{0,66,80,100,120,140,160},{0,1,2,3,"3.5",4,5}))</f>
        <v>2</v>
      </c>
      <c r="M129" s="83">
        <v>33</v>
      </c>
      <c r="N129" s="83">
        <v>12</v>
      </c>
      <c r="O129" s="83"/>
      <c r="P129" s="81">
        <f t="shared" si="23"/>
        <v>0</v>
      </c>
      <c r="Q129" s="118">
        <f>IF(P129="0","0",LOOKUP(P129,{0,33,40,50,60,70,80},{0,1,2,3,"3.5",4,5}))</f>
        <v>0</v>
      </c>
      <c r="R129" s="118">
        <v>9</v>
      </c>
      <c r="S129" s="118"/>
      <c r="T129" s="83">
        <f t="shared" si="24"/>
        <v>9</v>
      </c>
      <c r="U129" s="83">
        <v>13</v>
      </c>
      <c r="V129" s="83"/>
      <c r="W129" s="83">
        <f t="shared" si="25"/>
        <v>13</v>
      </c>
      <c r="X129" s="119">
        <f t="shared" si="26"/>
        <v>0</v>
      </c>
      <c r="Y129" s="81">
        <f>IF(X129="0","0",LOOKUP(X129,{0,66,80,100,120,140,160},{0,1,2,3,"3.5",4,5}))</f>
        <v>0</v>
      </c>
      <c r="Z129" s="81"/>
      <c r="AA129" s="81"/>
      <c r="AB129" s="81">
        <f t="shared" si="27"/>
        <v>0</v>
      </c>
      <c r="AC129" s="120"/>
      <c r="AD129" s="120"/>
      <c r="AE129" s="120">
        <f t="shared" si="28"/>
        <v>0</v>
      </c>
      <c r="AF129" s="121">
        <f t="shared" si="29"/>
        <v>0</v>
      </c>
      <c r="AG129" s="118">
        <f>IF(AF129="0","0",LOOKUP(AF129,{0,66,80,100,120,140,160},{0,1,2,3,"3.5",4,5}))</f>
        <v>0</v>
      </c>
      <c r="AH129" s="118"/>
      <c r="AI129" s="118"/>
      <c r="AJ129" s="81">
        <f t="shared" si="30"/>
        <v>0</v>
      </c>
      <c r="AK129" s="83"/>
      <c r="AL129" s="122"/>
      <c r="AM129" s="122">
        <f t="shared" si="31"/>
        <v>0</v>
      </c>
      <c r="AN129" s="121">
        <f t="shared" si="32"/>
        <v>0</v>
      </c>
      <c r="AO129" s="118">
        <f>IF(AN129="0","0",LOOKUP(AN129,{0,66,80,100,120,140,160},{0,1,2,3,"3.5",4,5}))</f>
        <v>0</v>
      </c>
      <c r="AP129" s="118"/>
      <c r="AQ129" s="118"/>
      <c r="AR129" s="83">
        <f t="shared" si="33"/>
        <v>0</v>
      </c>
      <c r="AS129" s="83"/>
      <c r="AT129" s="122"/>
      <c r="AU129" s="122">
        <f t="shared" si="34"/>
        <v>0</v>
      </c>
      <c r="AV129" s="122">
        <f t="shared" si="35"/>
        <v>0</v>
      </c>
      <c r="AW129" s="118">
        <f>IF(AV129="0","0",LOOKUP(AV129,{0,66,80,100,120,140,160},{0,1,2,3,"3.5",4,5}))</f>
        <v>0</v>
      </c>
      <c r="AX129" s="88" t="s">
        <v>294</v>
      </c>
      <c r="AY129" s="88">
        <f>IF(ISBLANK(AW129)," ",IF(AW129="0","0",LOOKUP(AW129,{0,1,2,3,"3.5",4,5},{0,0,0,1,"1.5",2,3})))</f>
        <v>0</v>
      </c>
      <c r="AZ129" s="134">
        <f t="shared" si="36"/>
        <v>0</v>
      </c>
      <c r="BA129" s="88" t="str">
        <f t="shared" si="37"/>
        <v>F</v>
      </c>
      <c r="BB129" s="88" t="str">
        <f t="shared" si="38"/>
        <v>Fail</v>
      </c>
      <c r="BD129" s="49" t="str">
        <f>IF(H129="0","0",LOOKUP(H129,{0,1,2,3,"3.5",4,5},{"F","D","C","B","A-","A","A+"}))</f>
        <v>A-</v>
      </c>
      <c r="BE129" s="49" t="str">
        <f>IF(L129="0","0",LOOKUP(L129,{0,1,2,3,"3.5",4,5},{"F","D","C","B","A-","A","A+"}))</f>
        <v>C</v>
      </c>
      <c r="BF129" s="49" t="str">
        <f>IF(Q129="0","0",LOOKUP(Q129,{0,1,2,3,"3.5",4,5},{"F","D","C","B","A-","A","A+"}))</f>
        <v>F</v>
      </c>
      <c r="BG129" s="49" t="str">
        <f>IF(Y129="0","0",LOOKUP(Y129,{0,1,2,3,"3.5",4,5},{"F","D","C","B","A-","A","A+"}))</f>
        <v>F</v>
      </c>
      <c r="BH129" s="49" t="str">
        <f>IF(AG129="0","0",LOOKUP(AG129,{0,1,2,3,"3.5",4,5},{"F","D","C","B","A-","A","A+"}))</f>
        <v>F</v>
      </c>
      <c r="BI129" s="49" t="str">
        <f>IF(AO129="0","0",LOOKUP(AO129,{0,1,2,3,"3.5",4,5},{"F","D","C","B","A-","A","A+"}))</f>
        <v>F</v>
      </c>
      <c r="BJ129" s="49" t="str">
        <f>IF(AW129="0","0",LOOKUP(AW129,{0,1,2,3,"3.5",4,5},{"F","D","C","B","A-","A","A+"}))</f>
        <v>F</v>
      </c>
      <c r="BK129" s="50">
        <f t="shared" si="39"/>
        <v>206</v>
      </c>
    </row>
    <row r="130" spans="1:63">
      <c r="A130" s="58">
        <v>3126</v>
      </c>
      <c r="B130" s="153" t="s">
        <v>404</v>
      </c>
      <c r="C130" s="81">
        <v>20</v>
      </c>
      <c r="D130" s="81">
        <v>50</v>
      </c>
      <c r="E130" s="81">
        <f t="shared" si="20"/>
        <v>70</v>
      </c>
      <c r="F130" s="81">
        <v>24</v>
      </c>
      <c r="G130" s="81">
        <f t="shared" si="21"/>
        <v>94</v>
      </c>
      <c r="H130" s="116">
        <f>IF(G130="0","0",LOOKUP(G130,{0,66,80,100,120,140,160},{0,1,2,3,"3.5",4,5}))</f>
        <v>2</v>
      </c>
      <c r="I130" s="81">
        <v>47</v>
      </c>
      <c r="J130" s="83">
        <v>52</v>
      </c>
      <c r="K130" s="117">
        <f t="shared" si="22"/>
        <v>99</v>
      </c>
      <c r="L130" s="81">
        <f>IF(K130="0","0",LOOKUP(K130,{0,66,80,100,120,140,160},{0,1,2,3,"3.5",4,5}))</f>
        <v>2</v>
      </c>
      <c r="M130" s="83">
        <v>17</v>
      </c>
      <c r="N130" s="83">
        <v>15</v>
      </c>
      <c r="O130" s="83">
        <v>12</v>
      </c>
      <c r="P130" s="81">
        <f t="shared" si="23"/>
        <v>44</v>
      </c>
      <c r="Q130" s="118">
        <f>IF(P130="0","0",LOOKUP(P130,{0,33,40,50,60,70,80},{0,1,2,3,"3.5",4,5}))</f>
        <v>2</v>
      </c>
      <c r="R130" s="118"/>
      <c r="S130" s="118">
        <v>0</v>
      </c>
      <c r="T130" s="83">
        <f t="shared" si="24"/>
        <v>0</v>
      </c>
      <c r="U130" s="83"/>
      <c r="V130" s="83">
        <v>8</v>
      </c>
      <c r="W130" s="83">
        <f t="shared" si="25"/>
        <v>8</v>
      </c>
      <c r="X130" s="119">
        <f t="shared" si="26"/>
        <v>0</v>
      </c>
      <c r="Y130" s="81">
        <f>IF(X130="0","0",LOOKUP(X130,{0,66,80,100,120,140,160},{0,1,2,3,"3.5",4,5}))</f>
        <v>0</v>
      </c>
      <c r="Z130" s="81"/>
      <c r="AA130" s="81">
        <v>15</v>
      </c>
      <c r="AB130" s="81">
        <f t="shared" si="27"/>
        <v>15</v>
      </c>
      <c r="AC130" s="120"/>
      <c r="AD130" s="120">
        <v>9</v>
      </c>
      <c r="AE130" s="120">
        <f t="shared" si="28"/>
        <v>9</v>
      </c>
      <c r="AF130" s="121">
        <f t="shared" si="29"/>
        <v>0</v>
      </c>
      <c r="AG130" s="118">
        <f>IF(AF130="0","0",LOOKUP(AF130,{0,66,80,100,120,140,160},{0,1,2,3,"3.5",4,5}))</f>
        <v>0</v>
      </c>
      <c r="AH130" s="118">
        <v>20</v>
      </c>
      <c r="AI130" s="118">
        <v>12</v>
      </c>
      <c r="AJ130" s="81">
        <f t="shared" si="30"/>
        <v>32</v>
      </c>
      <c r="AK130" s="83">
        <v>15</v>
      </c>
      <c r="AL130" s="122">
        <v>14</v>
      </c>
      <c r="AM130" s="122">
        <f t="shared" si="31"/>
        <v>29</v>
      </c>
      <c r="AN130" s="121">
        <f t="shared" si="32"/>
        <v>0</v>
      </c>
      <c r="AO130" s="118">
        <f>IF(AN130="0","0",LOOKUP(AN130,{0,66,80,100,120,140,160},{0,1,2,3,"3.5",4,5}))</f>
        <v>0</v>
      </c>
      <c r="AP130" s="118">
        <v>9</v>
      </c>
      <c r="AQ130" s="118">
        <v>7</v>
      </c>
      <c r="AR130" s="83">
        <f t="shared" si="33"/>
        <v>16</v>
      </c>
      <c r="AS130" s="83">
        <v>11</v>
      </c>
      <c r="AT130" s="122">
        <v>9</v>
      </c>
      <c r="AU130" s="122">
        <f t="shared" si="34"/>
        <v>20</v>
      </c>
      <c r="AV130" s="122">
        <f t="shared" si="35"/>
        <v>0</v>
      </c>
      <c r="AW130" s="118">
        <f>IF(AV130="0","0",LOOKUP(AV130,{0,66,80,100,120,140,160},{0,1,2,3,"3.5",4,5}))</f>
        <v>0</v>
      </c>
      <c r="AX130" s="88" t="s">
        <v>294</v>
      </c>
      <c r="AY130" s="88">
        <f>IF(ISBLANK(AW130)," ",IF(AW130="0","0",LOOKUP(AW130,{0,1,2,3,"3.5",4,5},{0,0,0,1,"1.5",2,3})))</f>
        <v>0</v>
      </c>
      <c r="AZ130" s="134">
        <f t="shared" si="36"/>
        <v>0</v>
      </c>
      <c r="BA130" s="88" t="str">
        <f t="shared" si="37"/>
        <v>F</v>
      </c>
      <c r="BB130" s="88" t="str">
        <f t="shared" si="38"/>
        <v>Fail</v>
      </c>
      <c r="BD130" s="49" t="str">
        <f>IF(H130="0","0",LOOKUP(H130,{0,1,2,3,"3.5",4,5},{"F","D","C","B","A-","A","A+"}))</f>
        <v>C</v>
      </c>
      <c r="BE130" s="49" t="str">
        <f>IF(L130="0","0",LOOKUP(L130,{0,1,2,3,"3.5",4,5},{"F","D","C","B","A-","A","A+"}))</f>
        <v>C</v>
      </c>
      <c r="BF130" s="49" t="str">
        <f>IF(Q130="0","0",LOOKUP(Q130,{0,1,2,3,"3.5",4,5},{"F","D","C","B","A-","A","A+"}))</f>
        <v>C</v>
      </c>
      <c r="BG130" s="49" t="str">
        <f>IF(Y130="0","0",LOOKUP(Y130,{0,1,2,3,"3.5",4,5},{"F","D","C","B","A-","A","A+"}))</f>
        <v>F</v>
      </c>
      <c r="BH130" s="49" t="str">
        <f>IF(AG130="0","0",LOOKUP(AG130,{0,1,2,3,"3.5",4,5},{"F","D","C","B","A-","A","A+"}))</f>
        <v>F</v>
      </c>
      <c r="BI130" s="49" t="str">
        <f>IF(AO130="0","0",LOOKUP(AO130,{0,1,2,3,"3.5",4,5},{"F","D","C","B","A-","A","A+"}))</f>
        <v>F</v>
      </c>
      <c r="BJ130" s="49" t="str">
        <f>IF(AW130="0","0",LOOKUP(AW130,{0,1,2,3,"3.5",4,5},{"F","D","C","B","A-","A","A+"}))</f>
        <v>F</v>
      </c>
      <c r="BK130" s="50">
        <f t="shared" si="39"/>
        <v>237</v>
      </c>
    </row>
    <row r="131" spans="1:63">
      <c r="A131" s="58">
        <v>3127</v>
      </c>
      <c r="B131" s="153" t="s">
        <v>405</v>
      </c>
      <c r="C131" s="81">
        <v>24</v>
      </c>
      <c r="D131" s="81">
        <v>38</v>
      </c>
      <c r="E131" s="81">
        <f t="shared" si="20"/>
        <v>62</v>
      </c>
      <c r="F131" s="81">
        <v>22</v>
      </c>
      <c r="G131" s="81">
        <f t="shared" si="21"/>
        <v>84</v>
      </c>
      <c r="H131" s="116">
        <f>IF(G131="0","0",LOOKUP(G131,{0,66,80,100,120,140,160},{0,1,2,3,"3.5",4,5}))</f>
        <v>2</v>
      </c>
      <c r="I131" s="81"/>
      <c r="J131" s="83"/>
      <c r="K131" s="117">
        <f t="shared" si="22"/>
        <v>0</v>
      </c>
      <c r="L131" s="81">
        <f>IF(K131="0","0",LOOKUP(K131,{0,66,80,100,120,140,160},{0,1,2,3,"3.5",4,5}))</f>
        <v>0</v>
      </c>
      <c r="M131" s="83"/>
      <c r="N131" s="83"/>
      <c r="O131" s="83"/>
      <c r="P131" s="81">
        <f t="shared" si="23"/>
        <v>0</v>
      </c>
      <c r="Q131" s="118">
        <f>IF(P131="0","0",LOOKUP(P131,{0,33,40,50,60,70,80},{0,1,2,3,"3.5",4,5}))</f>
        <v>0</v>
      </c>
      <c r="R131" s="118"/>
      <c r="S131" s="118"/>
      <c r="T131" s="83">
        <f t="shared" si="24"/>
        <v>0</v>
      </c>
      <c r="U131" s="83"/>
      <c r="V131" s="83"/>
      <c r="W131" s="83">
        <f t="shared" si="25"/>
        <v>0</v>
      </c>
      <c r="X131" s="119">
        <f t="shared" si="26"/>
        <v>0</v>
      </c>
      <c r="Y131" s="81">
        <f>IF(X131="0","0",LOOKUP(X131,{0,66,80,100,120,140,160},{0,1,2,3,"3.5",4,5}))</f>
        <v>0</v>
      </c>
      <c r="Z131" s="81"/>
      <c r="AA131" s="81"/>
      <c r="AB131" s="81">
        <f t="shared" si="27"/>
        <v>0</v>
      </c>
      <c r="AC131" s="120"/>
      <c r="AD131" s="120"/>
      <c r="AE131" s="120">
        <f t="shared" si="28"/>
        <v>0</v>
      </c>
      <c r="AF131" s="121">
        <f t="shared" si="29"/>
        <v>0</v>
      </c>
      <c r="AG131" s="118">
        <f>IF(AF131="0","0",LOOKUP(AF131,{0,66,80,100,120,140,160},{0,1,2,3,"3.5",4,5}))</f>
        <v>0</v>
      </c>
      <c r="AH131" s="118"/>
      <c r="AI131" s="118"/>
      <c r="AJ131" s="81">
        <f t="shared" si="30"/>
        <v>0</v>
      </c>
      <c r="AK131" s="83"/>
      <c r="AL131" s="122"/>
      <c r="AM131" s="122">
        <f t="shared" si="31"/>
        <v>0</v>
      </c>
      <c r="AN131" s="121">
        <f t="shared" si="32"/>
        <v>0</v>
      </c>
      <c r="AO131" s="118">
        <f>IF(AN131="0","0",LOOKUP(AN131,{0,66,80,100,120,140,160},{0,1,2,3,"3.5",4,5}))</f>
        <v>0</v>
      </c>
      <c r="AP131" s="118"/>
      <c r="AQ131" s="118"/>
      <c r="AR131" s="83">
        <f t="shared" si="33"/>
        <v>0</v>
      </c>
      <c r="AS131" s="83"/>
      <c r="AT131" s="122"/>
      <c r="AU131" s="122">
        <f t="shared" si="34"/>
        <v>0</v>
      </c>
      <c r="AV131" s="122">
        <f t="shared" si="35"/>
        <v>0</v>
      </c>
      <c r="AW131" s="118">
        <f>IF(AV131="0","0",LOOKUP(AV131,{0,66,80,100,120,140,160},{0,1,2,3,"3.5",4,5}))</f>
        <v>0</v>
      </c>
      <c r="AX131" s="88" t="s">
        <v>294</v>
      </c>
      <c r="AY131" s="88">
        <f>IF(ISBLANK(AW131)," ",IF(AW131="0","0",LOOKUP(AW131,{0,1,2,3,"3.5",4,5},{0,0,0,1,"1.5",2,3})))</f>
        <v>0</v>
      </c>
      <c r="AZ131" s="134">
        <f t="shared" si="36"/>
        <v>0</v>
      </c>
      <c r="BA131" s="88" t="str">
        <f t="shared" si="37"/>
        <v>F</v>
      </c>
      <c r="BB131" s="88" t="str">
        <f t="shared" si="38"/>
        <v>Fail</v>
      </c>
      <c r="BD131" s="49" t="str">
        <f>IF(H131="0","0",LOOKUP(H131,{0,1,2,3,"3.5",4,5},{"F","D","C","B","A-","A","A+"}))</f>
        <v>C</v>
      </c>
      <c r="BE131" s="49" t="str">
        <f>IF(L131="0","0",LOOKUP(L131,{0,1,2,3,"3.5",4,5},{"F","D","C","B","A-","A","A+"}))</f>
        <v>F</v>
      </c>
      <c r="BF131" s="49" t="str">
        <f>IF(Q131="0","0",LOOKUP(Q131,{0,1,2,3,"3.5",4,5},{"F","D","C","B","A-","A","A+"}))</f>
        <v>F</v>
      </c>
      <c r="BG131" s="49" t="str">
        <f>IF(Y131="0","0",LOOKUP(Y131,{0,1,2,3,"3.5",4,5},{"F","D","C","B","A-","A","A+"}))</f>
        <v>F</v>
      </c>
      <c r="BH131" s="49" t="str">
        <f>IF(AG131="0","0",LOOKUP(AG131,{0,1,2,3,"3.5",4,5},{"F","D","C","B","A-","A","A+"}))</f>
        <v>F</v>
      </c>
      <c r="BI131" s="49" t="str">
        <f>IF(AO131="0","0",LOOKUP(AO131,{0,1,2,3,"3.5",4,5},{"F","D","C","B","A-","A","A+"}))</f>
        <v>F</v>
      </c>
      <c r="BJ131" s="49" t="str">
        <f>IF(AW131="0","0",LOOKUP(AW131,{0,1,2,3,"3.5",4,5},{"F","D","C","B","A-","A","A+"}))</f>
        <v>F</v>
      </c>
      <c r="BK131" s="50">
        <f t="shared" si="39"/>
        <v>84</v>
      </c>
    </row>
    <row r="132" spans="1:63" ht="18">
      <c r="A132" s="58">
        <v>3128</v>
      </c>
      <c r="B132" s="153" t="s">
        <v>406</v>
      </c>
      <c r="C132" s="81">
        <v>34</v>
      </c>
      <c r="D132" s="81">
        <v>51</v>
      </c>
      <c r="E132" s="81">
        <f t="shared" si="20"/>
        <v>85</v>
      </c>
      <c r="F132" s="81">
        <v>22</v>
      </c>
      <c r="G132" s="81">
        <f t="shared" si="21"/>
        <v>107</v>
      </c>
      <c r="H132" s="116">
        <f>IF(G132="0","0",LOOKUP(G132,{0,66,80,100,120,140,160},{0,1,2,3,"3.5",4,5}))</f>
        <v>3</v>
      </c>
      <c r="I132" s="81">
        <v>40</v>
      </c>
      <c r="J132" s="83">
        <v>41</v>
      </c>
      <c r="K132" s="117">
        <f t="shared" si="22"/>
        <v>81</v>
      </c>
      <c r="L132" s="81">
        <f>IF(K132="0","0",LOOKUP(K132,{0,66,80,100,120,140,160},{0,1,2,3,"3.5",4,5}))</f>
        <v>2</v>
      </c>
      <c r="M132" s="83">
        <v>24</v>
      </c>
      <c r="N132" s="83">
        <v>16</v>
      </c>
      <c r="O132" s="83"/>
      <c r="P132" s="81">
        <f t="shared" si="23"/>
        <v>0</v>
      </c>
      <c r="Q132" s="118">
        <f>IF(P132="0","0",LOOKUP(P132,{0,33,40,50,60,70,80},{0,1,2,3,"3.5",4,5}))</f>
        <v>0</v>
      </c>
      <c r="R132" s="118">
        <v>0</v>
      </c>
      <c r="S132" s="118">
        <v>0</v>
      </c>
      <c r="T132" s="83">
        <f t="shared" si="24"/>
        <v>0</v>
      </c>
      <c r="U132" s="83">
        <v>10</v>
      </c>
      <c r="V132" s="83">
        <v>5</v>
      </c>
      <c r="W132" s="83">
        <f t="shared" si="25"/>
        <v>15</v>
      </c>
      <c r="X132" s="119">
        <f t="shared" si="26"/>
        <v>0</v>
      </c>
      <c r="Y132" s="81">
        <f>IF(X132="0","0",LOOKUP(X132,{0,66,80,100,120,140,160},{0,1,2,3,"3.5",4,5}))</f>
        <v>0</v>
      </c>
      <c r="Z132" s="81">
        <v>30</v>
      </c>
      <c r="AA132" s="81">
        <v>26</v>
      </c>
      <c r="AB132" s="81">
        <f t="shared" si="27"/>
        <v>56</v>
      </c>
      <c r="AC132" s="120">
        <v>23</v>
      </c>
      <c r="AD132" s="120">
        <v>14</v>
      </c>
      <c r="AE132" s="120">
        <f t="shared" si="28"/>
        <v>37</v>
      </c>
      <c r="AF132" s="121">
        <f t="shared" si="29"/>
        <v>93</v>
      </c>
      <c r="AG132" s="118">
        <f>IF(AF132="0","0",LOOKUP(AF132,{0,66,80,100,120,140,160},{0,1,2,3,"3.5",4,5}))</f>
        <v>2</v>
      </c>
      <c r="AH132" s="118">
        <v>29</v>
      </c>
      <c r="AI132" s="118">
        <v>25</v>
      </c>
      <c r="AJ132" s="81">
        <f t="shared" si="30"/>
        <v>54</v>
      </c>
      <c r="AK132" s="83">
        <v>16</v>
      </c>
      <c r="AL132" s="122">
        <v>13</v>
      </c>
      <c r="AM132" s="122">
        <f t="shared" si="31"/>
        <v>29</v>
      </c>
      <c r="AN132" s="121">
        <f t="shared" si="32"/>
        <v>83</v>
      </c>
      <c r="AO132" s="118">
        <f>IF(AN132="0","0",LOOKUP(AN132,{0,66,80,100,120,140,160},{0,1,2,3,"3.5",4,5}))</f>
        <v>2</v>
      </c>
      <c r="AP132" s="118">
        <v>5</v>
      </c>
      <c r="AQ132" s="118">
        <v>24</v>
      </c>
      <c r="AR132" s="83">
        <f t="shared" si="33"/>
        <v>29</v>
      </c>
      <c r="AS132" s="83">
        <v>14</v>
      </c>
      <c r="AT132" s="122">
        <v>18</v>
      </c>
      <c r="AU132" s="122">
        <f t="shared" si="34"/>
        <v>32</v>
      </c>
      <c r="AV132" s="122">
        <f t="shared" si="35"/>
        <v>0</v>
      </c>
      <c r="AW132" s="118">
        <f>IF(AV132="0","0",LOOKUP(AV132,{0,66,80,100,120,140,160},{0,1,2,3,"3.5",4,5}))</f>
        <v>0</v>
      </c>
      <c r="AX132" s="88" t="s">
        <v>294</v>
      </c>
      <c r="AY132" s="88">
        <f>IF(ISBLANK(AW132)," ",IF(AW132="0","0",LOOKUP(AW132,{0,1,2,3,"3.5",4,5},{0,0,0,1,"1.5",2,3})))</f>
        <v>0</v>
      </c>
      <c r="AZ132" s="134">
        <f t="shared" si="36"/>
        <v>0</v>
      </c>
      <c r="BA132" s="88" t="str">
        <f t="shared" si="37"/>
        <v>F</v>
      </c>
      <c r="BB132" s="88" t="str">
        <f t="shared" si="38"/>
        <v>Fail</v>
      </c>
      <c r="BD132" s="49" t="str">
        <f>IF(H132="0","0",LOOKUP(H132,{0,1,2,3,"3.5",4,5},{"F","D","C","B","A-","A","A+"}))</f>
        <v>B</v>
      </c>
      <c r="BE132" s="49" t="str">
        <f>IF(L132="0","0",LOOKUP(L132,{0,1,2,3,"3.5",4,5},{"F","D","C","B","A-","A","A+"}))</f>
        <v>C</v>
      </c>
      <c r="BF132" s="49" t="str">
        <f>IF(Q132="0","0",LOOKUP(Q132,{0,1,2,3,"3.5",4,5},{"F","D","C","B","A-","A","A+"}))</f>
        <v>F</v>
      </c>
      <c r="BG132" s="49" t="str">
        <f>IF(Y132="0","0",LOOKUP(Y132,{0,1,2,3,"3.5",4,5},{"F","D","C","B","A-","A","A+"}))</f>
        <v>F</v>
      </c>
      <c r="BH132" s="49" t="str">
        <f>IF(AG132="0","0",LOOKUP(AG132,{0,1,2,3,"3.5",4,5},{"F","D","C","B","A-","A","A+"}))</f>
        <v>C</v>
      </c>
      <c r="BI132" s="49" t="str">
        <f>IF(AO132="0","0",LOOKUP(AO132,{0,1,2,3,"3.5",4,5},{"F","D","C","B","A-","A","A+"}))</f>
        <v>C</v>
      </c>
      <c r="BJ132" s="49" t="str">
        <f>IF(AW132="0","0",LOOKUP(AW132,{0,1,2,3,"3.5",4,5},{"F","D","C","B","A-","A","A+"}))</f>
        <v>F</v>
      </c>
      <c r="BK132" s="50">
        <f t="shared" si="39"/>
        <v>364</v>
      </c>
    </row>
    <row r="133" spans="1:63">
      <c r="A133" s="58">
        <v>3129</v>
      </c>
      <c r="B133" s="153" t="s">
        <v>407</v>
      </c>
      <c r="C133" s="81">
        <v>33</v>
      </c>
      <c r="D133" s="81">
        <v>69</v>
      </c>
      <c r="E133" s="81">
        <f t="shared" si="20"/>
        <v>102</v>
      </c>
      <c r="F133" s="81">
        <v>26</v>
      </c>
      <c r="G133" s="81">
        <f t="shared" si="21"/>
        <v>128</v>
      </c>
      <c r="H133" s="116" t="str">
        <f>IF(G133="0","0",LOOKUP(G133,{0,66,80,100,120,140,160},{0,1,2,3,"3.5",4,5}))</f>
        <v>3.5</v>
      </c>
      <c r="I133" s="81">
        <v>47</v>
      </c>
      <c r="J133" s="83">
        <v>50</v>
      </c>
      <c r="K133" s="117">
        <f t="shared" si="22"/>
        <v>97</v>
      </c>
      <c r="L133" s="81">
        <f>IF(K133="0","0",LOOKUP(K133,{0,66,80,100,120,140,160},{0,1,2,3,"3.5",4,5}))</f>
        <v>2</v>
      </c>
      <c r="M133" s="83">
        <v>25</v>
      </c>
      <c r="N133" s="83">
        <v>15</v>
      </c>
      <c r="O133" s="83"/>
      <c r="P133" s="81">
        <f t="shared" si="23"/>
        <v>0</v>
      </c>
      <c r="Q133" s="118">
        <f>IF(P133="0","0",LOOKUP(P133,{0,33,40,50,60,70,80},{0,1,2,3,"3.5",4,5}))</f>
        <v>0</v>
      </c>
      <c r="R133" s="118">
        <v>5</v>
      </c>
      <c r="S133" s="118">
        <v>0</v>
      </c>
      <c r="T133" s="83">
        <f t="shared" si="24"/>
        <v>5</v>
      </c>
      <c r="U133" s="83">
        <v>11</v>
      </c>
      <c r="V133" s="83">
        <v>5</v>
      </c>
      <c r="W133" s="83">
        <f t="shared" si="25"/>
        <v>16</v>
      </c>
      <c r="X133" s="119">
        <f t="shared" si="26"/>
        <v>0</v>
      </c>
      <c r="Y133" s="81">
        <f>IF(X133="0","0",LOOKUP(X133,{0,66,80,100,120,140,160},{0,1,2,3,"3.5",4,5}))</f>
        <v>0</v>
      </c>
      <c r="Z133" s="81">
        <v>24</v>
      </c>
      <c r="AA133" s="81"/>
      <c r="AB133" s="81">
        <f t="shared" si="27"/>
        <v>24</v>
      </c>
      <c r="AC133" s="120">
        <v>23</v>
      </c>
      <c r="AD133" s="120"/>
      <c r="AE133" s="120">
        <f t="shared" si="28"/>
        <v>23</v>
      </c>
      <c r="AF133" s="121">
        <f t="shared" si="29"/>
        <v>0</v>
      </c>
      <c r="AG133" s="118">
        <f>IF(AF133="0","0",LOOKUP(AF133,{0,66,80,100,120,140,160},{0,1,2,3,"3.5",4,5}))</f>
        <v>0</v>
      </c>
      <c r="AH133" s="118"/>
      <c r="AI133" s="118"/>
      <c r="AJ133" s="81">
        <f t="shared" si="30"/>
        <v>0</v>
      </c>
      <c r="AK133" s="83"/>
      <c r="AL133" s="122"/>
      <c r="AM133" s="122">
        <f t="shared" si="31"/>
        <v>0</v>
      </c>
      <c r="AN133" s="121">
        <f t="shared" si="32"/>
        <v>0</v>
      </c>
      <c r="AO133" s="118">
        <f>IF(AN133="0","0",LOOKUP(AN133,{0,66,80,100,120,140,160},{0,1,2,3,"3.5",4,5}))</f>
        <v>0</v>
      </c>
      <c r="AP133" s="118"/>
      <c r="AQ133" s="118"/>
      <c r="AR133" s="83">
        <f t="shared" si="33"/>
        <v>0</v>
      </c>
      <c r="AS133" s="83"/>
      <c r="AT133" s="122"/>
      <c r="AU133" s="122">
        <f t="shared" si="34"/>
        <v>0</v>
      </c>
      <c r="AV133" s="122">
        <f t="shared" si="35"/>
        <v>0</v>
      </c>
      <c r="AW133" s="118">
        <f>IF(AV133="0","0",LOOKUP(AV133,{0,66,80,100,120,140,160},{0,1,2,3,"3.5",4,5}))</f>
        <v>0</v>
      </c>
      <c r="AX133" s="88" t="s">
        <v>294</v>
      </c>
      <c r="AY133" s="88">
        <f>IF(ISBLANK(AW133)," ",IF(AW133="0","0",LOOKUP(AW133,{0,1,2,3,"3.5",4,5},{0,0,0,1,"1.5",2,3})))</f>
        <v>0</v>
      </c>
      <c r="AZ133" s="134">
        <f t="shared" si="36"/>
        <v>0</v>
      </c>
      <c r="BA133" s="88" t="str">
        <f t="shared" si="37"/>
        <v>F</v>
      </c>
      <c r="BB133" s="88" t="str">
        <f t="shared" si="38"/>
        <v>Fail</v>
      </c>
      <c r="BD133" s="49" t="str">
        <f>IF(H133="0","0",LOOKUP(H133,{0,1,2,3,"3.5",4,5},{"F","D","C","B","A-","A","A+"}))</f>
        <v>A-</v>
      </c>
      <c r="BE133" s="49" t="str">
        <f>IF(L133="0","0",LOOKUP(L133,{0,1,2,3,"3.5",4,5},{"F","D","C","B","A-","A","A+"}))</f>
        <v>C</v>
      </c>
      <c r="BF133" s="49" t="str">
        <f>IF(Q133="0","0",LOOKUP(Q133,{0,1,2,3,"3.5",4,5},{"F","D","C","B","A-","A","A+"}))</f>
        <v>F</v>
      </c>
      <c r="BG133" s="49" t="str">
        <f>IF(Y133="0","0",LOOKUP(Y133,{0,1,2,3,"3.5",4,5},{"F","D","C","B","A-","A","A+"}))</f>
        <v>F</v>
      </c>
      <c r="BH133" s="49" t="str">
        <f>IF(AG133="0","0",LOOKUP(AG133,{0,1,2,3,"3.5",4,5},{"F","D","C","B","A-","A","A+"}))</f>
        <v>F</v>
      </c>
      <c r="BI133" s="49" t="str">
        <f>IF(AO133="0","0",LOOKUP(AO133,{0,1,2,3,"3.5",4,5},{"F","D","C","B","A-","A","A+"}))</f>
        <v>F</v>
      </c>
      <c r="BJ133" s="49" t="str">
        <f>IF(AW133="0","0",LOOKUP(AW133,{0,1,2,3,"3.5",4,5},{"F","D","C","B","A-","A","A+"}))</f>
        <v>F</v>
      </c>
      <c r="BK133" s="50">
        <f t="shared" si="39"/>
        <v>225</v>
      </c>
    </row>
    <row r="134" spans="1:63">
      <c r="A134" s="58">
        <v>3130</v>
      </c>
      <c r="B134" s="153" t="s">
        <v>408</v>
      </c>
      <c r="C134" s="81">
        <v>36</v>
      </c>
      <c r="D134" s="81">
        <v>56</v>
      </c>
      <c r="E134" s="81">
        <f t="shared" ref="E134:E197" si="40">SUM(C134+D134)</f>
        <v>92</v>
      </c>
      <c r="F134" s="81">
        <v>14</v>
      </c>
      <c r="G134" s="81">
        <f t="shared" ref="G134:G197" si="41">IF(OR((E134&lt;50),(F134&lt;9)),0,SUM(E134+F134))</f>
        <v>106</v>
      </c>
      <c r="H134" s="116">
        <f>IF(G134="0","0",LOOKUP(G134,{0,66,80,100,120,140,160},{0,1,2,3,"3.5",4,5}))</f>
        <v>3</v>
      </c>
      <c r="I134" s="81">
        <v>41</v>
      </c>
      <c r="J134" s="83">
        <v>45</v>
      </c>
      <c r="K134" s="117">
        <f t="shared" ref="K134:K197" si="42">SUM(I134+J134)</f>
        <v>86</v>
      </c>
      <c r="L134" s="81">
        <f>IF(K134="0","0",LOOKUP(K134,{0,66,80,100,120,140,160},{0,1,2,3,"3.5",4,5}))</f>
        <v>2</v>
      </c>
      <c r="M134" s="83">
        <v>26</v>
      </c>
      <c r="N134" s="83">
        <v>14</v>
      </c>
      <c r="O134" s="83">
        <v>22</v>
      </c>
      <c r="P134" s="81">
        <f t="shared" ref="P134:P197" si="43">IF(OR((M134&lt;12),(N134&lt;8),(O134&lt;8)),0,SUM(M134+N134+O134))</f>
        <v>62</v>
      </c>
      <c r="Q134" s="118" t="str">
        <f>IF(P134="0","0",LOOKUP(P134,{0,33,40,50,60,70,80},{0,1,2,3,"3.5",4,5}))</f>
        <v>3.5</v>
      </c>
      <c r="R134" s="118">
        <v>10</v>
      </c>
      <c r="S134" s="118">
        <v>20</v>
      </c>
      <c r="T134" s="83">
        <f t="shared" ref="T134:T197" si="44">SUM(R134+S134)</f>
        <v>30</v>
      </c>
      <c r="U134" s="83">
        <v>13</v>
      </c>
      <c r="V134" s="83">
        <v>11</v>
      </c>
      <c r="W134" s="83">
        <f t="shared" ref="W134:W197" si="45">SUM(U134+V134)</f>
        <v>24</v>
      </c>
      <c r="X134" s="119">
        <f t="shared" ref="X134:X197" si="46">IF(OR((T134&lt;38),(W134&lt;18)),0,SUM(T134+W134))</f>
        <v>0</v>
      </c>
      <c r="Y134" s="81">
        <f>IF(X134="0","0",LOOKUP(X134,{0,66,80,100,120,140,160},{0,1,2,3,"3.5",4,5}))</f>
        <v>0</v>
      </c>
      <c r="Z134" s="81">
        <v>30</v>
      </c>
      <c r="AA134" s="81">
        <v>15</v>
      </c>
      <c r="AB134" s="81">
        <f t="shared" ref="AB134:AB197" si="47">SUM(Z134+AA134)</f>
        <v>45</v>
      </c>
      <c r="AC134" s="120">
        <v>15</v>
      </c>
      <c r="AD134" s="120">
        <v>4</v>
      </c>
      <c r="AE134" s="120">
        <f t="shared" ref="AE134:AE197" si="48">SUM(AC134+AD134)</f>
        <v>19</v>
      </c>
      <c r="AF134" s="121">
        <f t="shared" ref="AF134:AF197" si="49">IF(OR((AB134&lt;38),(AE134&lt;18)),0,SUM(AB134+AE134))</f>
        <v>64</v>
      </c>
      <c r="AG134" s="118">
        <f>IF(AF134="0","0",LOOKUP(AF134,{0,66,80,100,120,140,160},{0,1,2,3,"3.5",4,5}))</f>
        <v>0</v>
      </c>
      <c r="AH134" s="118">
        <v>29</v>
      </c>
      <c r="AI134" s="118">
        <v>26</v>
      </c>
      <c r="AJ134" s="81">
        <f t="shared" ref="AJ134:AJ197" si="50">SUM(AH134+AI134)</f>
        <v>55</v>
      </c>
      <c r="AK134" s="83">
        <v>12</v>
      </c>
      <c r="AL134" s="122">
        <v>18</v>
      </c>
      <c r="AM134" s="122">
        <f t="shared" ref="AM134:AM197" si="51">SUM(AK134+AL134)</f>
        <v>30</v>
      </c>
      <c r="AN134" s="121">
        <f t="shared" ref="AN134:AN197" si="52">IF(OR((AJ134&lt;38),(AM134&lt;18)),0,SUM(AJ134+AM134))</f>
        <v>85</v>
      </c>
      <c r="AO134" s="118">
        <f>IF(AN134="0","0",LOOKUP(AN134,{0,66,80,100,120,140,160},{0,1,2,3,"3.5",4,5}))</f>
        <v>2</v>
      </c>
      <c r="AP134" s="118">
        <v>15</v>
      </c>
      <c r="AQ134" s="118">
        <v>28</v>
      </c>
      <c r="AR134" s="83">
        <f t="shared" ref="AR134:AR197" si="53">SUM(AP134+AQ134)</f>
        <v>43</v>
      </c>
      <c r="AS134" s="83">
        <v>13</v>
      </c>
      <c r="AT134" s="122">
        <v>12</v>
      </c>
      <c r="AU134" s="122">
        <f t="shared" ref="AU134:AU197" si="54">SUM(AS134+AT134)</f>
        <v>25</v>
      </c>
      <c r="AV134" s="122">
        <f t="shared" ref="AV134:AV197" si="55">IF(OR((AR134&lt;38),(AU134&lt;18)),0,SUM(AR134+AU134))</f>
        <v>68</v>
      </c>
      <c r="AW134" s="118">
        <f>IF(AV134="0","0",LOOKUP(AV134,{0,66,80,100,120,140,160},{0,1,2,3,"3.5",4,5}))</f>
        <v>1</v>
      </c>
      <c r="AX134" s="88" t="s">
        <v>294</v>
      </c>
      <c r="AY134" s="88">
        <f>IF(ISBLANK(AW134)," ",IF(AW134="0","0",LOOKUP(AW134,{0,1,2,3,"3.5",4,5},{0,0,0,1,"1.5",2,3})))</f>
        <v>0</v>
      </c>
      <c r="AZ134" s="134">
        <f t="shared" ref="AZ134:AZ197" si="56">IF(OR((H134=0),(L134=0),(Q134=0),(Y134=0),(AG134=0),(AO134=0)),0,SUM(H134+L134+Q134+Y134+AG134+AO134+AY134)/6)</f>
        <v>0</v>
      </c>
      <c r="BA134" s="88" t="str">
        <f t="shared" ref="BA134:BA197" si="57">IF(AZ134&gt;=5,"A+",IF(AZ134&gt;=4,"A",IF(AZ134&gt;=3.5,"A-",IF(AZ134&gt;=3,"B",IF(AZ134&gt;=2,"C",IF(AZ134&gt;=1,"D","F"))))))</f>
        <v>F</v>
      </c>
      <c r="BB134" s="88" t="str">
        <f t="shared" ref="BB134:BB197" si="58">IF(BA134="A+","Excellent Result",IF(BA134="A","Very Good Result",IF(BA134="A-","Good Result",IF(BA134="B","Average Result",IF(BA134="C","Bellow Average Result",IF(BA134="D","Not So Good Result","Fail"))))))</f>
        <v>Fail</v>
      </c>
      <c r="BD134" s="49" t="str">
        <f>IF(H134="0","0",LOOKUP(H134,{0,1,2,3,"3.5",4,5},{"F","D","C","B","A-","A","A+"}))</f>
        <v>B</v>
      </c>
      <c r="BE134" s="49" t="str">
        <f>IF(L134="0","0",LOOKUP(L134,{0,1,2,3,"3.5",4,5},{"F","D","C","B","A-","A","A+"}))</f>
        <v>C</v>
      </c>
      <c r="BF134" s="49" t="str">
        <f>IF(Q134="0","0",LOOKUP(Q134,{0,1,2,3,"3.5",4,5},{"F","D","C","B","A-","A","A+"}))</f>
        <v>A-</v>
      </c>
      <c r="BG134" s="49" t="str">
        <f>IF(Y134="0","0",LOOKUP(Y134,{0,1,2,3,"3.5",4,5},{"F","D","C","B","A-","A","A+"}))</f>
        <v>F</v>
      </c>
      <c r="BH134" s="49" t="str">
        <f>IF(AG134="0","0",LOOKUP(AG134,{0,1,2,3,"3.5",4,5},{"F","D","C","B","A-","A","A+"}))</f>
        <v>F</v>
      </c>
      <c r="BI134" s="49" t="str">
        <f>IF(AO134="0","0",LOOKUP(AO134,{0,1,2,3,"3.5",4,5},{"F","D","C","B","A-","A","A+"}))</f>
        <v>C</v>
      </c>
      <c r="BJ134" s="49" t="str">
        <f>IF(AW134="0","0",LOOKUP(AW134,{0,1,2,3,"3.5",4,5},{"F","D","C","B","A-","A","A+"}))</f>
        <v>D</v>
      </c>
      <c r="BK134" s="50">
        <f t="shared" ref="BK134:BK197" si="59">G134+K134+P134+X134+AF134+AN134+AV134</f>
        <v>471</v>
      </c>
    </row>
    <row r="135" spans="1:63">
      <c r="A135" s="58">
        <v>3131</v>
      </c>
      <c r="B135" s="153" t="s">
        <v>409</v>
      </c>
      <c r="C135" s="81"/>
      <c r="D135" s="81"/>
      <c r="E135" s="81">
        <f t="shared" si="40"/>
        <v>0</v>
      </c>
      <c r="F135" s="81"/>
      <c r="G135" s="81">
        <f t="shared" si="41"/>
        <v>0</v>
      </c>
      <c r="H135" s="116">
        <f>IF(G135="0","0",LOOKUP(G135,{0,66,80,100,120,140,160},{0,1,2,3,"3.5",4,5}))</f>
        <v>0</v>
      </c>
      <c r="I135" s="81"/>
      <c r="J135" s="83"/>
      <c r="K135" s="117">
        <f t="shared" si="42"/>
        <v>0</v>
      </c>
      <c r="L135" s="81">
        <f>IF(K135="0","0",LOOKUP(K135,{0,66,80,100,120,140,160},{0,1,2,3,"3.5",4,5}))</f>
        <v>0</v>
      </c>
      <c r="M135" s="83"/>
      <c r="N135" s="83"/>
      <c r="O135" s="83"/>
      <c r="P135" s="81">
        <f t="shared" si="43"/>
        <v>0</v>
      </c>
      <c r="Q135" s="118">
        <f>IF(P135="0","0",LOOKUP(P135,{0,33,40,50,60,70,80},{0,1,2,3,"3.5",4,5}))</f>
        <v>0</v>
      </c>
      <c r="R135" s="118"/>
      <c r="S135" s="118"/>
      <c r="T135" s="83">
        <f t="shared" si="44"/>
        <v>0</v>
      </c>
      <c r="U135" s="83"/>
      <c r="V135" s="83"/>
      <c r="W135" s="83">
        <f t="shared" si="45"/>
        <v>0</v>
      </c>
      <c r="X135" s="119">
        <f t="shared" si="46"/>
        <v>0</v>
      </c>
      <c r="Y135" s="81">
        <f>IF(X135="0","0",LOOKUP(X135,{0,66,80,100,120,140,160},{0,1,2,3,"3.5",4,5}))</f>
        <v>0</v>
      </c>
      <c r="Z135" s="81"/>
      <c r="AA135" s="81"/>
      <c r="AB135" s="81">
        <f t="shared" si="47"/>
        <v>0</v>
      </c>
      <c r="AC135" s="120"/>
      <c r="AD135" s="120"/>
      <c r="AE135" s="120">
        <f t="shared" si="48"/>
        <v>0</v>
      </c>
      <c r="AF135" s="121">
        <f t="shared" si="49"/>
        <v>0</v>
      </c>
      <c r="AG135" s="118">
        <f>IF(AF135="0","0",LOOKUP(AF135,{0,66,80,100,120,140,160},{0,1,2,3,"3.5",4,5}))</f>
        <v>0</v>
      </c>
      <c r="AH135" s="118"/>
      <c r="AI135" s="118"/>
      <c r="AJ135" s="81">
        <f t="shared" si="50"/>
        <v>0</v>
      </c>
      <c r="AK135" s="83"/>
      <c r="AL135" s="122"/>
      <c r="AM135" s="122">
        <f t="shared" si="51"/>
        <v>0</v>
      </c>
      <c r="AN135" s="121">
        <f t="shared" si="52"/>
        <v>0</v>
      </c>
      <c r="AO135" s="118">
        <f>IF(AN135="0","0",LOOKUP(AN135,{0,66,80,100,120,140,160},{0,1,2,3,"3.5",4,5}))</f>
        <v>0</v>
      </c>
      <c r="AP135" s="118"/>
      <c r="AQ135" s="118"/>
      <c r="AR135" s="83">
        <f t="shared" si="53"/>
        <v>0</v>
      </c>
      <c r="AS135" s="83"/>
      <c r="AT135" s="122"/>
      <c r="AU135" s="122">
        <f t="shared" si="54"/>
        <v>0</v>
      </c>
      <c r="AV135" s="122">
        <f t="shared" si="55"/>
        <v>0</v>
      </c>
      <c r="AW135" s="118">
        <f>IF(AV135="0","0",LOOKUP(AV135,{0,66,80,100,120,140,160},{0,1,2,3,"3.5",4,5}))</f>
        <v>0</v>
      </c>
      <c r="AX135" s="88" t="s">
        <v>294</v>
      </c>
      <c r="AY135" s="88">
        <f>IF(ISBLANK(AW135)," ",IF(AW135="0","0",LOOKUP(AW135,{0,1,2,3,"3.5",4,5},{0,0,0,1,"1.5",2,3})))</f>
        <v>0</v>
      </c>
      <c r="AZ135" s="134">
        <f t="shared" si="56"/>
        <v>0</v>
      </c>
      <c r="BA135" s="88" t="str">
        <f t="shared" si="57"/>
        <v>F</v>
      </c>
      <c r="BB135" s="88" t="str">
        <f t="shared" si="58"/>
        <v>Fail</v>
      </c>
      <c r="BD135" s="49" t="str">
        <f>IF(H135="0","0",LOOKUP(H135,{0,1,2,3,"3.5",4,5},{"F","D","C","B","A-","A","A+"}))</f>
        <v>F</v>
      </c>
      <c r="BE135" s="49" t="str">
        <f>IF(L135="0","0",LOOKUP(L135,{0,1,2,3,"3.5",4,5},{"F","D","C","B","A-","A","A+"}))</f>
        <v>F</v>
      </c>
      <c r="BF135" s="49" t="str">
        <f>IF(Q135="0","0",LOOKUP(Q135,{0,1,2,3,"3.5",4,5},{"F","D","C","B","A-","A","A+"}))</f>
        <v>F</v>
      </c>
      <c r="BG135" s="49" t="str">
        <f>IF(Y135="0","0",LOOKUP(Y135,{0,1,2,3,"3.5",4,5},{"F","D","C","B","A-","A","A+"}))</f>
        <v>F</v>
      </c>
      <c r="BH135" s="49" t="str">
        <f>IF(AG135="0","0",LOOKUP(AG135,{0,1,2,3,"3.5",4,5},{"F","D","C","B","A-","A","A+"}))</f>
        <v>F</v>
      </c>
      <c r="BI135" s="49" t="str">
        <f>IF(AO135="0","0",LOOKUP(AO135,{0,1,2,3,"3.5",4,5},{"F","D","C","B","A-","A","A+"}))</f>
        <v>F</v>
      </c>
      <c r="BJ135" s="49" t="str">
        <f>IF(AW135="0","0",LOOKUP(AW135,{0,1,2,3,"3.5",4,5},{"F","D","C","B","A-","A","A+"}))</f>
        <v>F</v>
      </c>
      <c r="BK135" s="50">
        <f t="shared" si="59"/>
        <v>0</v>
      </c>
    </row>
    <row r="136" spans="1:63" ht="18">
      <c r="A136" s="58">
        <v>3132</v>
      </c>
      <c r="B136" s="153" t="s">
        <v>410</v>
      </c>
      <c r="C136" s="81">
        <v>48</v>
      </c>
      <c r="D136" s="81">
        <v>60</v>
      </c>
      <c r="E136" s="81">
        <f t="shared" si="40"/>
        <v>108</v>
      </c>
      <c r="F136" s="81">
        <v>17</v>
      </c>
      <c r="G136" s="81">
        <f t="shared" si="41"/>
        <v>125</v>
      </c>
      <c r="H136" s="116" t="str">
        <f>IF(G136="0","0",LOOKUP(G136,{0,66,80,100,120,140,160},{0,1,2,3,"3.5",4,5}))</f>
        <v>3.5</v>
      </c>
      <c r="I136" s="81">
        <v>42</v>
      </c>
      <c r="J136" s="83">
        <v>53</v>
      </c>
      <c r="K136" s="117">
        <f t="shared" si="42"/>
        <v>95</v>
      </c>
      <c r="L136" s="81">
        <f>IF(K136="0","0",LOOKUP(K136,{0,66,80,100,120,140,160},{0,1,2,3,"3.5",4,5}))</f>
        <v>2</v>
      </c>
      <c r="M136" s="83">
        <v>23</v>
      </c>
      <c r="N136" s="83">
        <v>18</v>
      </c>
      <c r="O136" s="83">
        <v>17</v>
      </c>
      <c r="P136" s="81">
        <f t="shared" si="43"/>
        <v>58</v>
      </c>
      <c r="Q136" s="118">
        <f>IF(P136="0","0",LOOKUP(P136,{0,33,40,50,60,70,80},{0,1,2,3,"3.5",4,5}))</f>
        <v>3</v>
      </c>
      <c r="R136" s="118">
        <v>16</v>
      </c>
      <c r="S136" s="118">
        <v>7</v>
      </c>
      <c r="T136" s="83">
        <f t="shared" si="44"/>
        <v>23</v>
      </c>
      <c r="U136" s="83">
        <v>9</v>
      </c>
      <c r="V136" s="83">
        <v>11</v>
      </c>
      <c r="W136" s="83">
        <f t="shared" si="45"/>
        <v>20</v>
      </c>
      <c r="X136" s="119">
        <f t="shared" si="46"/>
        <v>0</v>
      </c>
      <c r="Y136" s="81">
        <f>IF(X136="0","0",LOOKUP(X136,{0,66,80,100,120,140,160},{0,1,2,3,"3.5",4,5}))</f>
        <v>0</v>
      </c>
      <c r="Z136" s="81">
        <v>41</v>
      </c>
      <c r="AA136" s="81">
        <v>28</v>
      </c>
      <c r="AB136" s="81">
        <f t="shared" si="47"/>
        <v>69</v>
      </c>
      <c r="AC136" s="120">
        <v>13</v>
      </c>
      <c r="AD136" s="120">
        <v>11</v>
      </c>
      <c r="AE136" s="120">
        <f t="shared" si="48"/>
        <v>24</v>
      </c>
      <c r="AF136" s="121">
        <f t="shared" si="49"/>
        <v>93</v>
      </c>
      <c r="AG136" s="118">
        <f>IF(AF136="0","0",LOOKUP(AF136,{0,66,80,100,120,140,160},{0,1,2,3,"3.5",4,5}))</f>
        <v>2</v>
      </c>
      <c r="AH136" s="118">
        <v>38</v>
      </c>
      <c r="AI136" s="118">
        <v>35</v>
      </c>
      <c r="AJ136" s="81">
        <f t="shared" si="50"/>
        <v>73</v>
      </c>
      <c r="AK136" s="83">
        <v>14</v>
      </c>
      <c r="AL136" s="122">
        <v>16</v>
      </c>
      <c r="AM136" s="122">
        <f t="shared" si="51"/>
        <v>30</v>
      </c>
      <c r="AN136" s="121">
        <f t="shared" si="52"/>
        <v>103</v>
      </c>
      <c r="AO136" s="118">
        <f>IF(AN136="0","0",LOOKUP(AN136,{0,66,80,100,120,140,160},{0,1,2,3,"3.5",4,5}))</f>
        <v>3</v>
      </c>
      <c r="AP136" s="118">
        <v>18</v>
      </c>
      <c r="AQ136" s="118">
        <v>32</v>
      </c>
      <c r="AR136" s="83">
        <f t="shared" si="53"/>
        <v>50</v>
      </c>
      <c r="AS136" s="83">
        <v>14</v>
      </c>
      <c r="AT136" s="122">
        <v>15</v>
      </c>
      <c r="AU136" s="122">
        <f t="shared" si="54"/>
        <v>29</v>
      </c>
      <c r="AV136" s="122">
        <f t="shared" si="55"/>
        <v>79</v>
      </c>
      <c r="AW136" s="118">
        <f>IF(AV136="0","0",LOOKUP(AV136,{0,66,80,100,120,140,160},{0,1,2,3,"3.5",4,5}))</f>
        <v>1</v>
      </c>
      <c r="AX136" s="88" t="s">
        <v>294</v>
      </c>
      <c r="AY136" s="88">
        <f>IF(ISBLANK(AW136)," ",IF(AW136="0","0",LOOKUP(AW136,{0,1,2,3,"3.5",4,5},{0,0,0,1,"1.5",2,3})))</f>
        <v>0</v>
      </c>
      <c r="AZ136" s="134">
        <f t="shared" si="56"/>
        <v>0</v>
      </c>
      <c r="BA136" s="88" t="str">
        <f t="shared" si="57"/>
        <v>F</v>
      </c>
      <c r="BB136" s="88" t="str">
        <f t="shared" si="58"/>
        <v>Fail</v>
      </c>
      <c r="BD136" s="49" t="str">
        <f>IF(H136="0","0",LOOKUP(H136,{0,1,2,3,"3.5",4,5},{"F","D","C","B","A-","A","A+"}))</f>
        <v>A-</v>
      </c>
      <c r="BE136" s="49" t="str">
        <f>IF(L136="0","0",LOOKUP(L136,{0,1,2,3,"3.5",4,5},{"F","D","C","B","A-","A","A+"}))</f>
        <v>C</v>
      </c>
      <c r="BF136" s="49" t="str">
        <f>IF(Q136="0","0",LOOKUP(Q136,{0,1,2,3,"3.5",4,5},{"F","D","C","B","A-","A","A+"}))</f>
        <v>B</v>
      </c>
      <c r="BG136" s="49" t="str">
        <f>IF(Y136="0","0",LOOKUP(Y136,{0,1,2,3,"3.5",4,5},{"F","D","C","B","A-","A","A+"}))</f>
        <v>F</v>
      </c>
      <c r="BH136" s="49" t="str">
        <f>IF(AG136="0","0",LOOKUP(AG136,{0,1,2,3,"3.5",4,5},{"F","D","C","B","A-","A","A+"}))</f>
        <v>C</v>
      </c>
      <c r="BI136" s="49" t="str">
        <f>IF(AO136="0","0",LOOKUP(AO136,{0,1,2,3,"3.5",4,5},{"F","D","C","B","A-","A","A+"}))</f>
        <v>B</v>
      </c>
      <c r="BJ136" s="49" t="str">
        <f>IF(AW136="0","0",LOOKUP(AW136,{0,1,2,3,"3.5",4,5},{"F","D","C","B","A-","A","A+"}))</f>
        <v>D</v>
      </c>
      <c r="BK136" s="50">
        <f t="shared" si="59"/>
        <v>553</v>
      </c>
    </row>
    <row r="137" spans="1:63">
      <c r="A137" s="58">
        <v>3133</v>
      </c>
      <c r="B137" s="153" t="s">
        <v>411</v>
      </c>
      <c r="C137" s="81">
        <v>24</v>
      </c>
      <c r="D137" s="81">
        <v>51</v>
      </c>
      <c r="E137" s="81">
        <f t="shared" si="40"/>
        <v>75</v>
      </c>
      <c r="F137" s="81">
        <v>18</v>
      </c>
      <c r="G137" s="81">
        <f t="shared" si="41"/>
        <v>93</v>
      </c>
      <c r="H137" s="116">
        <f>IF(G137="0","0",LOOKUP(G137,{0,66,80,100,120,140,160},{0,1,2,3,"3.5",4,5}))</f>
        <v>2</v>
      </c>
      <c r="I137" s="81">
        <v>41</v>
      </c>
      <c r="J137" s="83">
        <v>51</v>
      </c>
      <c r="K137" s="117">
        <f t="shared" si="42"/>
        <v>92</v>
      </c>
      <c r="L137" s="81">
        <f>IF(K137="0","0",LOOKUP(K137,{0,66,80,100,120,140,160},{0,1,2,3,"3.5",4,5}))</f>
        <v>2</v>
      </c>
      <c r="M137" s="83">
        <v>35</v>
      </c>
      <c r="N137" s="83">
        <v>13</v>
      </c>
      <c r="O137" s="83">
        <v>15</v>
      </c>
      <c r="P137" s="81">
        <f t="shared" si="43"/>
        <v>63</v>
      </c>
      <c r="Q137" s="118" t="str">
        <f>IF(P137="0","0",LOOKUP(P137,{0,33,40,50,60,70,80},{0,1,2,3,"3.5",4,5}))</f>
        <v>3.5</v>
      </c>
      <c r="R137" s="118">
        <v>20</v>
      </c>
      <c r="S137" s="118">
        <v>26</v>
      </c>
      <c r="T137" s="83">
        <f t="shared" si="44"/>
        <v>46</v>
      </c>
      <c r="U137" s="83">
        <v>14</v>
      </c>
      <c r="V137" s="83">
        <v>13</v>
      </c>
      <c r="W137" s="83">
        <f t="shared" si="45"/>
        <v>27</v>
      </c>
      <c r="X137" s="119">
        <f t="shared" si="46"/>
        <v>73</v>
      </c>
      <c r="Y137" s="81">
        <f>IF(X137="0","0",LOOKUP(X137,{0,66,80,100,120,140,160},{0,1,2,3,"3.5",4,5}))</f>
        <v>1</v>
      </c>
      <c r="Z137" s="81">
        <v>14</v>
      </c>
      <c r="AA137" s="81">
        <v>14</v>
      </c>
      <c r="AB137" s="81">
        <f t="shared" si="47"/>
        <v>28</v>
      </c>
      <c r="AC137" s="120">
        <v>14</v>
      </c>
      <c r="AD137" s="120">
        <v>12</v>
      </c>
      <c r="AE137" s="120">
        <f t="shared" si="48"/>
        <v>26</v>
      </c>
      <c r="AF137" s="121">
        <f t="shared" si="49"/>
        <v>0</v>
      </c>
      <c r="AG137" s="118">
        <f>IF(AF137="0","0",LOOKUP(AF137,{0,66,80,100,120,140,160},{0,1,2,3,"3.5",4,5}))</f>
        <v>0</v>
      </c>
      <c r="AH137" s="118"/>
      <c r="AI137" s="118">
        <v>30</v>
      </c>
      <c r="AJ137" s="81">
        <f t="shared" si="50"/>
        <v>30</v>
      </c>
      <c r="AK137" s="83"/>
      <c r="AL137" s="122">
        <v>19</v>
      </c>
      <c r="AM137" s="122">
        <f t="shared" si="51"/>
        <v>19</v>
      </c>
      <c r="AN137" s="121">
        <f t="shared" si="52"/>
        <v>0</v>
      </c>
      <c r="AO137" s="118">
        <f>IF(AN137="0","0",LOOKUP(AN137,{0,66,80,100,120,140,160},{0,1,2,3,"3.5",4,5}))</f>
        <v>0</v>
      </c>
      <c r="AP137" s="118">
        <v>7</v>
      </c>
      <c r="AQ137" s="118">
        <v>16</v>
      </c>
      <c r="AR137" s="83">
        <f t="shared" si="53"/>
        <v>23</v>
      </c>
      <c r="AS137" s="83">
        <v>11</v>
      </c>
      <c r="AT137" s="122">
        <v>13</v>
      </c>
      <c r="AU137" s="122">
        <f t="shared" si="54"/>
        <v>24</v>
      </c>
      <c r="AV137" s="122">
        <f t="shared" si="55"/>
        <v>0</v>
      </c>
      <c r="AW137" s="118">
        <f>IF(AV137="0","0",LOOKUP(AV137,{0,66,80,100,120,140,160},{0,1,2,3,"3.5",4,5}))</f>
        <v>0</v>
      </c>
      <c r="AX137" s="88" t="s">
        <v>294</v>
      </c>
      <c r="AY137" s="88">
        <f>IF(ISBLANK(AW137)," ",IF(AW137="0","0",LOOKUP(AW137,{0,1,2,3,"3.5",4,5},{0,0,0,1,"1.5",2,3})))</f>
        <v>0</v>
      </c>
      <c r="AZ137" s="134">
        <f t="shared" si="56"/>
        <v>0</v>
      </c>
      <c r="BA137" s="88" t="str">
        <f t="shared" si="57"/>
        <v>F</v>
      </c>
      <c r="BB137" s="88" t="str">
        <f t="shared" si="58"/>
        <v>Fail</v>
      </c>
      <c r="BD137" s="49" t="str">
        <f>IF(H137="0","0",LOOKUP(H137,{0,1,2,3,"3.5",4,5},{"F","D","C","B","A-","A","A+"}))</f>
        <v>C</v>
      </c>
      <c r="BE137" s="49" t="str">
        <f>IF(L137="0","0",LOOKUP(L137,{0,1,2,3,"3.5",4,5},{"F","D","C","B","A-","A","A+"}))</f>
        <v>C</v>
      </c>
      <c r="BF137" s="49" t="str">
        <f>IF(Q137="0","0",LOOKUP(Q137,{0,1,2,3,"3.5",4,5},{"F","D","C","B","A-","A","A+"}))</f>
        <v>A-</v>
      </c>
      <c r="BG137" s="49" t="str">
        <f>IF(Y137="0","0",LOOKUP(Y137,{0,1,2,3,"3.5",4,5},{"F","D","C","B","A-","A","A+"}))</f>
        <v>D</v>
      </c>
      <c r="BH137" s="49" t="str">
        <f>IF(AG137="0","0",LOOKUP(AG137,{0,1,2,3,"3.5",4,5},{"F","D","C","B","A-","A","A+"}))</f>
        <v>F</v>
      </c>
      <c r="BI137" s="49" t="str">
        <f>IF(AO137="0","0",LOOKUP(AO137,{0,1,2,3,"3.5",4,5},{"F","D","C","B","A-","A","A+"}))</f>
        <v>F</v>
      </c>
      <c r="BJ137" s="49" t="str">
        <f>IF(AW137="0","0",LOOKUP(AW137,{0,1,2,3,"3.5",4,5},{"F","D","C","B","A-","A","A+"}))</f>
        <v>F</v>
      </c>
      <c r="BK137" s="50">
        <f t="shared" si="59"/>
        <v>321</v>
      </c>
    </row>
    <row r="138" spans="1:63">
      <c r="A138" s="58">
        <v>3134</v>
      </c>
      <c r="B138" s="153" t="s">
        <v>412</v>
      </c>
      <c r="C138" s="81"/>
      <c r="D138" s="81"/>
      <c r="E138" s="81">
        <f t="shared" si="40"/>
        <v>0</v>
      </c>
      <c r="F138" s="81"/>
      <c r="G138" s="81">
        <f t="shared" si="41"/>
        <v>0</v>
      </c>
      <c r="H138" s="116">
        <f>IF(G138="0","0",LOOKUP(G138,{0,66,80,100,120,140,160},{0,1,2,3,"3.5",4,5}))</f>
        <v>0</v>
      </c>
      <c r="I138" s="81"/>
      <c r="J138" s="83">
        <v>48</v>
      </c>
      <c r="K138" s="117">
        <f t="shared" si="42"/>
        <v>48</v>
      </c>
      <c r="L138" s="81">
        <f>IF(K138="0","0",LOOKUP(K138,{0,66,80,100,120,140,160},{0,1,2,3,"3.5",4,5}))</f>
        <v>0</v>
      </c>
      <c r="M138" s="83">
        <v>22</v>
      </c>
      <c r="N138" s="83">
        <v>14</v>
      </c>
      <c r="O138" s="83">
        <v>17</v>
      </c>
      <c r="P138" s="81">
        <f t="shared" si="43"/>
        <v>53</v>
      </c>
      <c r="Q138" s="118">
        <f>IF(P138="0","0",LOOKUP(P138,{0,33,40,50,60,70,80},{0,1,2,3,"3.5",4,5}))</f>
        <v>3</v>
      </c>
      <c r="R138" s="118">
        <v>18</v>
      </c>
      <c r="S138" s="118">
        <v>29</v>
      </c>
      <c r="T138" s="83">
        <f t="shared" si="44"/>
        <v>47</v>
      </c>
      <c r="U138" s="83">
        <v>16</v>
      </c>
      <c r="V138" s="83">
        <v>10</v>
      </c>
      <c r="W138" s="83">
        <f t="shared" si="45"/>
        <v>26</v>
      </c>
      <c r="X138" s="119">
        <f t="shared" si="46"/>
        <v>73</v>
      </c>
      <c r="Y138" s="81">
        <f>IF(X138="0","0",LOOKUP(X138,{0,66,80,100,120,140,160},{0,1,2,3,"3.5",4,5}))</f>
        <v>1</v>
      </c>
      <c r="Z138" s="81">
        <v>14</v>
      </c>
      <c r="AA138" s="81">
        <v>25</v>
      </c>
      <c r="AB138" s="81">
        <f t="shared" si="47"/>
        <v>39</v>
      </c>
      <c r="AC138" s="120">
        <v>15</v>
      </c>
      <c r="AD138" s="120">
        <v>16</v>
      </c>
      <c r="AE138" s="120">
        <f t="shared" si="48"/>
        <v>31</v>
      </c>
      <c r="AF138" s="121">
        <f t="shared" si="49"/>
        <v>70</v>
      </c>
      <c r="AG138" s="118">
        <f>IF(AF138="0","0",LOOKUP(AF138,{0,66,80,100,120,140,160},{0,1,2,3,"3.5",4,5}))</f>
        <v>1</v>
      </c>
      <c r="AH138" s="118">
        <v>19</v>
      </c>
      <c r="AI138" s="118"/>
      <c r="AJ138" s="81">
        <f t="shared" si="50"/>
        <v>19</v>
      </c>
      <c r="AK138" s="83">
        <v>21</v>
      </c>
      <c r="AL138" s="122"/>
      <c r="AM138" s="122">
        <f t="shared" si="51"/>
        <v>21</v>
      </c>
      <c r="AN138" s="121">
        <f t="shared" si="52"/>
        <v>0</v>
      </c>
      <c r="AO138" s="118">
        <f>IF(AN138="0","0",LOOKUP(AN138,{0,66,80,100,120,140,160},{0,1,2,3,"3.5",4,5}))</f>
        <v>0</v>
      </c>
      <c r="AP138" s="118">
        <v>14</v>
      </c>
      <c r="AQ138" s="118"/>
      <c r="AR138" s="83">
        <f t="shared" si="53"/>
        <v>14</v>
      </c>
      <c r="AS138" s="83">
        <v>15</v>
      </c>
      <c r="AT138" s="122"/>
      <c r="AU138" s="122">
        <f t="shared" si="54"/>
        <v>15</v>
      </c>
      <c r="AV138" s="122">
        <f t="shared" si="55"/>
        <v>0</v>
      </c>
      <c r="AW138" s="118">
        <f>IF(AV138="0","0",LOOKUP(AV138,{0,66,80,100,120,140,160},{0,1,2,3,"3.5",4,5}))</f>
        <v>0</v>
      </c>
      <c r="AX138" s="88" t="s">
        <v>294</v>
      </c>
      <c r="AY138" s="88">
        <f>IF(ISBLANK(AW138)," ",IF(AW138="0","0",LOOKUP(AW138,{0,1,2,3,"3.5",4,5},{0,0,0,1,"1.5",2,3})))</f>
        <v>0</v>
      </c>
      <c r="AZ138" s="134">
        <f t="shared" si="56"/>
        <v>0</v>
      </c>
      <c r="BA138" s="88" t="str">
        <f t="shared" si="57"/>
        <v>F</v>
      </c>
      <c r="BB138" s="88" t="str">
        <f t="shared" si="58"/>
        <v>Fail</v>
      </c>
      <c r="BD138" s="49" t="str">
        <f>IF(H138="0","0",LOOKUP(H138,{0,1,2,3,"3.5",4,5},{"F","D","C","B","A-","A","A+"}))</f>
        <v>F</v>
      </c>
      <c r="BE138" s="49" t="str">
        <f>IF(L138="0","0",LOOKUP(L138,{0,1,2,3,"3.5",4,5},{"F","D","C","B","A-","A","A+"}))</f>
        <v>F</v>
      </c>
      <c r="BF138" s="49" t="str">
        <f>IF(Q138="0","0",LOOKUP(Q138,{0,1,2,3,"3.5",4,5},{"F","D","C","B","A-","A","A+"}))</f>
        <v>B</v>
      </c>
      <c r="BG138" s="49" t="str">
        <f>IF(Y138="0","0",LOOKUP(Y138,{0,1,2,3,"3.5",4,5},{"F","D","C","B","A-","A","A+"}))</f>
        <v>D</v>
      </c>
      <c r="BH138" s="49" t="str">
        <f>IF(AG138="0","0",LOOKUP(AG138,{0,1,2,3,"3.5",4,5},{"F","D","C","B","A-","A","A+"}))</f>
        <v>D</v>
      </c>
      <c r="BI138" s="49" t="str">
        <f>IF(AO138="0","0",LOOKUP(AO138,{0,1,2,3,"3.5",4,5},{"F","D","C","B","A-","A","A+"}))</f>
        <v>F</v>
      </c>
      <c r="BJ138" s="49" t="str">
        <f>IF(AW138="0","0",LOOKUP(AW138,{0,1,2,3,"3.5",4,5},{"F","D","C","B","A-","A","A+"}))</f>
        <v>F</v>
      </c>
      <c r="BK138" s="50">
        <f t="shared" si="59"/>
        <v>244</v>
      </c>
    </row>
    <row r="139" spans="1:63" ht="18">
      <c r="A139" s="58">
        <v>3135</v>
      </c>
      <c r="B139" s="153" t="s">
        <v>413</v>
      </c>
      <c r="C139" s="81">
        <v>37</v>
      </c>
      <c r="D139" s="81">
        <v>68</v>
      </c>
      <c r="E139" s="81">
        <f t="shared" si="40"/>
        <v>105</v>
      </c>
      <c r="F139" s="81">
        <v>21</v>
      </c>
      <c r="G139" s="81">
        <f t="shared" si="41"/>
        <v>126</v>
      </c>
      <c r="H139" s="116" t="str">
        <f>IF(G139="0","0",LOOKUP(G139,{0,66,80,100,120,140,160},{0,1,2,3,"3.5",4,5}))</f>
        <v>3.5</v>
      </c>
      <c r="I139" s="81">
        <v>50</v>
      </c>
      <c r="J139" s="83">
        <v>60</v>
      </c>
      <c r="K139" s="117">
        <f t="shared" si="42"/>
        <v>110</v>
      </c>
      <c r="L139" s="81">
        <f>IF(K139="0","0",LOOKUP(K139,{0,66,80,100,120,140,160},{0,1,2,3,"3.5",4,5}))</f>
        <v>3</v>
      </c>
      <c r="M139" s="83">
        <v>31</v>
      </c>
      <c r="N139" s="83">
        <v>17</v>
      </c>
      <c r="O139" s="83">
        <v>22</v>
      </c>
      <c r="P139" s="81">
        <f t="shared" si="43"/>
        <v>70</v>
      </c>
      <c r="Q139" s="118">
        <f>IF(P139="0","0",LOOKUP(P139,{0,33,40,50,60,70,80},{0,1,2,3,"3.5",4,5}))</f>
        <v>4</v>
      </c>
      <c r="R139" s="118">
        <v>27</v>
      </c>
      <c r="S139" s="118">
        <v>36</v>
      </c>
      <c r="T139" s="83">
        <f t="shared" si="44"/>
        <v>63</v>
      </c>
      <c r="U139" s="83">
        <v>15</v>
      </c>
      <c r="V139" s="83">
        <v>16</v>
      </c>
      <c r="W139" s="83">
        <f t="shared" si="45"/>
        <v>31</v>
      </c>
      <c r="X139" s="119">
        <f t="shared" si="46"/>
        <v>94</v>
      </c>
      <c r="Y139" s="81">
        <f>IF(X139="0","0",LOOKUP(X139,{0,66,80,100,120,140,160},{0,1,2,3,"3.5",4,5}))</f>
        <v>2</v>
      </c>
      <c r="Z139" s="81">
        <v>46</v>
      </c>
      <c r="AA139" s="81">
        <v>38</v>
      </c>
      <c r="AB139" s="81">
        <f t="shared" si="47"/>
        <v>84</v>
      </c>
      <c r="AC139" s="120">
        <v>22</v>
      </c>
      <c r="AD139" s="120">
        <v>20</v>
      </c>
      <c r="AE139" s="120">
        <f t="shared" si="48"/>
        <v>42</v>
      </c>
      <c r="AF139" s="121">
        <f t="shared" si="49"/>
        <v>126</v>
      </c>
      <c r="AG139" s="118" t="str">
        <f>IF(AF139="0","0",LOOKUP(AF139,{0,66,80,100,120,140,160},{0,1,2,3,"3.5",4,5}))</f>
        <v>3.5</v>
      </c>
      <c r="AH139" s="118">
        <v>41</v>
      </c>
      <c r="AI139" s="118">
        <v>40</v>
      </c>
      <c r="AJ139" s="81">
        <f t="shared" si="50"/>
        <v>81</v>
      </c>
      <c r="AK139" s="83">
        <v>19</v>
      </c>
      <c r="AL139" s="122">
        <v>19</v>
      </c>
      <c r="AM139" s="122">
        <f t="shared" si="51"/>
        <v>38</v>
      </c>
      <c r="AN139" s="121">
        <f t="shared" si="52"/>
        <v>119</v>
      </c>
      <c r="AO139" s="118">
        <f>IF(AN139="0","0",LOOKUP(AN139,{0,66,80,100,120,140,160},{0,1,2,3,"3.5",4,5}))</f>
        <v>3</v>
      </c>
      <c r="AP139" s="118">
        <v>23</v>
      </c>
      <c r="AQ139" s="118">
        <v>29</v>
      </c>
      <c r="AR139" s="83">
        <f t="shared" si="53"/>
        <v>52</v>
      </c>
      <c r="AS139" s="83">
        <v>13</v>
      </c>
      <c r="AT139" s="122">
        <v>16</v>
      </c>
      <c r="AU139" s="122">
        <f t="shared" si="54"/>
        <v>29</v>
      </c>
      <c r="AV139" s="122">
        <f t="shared" si="55"/>
        <v>81</v>
      </c>
      <c r="AW139" s="118">
        <f>IF(AV139="0","0",LOOKUP(AV139,{0,66,80,100,120,140,160},{0,1,2,3,"3.5",4,5}))</f>
        <v>2</v>
      </c>
      <c r="AX139" s="88" t="s">
        <v>294</v>
      </c>
      <c r="AY139" s="88">
        <f>IF(ISBLANK(AW139)," ",IF(AW139="0","0",LOOKUP(AW139,{0,1,2,3,"3.5",4,5},{0,0,0,1,"1.5",2,3})))</f>
        <v>0</v>
      </c>
      <c r="AZ139" s="134">
        <f t="shared" si="56"/>
        <v>3.1666666666666665</v>
      </c>
      <c r="BA139" s="88" t="str">
        <f t="shared" si="57"/>
        <v>B</v>
      </c>
      <c r="BB139" s="88" t="str">
        <f t="shared" si="58"/>
        <v>Average Result</v>
      </c>
      <c r="BD139" s="49" t="str">
        <f>IF(H139="0","0",LOOKUP(H139,{0,1,2,3,"3.5",4,5},{"F","D","C","B","A-","A","A+"}))</f>
        <v>A-</v>
      </c>
      <c r="BE139" s="49" t="str">
        <f>IF(L139="0","0",LOOKUP(L139,{0,1,2,3,"3.5",4,5},{"F","D","C","B","A-","A","A+"}))</f>
        <v>B</v>
      </c>
      <c r="BF139" s="49" t="str">
        <f>IF(Q139="0","0",LOOKUP(Q139,{0,1,2,3,"3.5",4,5},{"F","D","C","B","A-","A","A+"}))</f>
        <v>A</v>
      </c>
      <c r="BG139" s="49" t="str">
        <f>IF(Y139="0","0",LOOKUP(Y139,{0,1,2,3,"3.5",4,5},{"F","D","C","B","A-","A","A+"}))</f>
        <v>C</v>
      </c>
      <c r="BH139" s="49" t="str">
        <f>IF(AG139="0","0",LOOKUP(AG139,{0,1,2,3,"3.5",4,5},{"F","D","C","B","A-","A","A+"}))</f>
        <v>A-</v>
      </c>
      <c r="BI139" s="49" t="str">
        <f>IF(AO139="0","0",LOOKUP(AO139,{0,1,2,3,"3.5",4,5},{"F","D","C","B","A-","A","A+"}))</f>
        <v>B</v>
      </c>
      <c r="BJ139" s="49" t="str">
        <f>IF(AW139="0","0",LOOKUP(AW139,{0,1,2,3,"3.5",4,5},{"F","D","C","B","A-","A","A+"}))</f>
        <v>C</v>
      </c>
      <c r="BK139" s="50">
        <f t="shared" si="59"/>
        <v>726</v>
      </c>
    </row>
    <row r="140" spans="1:63">
      <c r="A140" s="40">
        <v>3136</v>
      </c>
      <c r="B140" s="153" t="s">
        <v>414</v>
      </c>
      <c r="C140" s="81"/>
      <c r="D140" s="81"/>
      <c r="E140" s="81">
        <f t="shared" si="40"/>
        <v>0</v>
      </c>
      <c r="F140" s="81"/>
      <c r="G140" s="81">
        <f t="shared" si="41"/>
        <v>0</v>
      </c>
      <c r="H140" s="116">
        <f>IF(G140="0","0",LOOKUP(G140,{0,66,80,100,120,140,160},{0,1,2,3,"3.5",4,5}))</f>
        <v>0</v>
      </c>
      <c r="I140" s="81"/>
      <c r="J140" s="83"/>
      <c r="K140" s="117">
        <f t="shared" si="42"/>
        <v>0</v>
      </c>
      <c r="L140" s="81">
        <f>IF(K140="0","0",LOOKUP(K140,{0,66,80,100,120,140,160},{0,1,2,3,"3.5",4,5}))</f>
        <v>0</v>
      </c>
      <c r="M140" s="83"/>
      <c r="N140" s="83"/>
      <c r="O140" s="83"/>
      <c r="P140" s="81">
        <f t="shared" si="43"/>
        <v>0</v>
      </c>
      <c r="Q140" s="118">
        <f>IF(P140="0","0",LOOKUP(P140,{0,33,40,50,60,70,80},{0,1,2,3,"3.5",4,5}))</f>
        <v>0</v>
      </c>
      <c r="R140" s="118"/>
      <c r="S140" s="118"/>
      <c r="T140" s="83">
        <f t="shared" si="44"/>
        <v>0</v>
      </c>
      <c r="U140" s="83"/>
      <c r="V140" s="83"/>
      <c r="W140" s="83">
        <f t="shared" si="45"/>
        <v>0</v>
      </c>
      <c r="X140" s="119">
        <f t="shared" si="46"/>
        <v>0</v>
      </c>
      <c r="Y140" s="81">
        <f>IF(X140="0","0",LOOKUP(X140,{0,66,80,100,120,140,160},{0,1,2,3,"3.5",4,5}))</f>
        <v>0</v>
      </c>
      <c r="Z140" s="81">
        <v>18</v>
      </c>
      <c r="AA140" s="81"/>
      <c r="AB140" s="81">
        <f t="shared" si="47"/>
        <v>18</v>
      </c>
      <c r="AC140" s="120">
        <v>9</v>
      </c>
      <c r="AD140" s="120"/>
      <c r="AE140" s="120">
        <f t="shared" si="48"/>
        <v>9</v>
      </c>
      <c r="AF140" s="121">
        <f t="shared" si="49"/>
        <v>0</v>
      </c>
      <c r="AG140" s="118">
        <f>IF(AF140="0","0",LOOKUP(AF140,{0,66,80,100,120,140,160},{0,1,2,3,"3.5",4,5}))</f>
        <v>0</v>
      </c>
      <c r="AH140" s="118"/>
      <c r="AI140" s="118"/>
      <c r="AJ140" s="81">
        <f t="shared" si="50"/>
        <v>0</v>
      </c>
      <c r="AK140" s="83"/>
      <c r="AL140" s="122"/>
      <c r="AM140" s="122">
        <f t="shared" si="51"/>
        <v>0</v>
      </c>
      <c r="AN140" s="121">
        <f t="shared" si="52"/>
        <v>0</v>
      </c>
      <c r="AO140" s="118">
        <f>IF(AN140="0","0",LOOKUP(AN140,{0,66,80,100,120,140,160},{0,1,2,3,"3.5",4,5}))</f>
        <v>0</v>
      </c>
      <c r="AP140" s="118">
        <v>5</v>
      </c>
      <c r="AQ140" s="118"/>
      <c r="AR140" s="83">
        <f t="shared" si="53"/>
        <v>5</v>
      </c>
      <c r="AS140" s="83">
        <v>14</v>
      </c>
      <c r="AT140" s="122"/>
      <c r="AU140" s="122">
        <f t="shared" si="54"/>
        <v>14</v>
      </c>
      <c r="AV140" s="122">
        <f t="shared" si="55"/>
        <v>0</v>
      </c>
      <c r="AW140" s="118">
        <f>IF(AV140="0","0",LOOKUP(AV140,{0,66,80,100,120,140,160},{0,1,2,3,"3.5",4,5}))</f>
        <v>0</v>
      </c>
      <c r="AX140" s="88" t="s">
        <v>294</v>
      </c>
      <c r="AY140" s="88">
        <f>IF(ISBLANK(AW140)," ",IF(AW140="0","0",LOOKUP(AW140,{0,1,2,3,"3.5",4,5},{0,0,0,1,"1.5",2,3})))</f>
        <v>0</v>
      </c>
      <c r="AZ140" s="134">
        <f t="shared" si="56"/>
        <v>0</v>
      </c>
      <c r="BA140" s="88" t="str">
        <f t="shared" si="57"/>
        <v>F</v>
      </c>
      <c r="BB140" s="88" t="str">
        <f t="shared" si="58"/>
        <v>Fail</v>
      </c>
      <c r="BD140" s="49" t="str">
        <f>IF(H140="0","0",LOOKUP(H140,{0,1,2,3,"3.5",4,5},{"F","D","C","B","A-","A","A+"}))</f>
        <v>F</v>
      </c>
      <c r="BE140" s="49" t="str">
        <f>IF(L140="0","0",LOOKUP(L140,{0,1,2,3,"3.5",4,5},{"F","D","C","B","A-","A","A+"}))</f>
        <v>F</v>
      </c>
      <c r="BF140" s="49" t="str">
        <f>IF(Q140="0","0",LOOKUP(Q140,{0,1,2,3,"3.5",4,5},{"F","D","C","B","A-","A","A+"}))</f>
        <v>F</v>
      </c>
      <c r="BG140" s="49" t="str">
        <f>IF(Y140="0","0",LOOKUP(Y140,{0,1,2,3,"3.5",4,5},{"F","D","C","B","A-","A","A+"}))</f>
        <v>F</v>
      </c>
      <c r="BH140" s="49" t="str">
        <f>IF(AG140="0","0",LOOKUP(AG140,{0,1,2,3,"3.5",4,5},{"F","D","C","B","A-","A","A+"}))</f>
        <v>F</v>
      </c>
      <c r="BI140" s="49" t="str">
        <f>IF(AO140="0","0",LOOKUP(AO140,{0,1,2,3,"3.5",4,5},{"F","D","C","B","A-","A","A+"}))</f>
        <v>F</v>
      </c>
      <c r="BJ140" s="49" t="str">
        <f>IF(AW140="0","0",LOOKUP(AW140,{0,1,2,3,"3.5",4,5},{"F","D","C","B","A-","A","A+"}))</f>
        <v>F</v>
      </c>
      <c r="BK140" s="50">
        <f t="shared" si="59"/>
        <v>0</v>
      </c>
    </row>
    <row r="141" spans="1:63">
      <c r="A141" s="58">
        <v>3137</v>
      </c>
      <c r="B141" s="153" t="s">
        <v>415</v>
      </c>
      <c r="C141" s="81">
        <v>31</v>
      </c>
      <c r="D141" s="81">
        <v>42</v>
      </c>
      <c r="E141" s="81">
        <f t="shared" si="40"/>
        <v>73</v>
      </c>
      <c r="F141" s="81">
        <v>17</v>
      </c>
      <c r="G141" s="81">
        <f t="shared" si="41"/>
        <v>90</v>
      </c>
      <c r="H141" s="116">
        <f>IF(G141="0","0",LOOKUP(G141,{0,66,80,100,120,140,160},{0,1,2,3,"3.5",4,5}))</f>
        <v>2</v>
      </c>
      <c r="I141" s="81">
        <v>48</v>
      </c>
      <c r="J141" s="83">
        <v>58</v>
      </c>
      <c r="K141" s="117">
        <f t="shared" si="42"/>
        <v>106</v>
      </c>
      <c r="L141" s="81">
        <f>IF(K141="0","0",LOOKUP(K141,{0,66,80,100,120,140,160},{0,1,2,3,"3.5",4,5}))</f>
        <v>3</v>
      </c>
      <c r="M141" s="83">
        <v>21</v>
      </c>
      <c r="N141" s="83">
        <v>17</v>
      </c>
      <c r="O141" s="83">
        <v>14</v>
      </c>
      <c r="P141" s="81">
        <f t="shared" si="43"/>
        <v>52</v>
      </c>
      <c r="Q141" s="118">
        <f>IF(P141="0","0",LOOKUP(P141,{0,33,40,50,60,70,80},{0,1,2,3,"3.5",4,5}))</f>
        <v>3</v>
      </c>
      <c r="R141" s="118">
        <v>17</v>
      </c>
      <c r="S141" s="118">
        <v>15</v>
      </c>
      <c r="T141" s="83">
        <f t="shared" si="44"/>
        <v>32</v>
      </c>
      <c r="U141" s="83">
        <v>9</v>
      </c>
      <c r="V141" s="83">
        <v>15</v>
      </c>
      <c r="W141" s="83">
        <f t="shared" si="45"/>
        <v>24</v>
      </c>
      <c r="X141" s="119">
        <f t="shared" si="46"/>
        <v>0</v>
      </c>
      <c r="Y141" s="81">
        <f>IF(X141="0","0",LOOKUP(X141,{0,66,80,100,120,140,160},{0,1,2,3,"3.5",4,5}))</f>
        <v>0</v>
      </c>
      <c r="Z141" s="81">
        <v>30</v>
      </c>
      <c r="AA141" s="81">
        <v>27</v>
      </c>
      <c r="AB141" s="81">
        <f t="shared" si="47"/>
        <v>57</v>
      </c>
      <c r="AC141" s="120">
        <v>16</v>
      </c>
      <c r="AD141" s="120">
        <v>12</v>
      </c>
      <c r="AE141" s="120">
        <f t="shared" si="48"/>
        <v>28</v>
      </c>
      <c r="AF141" s="121">
        <f t="shared" si="49"/>
        <v>85</v>
      </c>
      <c r="AG141" s="118">
        <f>IF(AF141="0","0",LOOKUP(AF141,{0,66,80,100,120,140,160},{0,1,2,3,"3.5",4,5}))</f>
        <v>2</v>
      </c>
      <c r="AH141" s="118">
        <v>37</v>
      </c>
      <c r="AI141" s="118">
        <v>29</v>
      </c>
      <c r="AJ141" s="81">
        <f t="shared" si="50"/>
        <v>66</v>
      </c>
      <c r="AK141" s="83">
        <v>15</v>
      </c>
      <c r="AL141" s="122">
        <v>16</v>
      </c>
      <c r="AM141" s="122">
        <f t="shared" si="51"/>
        <v>31</v>
      </c>
      <c r="AN141" s="121">
        <f t="shared" si="52"/>
        <v>97</v>
      </c>
      <c r="AO141" s="118">
        <f>IF(AN141="0","0",LOOKUP(AN141,{0,66,80,100,120,140,160},{0,1,2,3,"3.5",4,5}))</f>
        <v>2</v>
      </c>
      <c r="AP141" s="118">
        <v>14</v>
      </c>
      <c r="AQ141" s="118">
        <v>24</v>
      </c>
      <c r="AR141" s="83">
        <f t="shared" si="53"/>
        <v>38</v>
      </c>
      <c r="AS141" s="83">
        <v>10</v>
      </c>
      <c r="AT141" s="122">
        <v>15</v>
      </c>
      <c r="AU141" s="122">
        <f t="shared" si="54"/>
        <v>25</v>
      </c>
      <c r="AV141" s="122">
        <f t="shared" si="55"/>
        <v>63</v>
      </c>
      <c r="AW141" s="118">
        <f>IF(AV141="0","0",LOOKUP(AV141,{0,66,80,100,120,140,160},{0,1,2,3,"3.5",4,5}))</f>
        <v>0</v>
      </c>
      <c r="AX141" s="88" t="s">
        <v>294</v>
      </c>
      <c r="AY141" s="88">
        <f>IF(ISBLANK(AW141)," ",IF(AW141="0","0",LOOKUP(AW141,{0,1,2,3,"3.5",4,5},{0,0,0,1,"1.5",2,3})))</f>
        <v>0</v>
      </c>
      <c r="AZ141" s="134">
        <f t="shared" si="56"/>
        <v>0</v>
      </c>
      <c r="BA141" s="88" t="str">
        <f t="shared" si="57"/>
        <v>F</v>
      </c>
      <c r="BB141" s="88" t="str">
        <f t="shared" si="58"/>
        <v>Fail</v>
      </c>
      <c r="BD141" s="49" t="str">
        <f>IF(H141="0","0",LOOKUP(H141,{0,1,2,3,"3.5",4,5},{"F","D","C","B","A-","A","A+"}))</f>
        <v>C</v>
      </c>
      <c r="BE141" s="49" t="str">
        <f>IF(L141="0","0",LOOKUP(L141,{0,1,2,3,"3.5",4,5},{"F","D","C","B","A-","A","A+"}))</f>
        <v>B</v>
      </c>
      <c r="BF141" s="49" t="str">
        <f>IF(Q141="0","0",LOOKUP(Q141,{0,1,2,3,"3.5",4,5},{"F","D","C","B","A-","A","A+"}))</f>
        <v>B</v>
      </c>
      <c r="BG141" s="49" t="str">
        <f>IF(Y141="0","0",LOOKUP(Y141,{0,1,2,3,"3.5",4,5},{"F","D","C","B","A-","A","A+"}))</f>
        <v>F</v>
      </c>
      <c r="BH141" s="49" t="str">
        <f>IF(AG141="0","0",LOOKUP(AG141,{0,1,2,3,"3.5",4,5},{"F","D","C","B","A-","A","A+"}))</f>
        <v>C</v>
      </c>
      <c r="BI141" s="49" t="str">
        <f>IF(AO141="0","0",LOOKUP(AO141,{0,1,2,3,"3.5",4,5},{"F","D","C","B","A-","A","A+"}))</f>
        <v>C</v>
      </c>
      <c r="BJ141" s="49" t="str">
        <f>IF(AW141="0","0",LOOKUP(AW141,{0,1,2,3,"3.5",4,5},{"F","D","C","B","A-","A","A+"}))</f>
        <v>F</v>
      </c>
      <c r="BK141" s="50">
        <f t="shared" si="59"/>
        <v>493</v>
      </c>
    </row>
    <row r="142" spans="1:63" ht="18">
      <c r="A142" s="58">
        <v>3138</v>
      </c>
      <c r="B142" s="153" t="s">
        <v>416</v>
      </c>
      <c r="C142" s="81">
        <v>36</v>
      </c>
      <c r="D142" s="81">
        <v>65</v>
      </c>
      <c r="E142" s="81">
        <f t="shared" si="40"/>
        <v>101</v>
      </c>
      <c r="F142" s="81">
        <v>24</v>
      </c>
      <c r="G142" s="81">
        <f t="shared" si="41"/>
        <v>125</v>
      </c>
      <c r="H142" s="116" t="str">
        <f>IF(G142="0","0",LOOKUP(G142,{0,66,80,100,120,140,160},{0,1,2,3,"3.5",4,5}))</f>
        <v>3.5</v>
      </c>
      <c r="I142" s="81">
        <v>50</v>
      </c>
      <c r="J142" s="83">
        <v>62</v>
      </c>
      <c r="K142" s="117">
        <f t="shared" si="42"/>
        <v>112</v>
      </c>
      <c r="L142" s="81">
        <f>IF(K142="0","0",LOOKUP(K142,{0,66,80,100,120,140,160},{0,1,2,3,"3.5",4,5}))</f>
        <v>3</v>
      </c>
      <c r="M142" s="83">
        <v>28</v>
      </c>
      <c r="N142" s="83">
        <v>18</v>
      </c>
      <c r="O142" s="83">
        <v>14</v>
      </c>
      <c r="P142" s="81">
        <f t="shared" si="43"/>
        <v>60</v>
      </c>
      <c r="Q142" s="118" t="str">
        <f>IF(P142="0","0",LOOKUP(P142,{0,33,40,50,60,70,80},{0,1,2,3,"3.5",4,5}))</f>
        <v>3.5</v>
      </c>
      <c r="R142" s="118">
        <v>2</v>
      </c>
      <c r="S142" s="118">
        <v>0</v>
      </c>
      <c r="T142" s="83">
        <f t="shared" si="44"/>
        <v>2</v>
      </c>
      <c r="U142" s="83">
        <v>9</v>
      </c>
      <c r="V142" s="83">
        <v>15</v>
      </c>
      <c r="W142" s="83">
        <f t="shared" si="45"/>
        <v>24</v>
      </c>
      <c r="X142" s="119">
        <f t="shared" si="46"/>
        <v>0</v>
      </c>
      <c r="Y142" s="81">
        <f>IF(X142="0","0",LOOKUP(X142,{0,66,80,100,120,140,160},{0,1,2,3,"3.5",4,5}))</f>
        <v>0</v>
      </c>
      <c r="Z142" s="81">
        <v>30</v>
      </c>
      <c r="AA142" s="81">
        <v>25</v>
      </c>
      <c r="AB142" s="81">
        <f t="shared" si="47"/>
        <v>55</v>
      </c>
      <c r="AC142" s="120">
        <v>11</v>
      </c>
      <c r="AD142" s="120">
        <v>15</v>
      </c>
      <c r="AE142" s="120">
        <f t="shared" si="48"/>
        <v>26</v>
      </c>
      <c r="AF142" s="121">
        <f t="shared" si="49"/>
        <v>81</v>
      </c>
      <c r="AG142" s="118">
        <f>IF(AF142="0","0",LOOKUP(AF142,{0,66,80,100,120,140,160},{0,1,2,3,"3.5",4,5}))</f>
        <v>2</v>
      </c>
      <c r="AH142" s="118">
        <v>40</v>
      </c>
      <c r="AI142" s="118">
        <v>37</v>
      </c>
      <c r="AJ142" s="81">
        <f t="shared" si="50"/>
        <v>77</v>
      </c>
      <c r="AK142" s="83">
        <v>18</v>
      </c>
      <c r="AL142" s="122">
        <v>16</v>
      </c>
      <c r="AM142" s="122">
        <f t="shared" si="51"/>
        <v>34</v>
      </c>
      <c r="AN142" s="121">
        <f t="shared" si="52"/>
        <v>111</v>
      </c>
      <c r="AO142" s="118">
        <f>IF(AN142="0","0",LOOKUP(AN142,{0,66,80,100,120,140,160},{0,1,2,3,"3.5",4,5}))</f>
        <v>3</v>
      </c>
      <c r="AP142" s="118">
        <v>23</v>
      </c>
      <c r="AQ142" s="118">
        <v>36</v>
      </c>
      <c r="AR142" s="83">
        <f t="shared" si="53"/>
        <v>59</v>
      </c>
      <c r="AS142" s="83">
        <v>11</v>
      </c>
      <c r="AT142" s="122">
        <v>17</v>
      </c>
      <c r="AU142" s="122">
        <f t="shared" si="54"/>
        <v>28</v>
      </c>
      <c r="AV142" s="122">
        <f t="shared" si="55"/>
        <v>87</v>
      </c>
      <c r="AW142" s="118">
        <f>IF(AV142="0","0",LOOKUP(AV142,{0,66,80,100,120,140,160},{0,1,2,3,"3.5",4,5}))</f>
        <v>2</v>
      </c>
      <c r="AX142" s="88" t="s">
        <v>294</v>
      </c>
      <c r="AY142" s="88">
        <f>IF(ISBLANK(AW142)," ",IF(AW142="0","0",LOOKUP(AW142,{0,1,2,3,"3.5",4,5},{0,0,0,1,"1.5",2,3})))</f>
        <v>0</v>
      </c>
      <c r="AZ142" s="134">
        <f t="shared" si="56"/>
        <v>0</v>
      </c>
      <c r="BA142" s="88" t="str">
        <f t="shared" si="57"/>
        <v>F</v>
      </c>
      <c r="BB142" s="88" t="str">
        <f t="shared" si="58"/>
        <v>Fail</v>
      </c>
      <c r="BD142" s="49" t="str">
        <f>IF(H142="0","0",LOOKUP(H142,{0,1,2,3,"3.5",4,5},{"F","D","C","B","A-","A","A+"}))</f>
        <v>A-</v>
      </c>
      <c r="BE142" s="49" t="str">
        <f>IF(L142="0","0",LOOKUP(L142,{0,1,2,3,"3.5",4,5},{"F","D","C","B","A-","A","A+"}))</f>
        <v>B</v>
      </c>
      <c r="BF142" s="49" t="str">
        <f>IF(Q142="0","0",LOOKUP(Q142,{0,1,2,3,"3.5",4,5},{"F","D","C","B","A-","A","A+"}))</f>
        <v>A-</v>
      </c>
      <c r="BG142" s="49" t="str">
        <f>IF(Y142="0","0",LOOKUP(Y142,{0,1,2,3,"3.5",4,5},{"F","D","C","B","A-","A","A+"}))</f>
        <v>F</v>
      </c>
      <c r="BH142" s="49" t="str">
        <f>IF(AG142="0","0",LOOKUP(AG142,{0,1,2,3,"3.5",4,5},{"F","D","C","B","A-","A","A+"}))</f>
        <v>C</v>
      </c>
      <c r="BI142" s="49" t="str">
        <f>IF(AO142="0","0",LOOKUP(AO142,{0,1,2,3,"3.5",4,5},{"F","D","C","B","A-","A","A+"}))</f>
        <v>B</v>
      </c>
      <c r="BJ142" s="49" t="str">
        <f>IF(AW142="0","0",LOOKUP(AW142,{0,1,2,3,"3.5",4,5},{"F","D","C","B","A-","A","A+"}))</f>
        <v>C</v>
      </c>
      <c r="BK142" s="50">
        <f t="shared" si="59"/>
        <v>576</v>
      </c>
    </row>
    <row r="143" spans="1:63" ht="18">
      <c r="A143" s="58">
        <v>3139</v>
      </c>
      <c r="B143" s="153" t="s">
        <v>417</v>
      </c>
      <c r="C143" s="81">
        <v>28</v>
      </c>
      <c r="D143" s="81">
        <v>55</v>
      </c>
      <c r="E143" s="81">
        <f t="shared" si="40"/>
        <v>83</v>
      </c>
      <c r="F143" s="81">
        <v>19</v>
      </c>
      <c r="G143" s="81">
        <f t="shared" si="41"/>
        <v>102</v>
      </c>
      <c r="H143" s="116">
        <f>IF(G143="0","0",LOOKUP(G143,{0,66,80,100,120,140,160},{0,1,2,3,"3.5",4,5}))</f>
        <v>3</v>
      </c>
      <c r="I143" s="81">
        <v>36</v>
      </c>
      <c r="J143" s="83">
        <v>46</v>
      </c>
      <c r="K143" s="117">
        <f t="shared" si="42"/>
        <v>82</v>
      </c>
      <c r="L143" s="81">
        <f>IF(K143="0","0",LOOKUP(K143,{0,66,80,100,120,140,160},{0,1,2,3,"3.5",4,5}))</f>
        <v>2</v>
      </c>
      <c r="M143" s="83">
        <v>18</v>
      </c>
      <c r="N143" s="83">
        <v>17</v>
      </c>
      <c r="O143" s="83">
        <v>12</v>
      </c>
      <c r="P143" s="81">
        <f t="shared" si="43"/>
        <v>47</v>
      </c>
      <c r="Q143" s="118">
        <f>IF(P143="0","0",LOOKUP(P143,{0,33,40,50,60,70,80},{0,1,2,3,"3.5",4,5}))</f>
        <v>2</v>
      </c>
      <c r="R143" s="118">
        <v>3</v>
      </c>
      <c r="S143" s="118">
        <v>4</v>
      </c>
      <c r="T143" s="83">
        <f t="shared" si="44"/>
        <v>7</v>
      </c>
      <c r="U143" s="83">
        <v>8</v>
      </c>
      <c r="V143" s="83">
        <v>9</v>
      </c>
      <c r="W143" s="83">
        <f t="shared" si="45"/>
        <v>17</v>
      </c>
      <c r="X143" s="119">
        <f t="shared" si="46"/>
        <v>0</v>
      </c>
      <c r="Y143" s="81">
        <f>IF(X143="0","0",LOOKUP(X143,{0,66,80,100,120,140,160},{0,1,2,3,"3.5",4,5}))</f>
        <v>0</v>
      </c>
      <c r="Z143" s="81">
        <v>28</v>
      </c>
      <c r="AA143" s="81">
        <v>25</v>
      </c>
      <c r="AB143" s="81">
        <f t="shared" si="47"/>
        <v>53</v>
      </c>
      <c r="AC143" s="120">
        <v>16</v>
      </c>
      <c r="AD143" s="120">
        <v>16</v>
      </c>
      <c r="AE143" s="120">
        <f t="shared" si="48"/>
        <v>32</v>
      </c>
      <c r="AF143" s="121">
        <f t="shared" si="49"/>
        <v>85</v>
      </c>
      <c r="AG143" s="118">
        <f>IF(AF143="0","0",LOOKUP(AF143,{0,66,80,100,120,140,160},{0,1,2,3,"3.5",4,5}))</f>
        <v>2</v>
      </c>
      <c r="AH143" s="118">
        <v>25</v>
      </c>
      <c r="AI143" s="118">
        <v>25</v>
      </c>
      <c r="AJ143" s="81">
        <f t="shared" si="50"/>
        <v>50</v>
      </c>
      <c r="AK143" s="83">
        <v>14</v>
      </c>
      <c r="AL143" s="122">
        <v>17</v>
      </c>
      <c r="AM143" s="122">
        <f t="shared" si="51"/>
        <v>31</v>
      </c>
      <c r="AN143" s="121">
        <f t="shared" si="52"/>
        <v>81</v>
      </c>
      <c r="AO143" s="118">
        <f>IF(AN143="0","0",LOOKUP(AN143,{0,66,80,100,120,140,160},{0,1,2,3,"3.5",4,5}))</f>
        <v>2</v>
      </c>
      <c r="AP143" s="118">
        <v>19</v>
      </c>
      <c r="AQ143" s="118">
        <v>28</v>
      </c>
      <c r="AR143" s="83">
        <f t="shared" si="53"/>
        <v>47</v>
      </c>
      <c r="AS143" s="83">
        <v>22</v>
      </c>
      <c r="AT143" s="122">
        <v>19</v>
      </c>
      <c r="AU143" s="122">
        <f t="shared" si="54"/>
        <v>41</v>
      </c>
      <c r="AV143" s="122">
        <f t="shared" si="55"/>
        <v>88</v>
      </c>
      <c r="AW143" s="118">
        <f>IF(AV143="0","0",LOOKUP(AV143,{0,66,80,100,120,140,160},{0,1,2,3,"3.5",4,5}))</f>
        <v>2</v>
      </c>
      <c r="AX143" s="88" t="s">
        <v>294</v>
      </c>
      <c r="AY143" s="88">
        <f>IF(ISBLANK(AW143)," ",IF(AW143="0","0",LOOKUP(AW143,{0,1,2,3,"3.5",4,5},{0,0,0,1,"1.5",2,3})))</f>
        <v>0</v>
      </c>
      <c r="AZ143" s="134">
        <f t="shared" si="56"/>
        <v>0</v>
      </c>
      <c r="BA143" s="88" t="str">
        <f t="shared" si="57"/>
        <v>F</v>
      </c>
      <c r="BB143" s="88" t="str">
        <f t="shared" si="58"/>
        <v>Fail</v>
      </c>
      <c r="BD143" s="49" t="str">
        <f>IF(H143="0","0",LOOKUP(H143,{0,1,2,3,"3.5",4,5},{"F","D","C","B","A-","A","A+"}))</f>
        <v>B</v>
      </c>
      <c r="BE143" s="49" t="str">
        <f>IF(L143="0","0",LOOKUP(L143,{0,1,2,3,"3.5",4,5},{"F","D","C","B","A-","A","A+"}))</f>
        <v>C</v>
      </c>
      <c r="BF143" s="49" t="str">
        <f>IF(Q143="0","0",LOOKUP(Q143,{0,1,2,3,"3.5",4,5},{"F","D","C","B","A-","A","A+"}))</f>
        <v>C</v>
      </c>
      <c r="BG143" s="49" t="str">
        <f>IF(Y143="0","0",LOOKUP(Y143,{0,1,2,3,"3.5",4,5},{"F","D","C","B","A-","A","A+"}))</f>
        <v>F</v>
      </c>
      <c r="BH143" s="49" t="str">
        <f>IF(AG143="0","0",LOOKUP(AG143,{0,1,2,3,"3.5",4,5},{"F","D","C","B","A-","A","A+"}))</f>
        <v>C</v>
      </c>
      <c r="BI143" s="49" t="str">
        <f>IF(AO143="0","0",LOOKUP(AO143,{0,1,2,3,"3.5",4,5},{"F","D","C","B","A-","A","A+"}))</f>
        <v>C</v>
      </c>
      <c r="BJ143" s="49" t="str">
        <f>IF(AW143="0","0",LOOKUP(AW143,{0,1,2,3,"3.5",4,5},{"F","D","C","B","A-","A","A+"}))</f>
        <v>C</v>
      </c>
      <c r="BK143" s="50">
        <f t="shared" si="59"/>
        <v>485</v>
      </c>
    </row>
    <row r="144" spans="1:63" ht="18">
      <c r="A144" s="58">
        <v>3140</v>
      </c>
      <c r="B144" s="153" t="s">
        <v>418</v>
      </c>
      <c r="C144" s="81"/>
      <c r="D144" s="81"/>
      <c r="E144" s="81">
        <f t="shared" si="40"/>
        <v>0</v>
      </c>
      <c r="F144" s="81"/>
      <c r="G144" s="81">
        <f t="shared" si="41"/>
        <v>0</v>
      </c>
      <c r="H144" s="116">
        <f>IF(G144="0","0",LOOKUP(G144,{0,66,80,100,120,140,160},{0,1,2,3,"3.5",4,5}))</f>
        <v>0</v>
      </c>
      <c r="I144" s="81"/>
      <c r="J144" s="83"/>
      <c r="K144" s="117">
        <f t="shared" si="42"/>
        <v>0</v>
      </c>
      <c r="L144" s="81">
        <f>IF(K144="0","0",LOOKUP(K144,{0,66,80,100,120,140,160},{0,1,2,3,"3.5",4,5}))</f>
        <v>0</v>
      </c>
      <c r="M144" s="83"/>
      <c r="N144" s="83"/>
      <c r="O144" s="83"/>
      <c r="P144" s="81">
        <f t="shared" si="43"/>
        <v>0</v>
      </c>
      <c r="Q144" s="118">
        <f>IF(P144="0","0",LOOKUP(P144,{0,33,40,50,60,70,80},{0,1,2,3,"3.5",4,5}))</f>
        <v>0</v>
      </c>
      <c r="R144" s="118"/>
      <c r="S144" s="118"/>
      <c r="T144" s="83">
        <f t="shared" si="44"/>
        <v>0</v>
      </c>
      <c r="U144" s="83"/>
      <c r="V144" s="83"/>
      <c r="W144" s="83">
        <f t="shared" si="45"/>
        <v>0</v>
      </c>
      <c r="X144" s="119">
        <f t="shared" si="46"/>
        <v>0</v>
      </c>
      <c r="Y144" s="81">
        <f>IF(X144="0","0",LOOKUP(X144,{0,66,80,100,120,140,160},{0,1,2,3,"3.5",4,5}))</f>
        <v>0</v>
      </c>
      <c r="Z144" s="81"/>
      <c r="AA144" s="81"/>
      <c r="AB144" s="81">
        <f t="shared" si="47"/>
        <v>0</v>
      </c>
      <c r="AC144" s="120"/>
      <c r="AD144" s="120"/>
      <c r="AE144" s="120">
        <f t="shared" si="48"/>
        <v>0</v>
      </c>
      <c r="AF144" s="121">
        <f t="shared" si="49"/>
        <v>0</v>
      </c>
      <c r="AG144" s="118">
        <f>IF(AF144="0","0",LOOKUP(AF144,{0,66,80,100,120,140,160},{0,1,2,3,"3.5",4,5}))</f>
        <v>0</v>
      </c>
      <c r="AH144" s="118"/>
      <c r="AI144" s="118"/>
      <c r="AJ144" s="81">
        <f t="shared" si="50"/>
        <v>0</v>
      </c>
      <c r="AK144" s="83"/>
      <c r="AL144" s="122"/>
      <c r="AM144" s="122">
        <f t="shared" si="51"/>
        <v>0</v>
      </c>
      <c r="AN144" s="121">
        <f t="shared" si="52"/>
        <v>0</v>
      </c>
      <c r="AO144" s="118">
        <f>IF(AN144="0","0",LOOKUP(AN144,{0,66,80,100,120,140,160},{0,1,2,3,"3.5",4,5}))</f>
        <v>0</v>
      </c>
      <c r="AP144" s="118"/>
      <c r="AQ144" s="118"/>
      <c r="AR144" s="83">
        <f t="shared" si="53"/>
        <v>0</v>
      </c>
      <c r="AS144" s="83"/>
      <c r="AT144" s="122"/>
      <c r="AU144" s="122">
        <f t="shared" si="54"/>
        <v>0</v>
      </c>
      <c r="AV144" s="122">
        <f t="shared" si="55"/>
        <v>0</v>
      </c>
      <c r="AW144" s="118">
        <f>IF(AV144="0","0",LOOKUP(AV144,{0,66,80,100,120,140,160},{0,1,2,3,"3.5",4,5}))</f>
        <v>0</v>
      </c>
      <c r="AX144" s="88" t="s">
        <v>294</v>
      </c>
      <c r="AY144" s="88">
        <f>IF(ISBLANK(AW144)," ",IF(AW144="0","0",LOOKUP(AW144,{0,1,2,3,"3.5",4,5},{0,0,0,1,"1.5",2,3})))</f>
        <v>0</v>
      </c>
      <c r="AZ144" s="134">
        <f t="shared" si="56"/>
        <v>0</v>
      </c>
      <c r="BA144" s="88" t="str">
        <f t="shared" si="57"/>
        <v>F</v>
      </c>
      <c r="BB144" s="88" t="str">
        <f t="shared" si="58"/>
        <v>Fail</v>
      </c>
      <c r="BD144" s="49" t="str">
        <f>IF(H144="0","0",LOOKUP(H144,{0,1,2,3,"3.5",4,5},{"F","D","C","B","A-","A","A+"}))</f>
        <v>F</v>
      </c>
      <c r="BE144" s="49" t="str">
        <f>IF(L144="0","0",LOOKUP(L144,{0,1,2,3,"3.5",4,5},{"F","D","C","B","A-","A","A+"}))</f>
        <v>F</v>
      </c>
      <c r="BF144" s="49" t="str">
        <f>IF(Q144="0","0",LOOKUP(Q144,{0,1,2,3,"3.5",4,5},{"F","D","C","B","A-","A","A+"}))</f>
        <v>F</v>
      </c>
      <c r="BG144" s="49" t="str">
        <f>IF(Y144="0","0",LOOKUP(Y144,{0,1,2,3,"3.5",4,5},{"F","D","C","B","A-","A","A+"}))</f>
        <v>F</v>
      </c>
      <c r="BH144" s="49" t="str">
        <f>IF(AG144="0","0",LOOKUP(AG144,{0,1,2,3,"3.5",4,5},{"F","D","C","B","A-","A","A+"}))</f>
        <v>F</v>
      </c>
      <c r="BI144" s="49" t="str">
        <f>IF(AO144="0","0",LOOKUP(AO144,{0,1,2,3,"3.5",4,5},{"F","D","C","B","A-","A","A+"}))</f>
        <v>F</v>
      </c>
      <c r="BJ144" s="49" t="str">
        <f>IF(AW144="0","0",LOOKUP(AW144,{0,1,2,3,"3.5",4,5},{"F","D","C","B","A-","A","A+"}))</f>
        <v>F</v>
      </c>
      <c r="BK144" s="50">
        <f t="shared" si="59"/>
        <v>0</v>
      </c>
    </row>
    <row r="145" spans="1:63">
      <c r="A145" s="58">
        <v>3141</v>
      </c>
      <c r="B145" s="153" t="s">
        <v>419</v>
      </c>
      <c r="C145" s="81">
        <v>38</v>
      </c>
      <c r="D145" s="81">
        <v>56</v>
      </c>
      <c r="E145" s="81">
        <f t="shared" si="40"/>
        <v>94</v>
      </c>
      <c r="F145" s="81">
        <v>22</v>
      </c>
      <c r="G145" s="81">
        <f t="shared" si="41"/>
        <v>116</v>
      </c>
      <c r="H145" s="116">
        <f>IF(G145="0","0",LOOKUP(G145,{0,66,80,100,120,140,160},{0,1,2,3,"3.5",4,5}))</f>
        <v>3</v>
      </c>
      <c r="I145" s="81">
        <v>47</v>
      </c>
      <c r="J145" s="83">
        <v>54</v>
      </c>
      <c r="K145" s="117">
        <f t="shared" si="42"/>
        <v>101</v>
      </c>
      <c r="L145" s="81">
        <f>IF(K145="0","0",LOOKUP(K145,{0,66,80,100,120,140,160},{0,1,2,3,"3.5",4,5}))</f>
        <v>3</v>
      </c>
      <c r="M145" s="83">
        <v>26</v>
      </c>
      <c r="N145" s="83">
        <v>16</v>
      </c>
      <c r="O145" s="83">
        <v>16</v>
      </c>
      <c r="P145" s="81">
        <f t="shared" si="43"/>
        <v>58</v>
      </c>
      <c r="Q145" s="118">
        <f>IF(P145="0","0",LOOKUP(P145,{0,33,40,50,60,70,80},{0,1,2,3,"3.5",4,5}))</f>
        <v>3</v>
      </c>
      <c r="R145" s="118">
        <v>21</v>
      </c>
      <c r="S145" s="118">
        <v>25</v>
      </c>
      <c r="T145" s="83">
        <f t="shared" si="44"/>
        <v>46</v>
      </c>
      <c r="U145" s="83">
        <v>11</v>
      </c>
      <c r="V145" s="83">
        <v>17</v>
      </c>
      <c r="W145" s="83">
        <f t="shared" si="45"/>
        <v>28</v>
      </c>
      <c r="X145" s="119">
        <f t="shared" si="46"/>
        <v>74</v>
      </c>
      <c r="Y145" s="81">
        <f>IF(X145="0","0",LOOKUP(X145,{0,66,80,100,120,140,160},{0,1,2,3,"3.5",4,5}))</f>
        <v>1</v>
      </c>
      <c r="Z145" s="81">
        <v>33</v>
      </c>
      <c r="AA145" s="81">
        <v>31</v>
      </c>
      <c r="AB145" s="81">
        <f t="shared" si="47"/>
        <v>64</v>
      </c>
      <c r="AC145" s="120">
        <v>16</v>
      </c>
      <c r="AD145" s="120">
        <v>23</v>
      </c>
      <c r="AE145" s="120">
        <f t="shared" si="48"/>
        <v>39</v>
      </c>
      <c r="AF145" s="121">
        <f t="shared" si="49"/>
        <v>103</v>
      </c>
      <c r="AG145" s="118">
        <f>IF(AF145="0","0",LOOKUP(AF145,{0,66,80,100,120,140,160},{0,1,2,3,"3.5",4,5}))</f>
        <v>3</v>
      </c>
      <c r="AH145" s="118">
        <v>40</v>
      </c>
      <c r="AI145" s="118">
        <v>33</v>
      </c>
      <c r="AJ145" s="81">
        <f t="shared" si="50"/>
        <v>73</v>
      </c>
      <c r="AK145" s="83">
        <v>19</v>
      </c>
      <c r="AL145" s="122">
        <v>14</v>
      </c>
      <c r="AM145" s="122">
        <f t="shared" si="51"/>
        <v>33</v>
      </c>
      <c r="AN145" s="121">
        <f t="shared" si="52"/>
        <v>106</v>
      </c>
      <c r="AO145" s="118">
        <f>IF(AN145="0","0",LOOKUP(AN145,{0,66,80,100,120,140,160},{0,1,2,3,"3.5",4,5}))</f>
        <v>3</v>
      </c>
      <c r="AP145" s="118">
        <v>23</v>
      </c>
      <c r="AQ145" s="118">
        <v>29</v>
      </c>
      <c r="AR145" s="83">
        <f t="shared" si="53"/>
        <v>52</v>
      </c>
      <c r="AS145" s="83">
        <v>10</v>
      </c>
      <c r="AT145" s="122">
        <v>14</v>
      </c>
      <c r="AU145" s="122">
        <f t="shared" si="54"/>
        <v>24</v>
      </c>
      <c r="AV145" s="122">
        <f t="shared" si="55"/>
        <v>76</v>
      </c>
      <c r="AW145" s="118">
        <f>IF(AV145="0","0",LOOKUP(AV145,{0,66,80,100,120,140,160},{0,1,2,3,"3.5",4,5}))</f>
        <v>1</v>
      </c>
      <c r="AX145" s="88" t="s">
        <v>294</v>
      </c>
      <c r="AY145" s="88">
        <f>IF(ISBLANK(AW145)," ",IF(AW145="0","0",LOOKUP(AW145,{0,1,2,3,"3.5",4,5},{0,0,0,1,"1.5",2,3})))</f>
        <v>0</v>
      </c>
      <c r="AZ145" s="134">
        <f t="shared" si="56"/>
        <v>2.6666666666666665</v>
      </c>
      <c r="BA145" s="88" t="str">
        <f t="shared" si="57"/>
        <v>C</v>
      </c>
      <c r="BB145" s="88" t="str">
        <f t="shared" si="58"/>
        <v>Bellow Average Result</v>
      </c>
      <c r="BD145" s="49" t="str">
        <f>IF(H145="0","0",LOOKUP(H145,{0,1,2,3,"3.5",4,5},{"F","D","C","B","A-","A","A+"}))</f>
        <v>B</v>
      </c>
      <c r="BE145" s="49" t="str">
        <f>IF(L145="0","0",LOOKUP(L145,{0,1,2,3,"3.5",4,5},{"F","D","C","B","A-","A","A+"}))</f>
        <v>B</v>
      </c>
      <c r="BF145" s="49" t="str">
        <f>IF(Q145="0","0",LOOKUP(Q145,{0,1,2,3,"3.5",4,5},{"F","D","C","B","A-","A","A+"}))</f>
        <v>B</v>
      </c>
      <c r="BG145" s="49" t="str">
        <f>IF(Y145="0","0",LOOKUP(Y145,{0,1,2,3,"3.5",4,5},{"F","D","C","B","A-","A","A+"}))</f>
        <v>D</v>
      </c>
      <c r="BH145" s="49" t="str">
        <f>IF(AG145="0","0",LOOKUP(AG145,{0,1,2,3,"3.5",4,5},{"F","D","C","B","A-","A","A+"}))</f>
        <v>B</v>
      </c>
      <c r="BI145" s="49" t="str">
        <f>IF(AO145="0","0",LOOKUP(AO145,{0,1,2,3,"3.5",4,5},{"F","D","C","B","A-","A","A+"}))</f>
        <v>B</v>
      </c>
      <c r="BJ145" s="49" t="str">
        <f>IF(AW145="0","0",LOOKUP(AW145,{0,1,2,3,"3.5",4,5},{"F","D","C","B","A-","A","A+"}))</f>
        <v>D</v>
      </c>
      <c r="BK145" s="50">
        <f t="shared" si="59"/>
        <v>634</v>
      </c>
    </row>
    <row r="146" spans="1:63">
      <c r="A146" s="58">
        <v>3142</v>
      </c>
      <c r="B146" s="153" t="s">
        <v>420</v>
      </c>
      <c r="C146" s="81">
        <v>26</v>
      </c>
      <c r="D146" s="81">
        <v>59</v>
      </c>
      <c r="E146" s="81">
        <f t="shared" si="40"/>
        <v>85</v>
      </c>
      <c r="F146" s="81">
        <v>22</v>
      </c>
      <c r="G146" s="81">
        <f t="shared" si="41"/>
        <v>107</v>
      </c>
      <c r="H146" s="116">
        <f>IF(G146="0","0",LOOKUP(G146,{0,66,80,100,120,140,160},{0,1,2,3,"3.5",4,5}))</f>
        <v>3</v>
      </c>
      <c r="I146" s="81">
        <v>46</v>
      </c>
      <c r="J146" s="83">
        <v>55</v>
      </c>
      <c r="K146" s="117">
        <f t="shared" si="42"/>
        <v>101</v>
      </c>
      <c r="L146" s="81">
        <f>IF(K146="0","0",LOOKUP(K146,{0,66,80,100,120,140,160},{0,1,2,3,"3.5",4,5}))</f>
        <v>3</v>
      </c>
      <c r="M146" s="83">
        <v>31</v>
      </c>
      <c r="N146" s="83">
        <v>18</v>
      </c>
      <c r="O146" s="83">
        <v>12</v>
      </c>
      <c r="P146" s="81">
        <f t="shared" si="43"/>
        <v>61</v>
      </c>
      <c r="Q146" s="118" t="str">
        <f>IF(P146="0","0",LOOKUP(P146,{0,33,40,50,60,70,80},{0,1,2,3,"3.5",4,5}))</f>
        <v>3.5</v>
      </c>
      <c r="R146" s="118">
        <v>3</v>
      </c>
      <c r="S146" s="118">
        <v>4</v>
      </c>
      <c r="T146" s="83">
        <f t="shared" si="44"/>
        <v>7</v>
      </c>
      <c r="U146" s="83">
        <v>7</v>
      </c>
      <c r="V146" s="83">
        <v>8</v>
      </c>
      <c r="W146" s="83">
        <f t="shared" si="45"/>
        <v>15</v>
      </c>
      <c r="X146" s="119">
        <f t="shared" si="46"/>
        <v>0</v>
      </c>
      <c r="Y146" s="81">
        <f>IF(X146="0","0",LOOKUP(X146,{0,66,80,100,120,140,160},{0,1,2,3,"3.5",4,5}))</f>
        <v>0</v>
      </c>
      <c r="Z146" s="81">
        <v>32</v>
      </c>
      <c r="AA146" s="81">
        <v>20</v>
      </c>
      <c r="AB146" s="81">
        <f t="shared" si="47"/>
        <v>52</v>
      </c>
      <c r="AC146" s="120">
        <v>18</v>
      </c>
      <c r="AD146" s="120">
        <v>16</v>
      </c>
      <c r="AE146" s="120">
        <f t="shared" si="48"/>
        <v>34</v>
      </c>
      <c r="AF146" s="121">
        <f t="shared" si="49"/>
        <v>86</v>
      </c>
      <c r="AG146" s="118">
        <f>IF(AF146="0","0",LOOKUP(AF146,{0,66,80,100,120,140,160},{0,1,2,3,"3.5",4,5}))</f>
        <v>2</v>
      </c>
      <c r="AH146" s="118">
        <v>30</v>
      </c>
      <c r="AI146" s="118">
        <v>19</v>
      </c>
      <c r="AJ146" s="81">
        <f t="shared" si="50"/>
        <v>49</v>
      </c>
      <c r="AK146" s="83">
        <v>16</v>
      </c>
      <c r="AL146" s="122">
        <v>16</v>
      </c>
      <c r="AM146" s="122">
        <f t="shared" si="51"/>
        <v>32</v>
      </c>
      <c r="AN146" s="121">
        <f t="shared" si="52"/>
        <v>81</v>
      </c>
      <c r="AO146" s="118">
        <f>IF(AN146="0","0",LOOKUP(AN146,{0,66,80,100,120,140,160},{0,1,2,3,"3.5",4,5}))</f>
        <v>2</v>
      </c>
      <c r="AP146" s="118">
        <v>23</v>
      </c>
      <c r="AQ146" s="118">
        <v>34</v>
      </c>
      <c r="AR146" s="83">
        <f t="shared" si="53"/>
        <v>57</v>
      </c>
      <c r="AS146" s="83">
        <v>22</v>
      </c>
      <c r="AT146" s="122">
        <v>19</v>
      </c>
      <c r="AU146" s="122">
        <f t="shared" si="54"/>
        <v>41</v>
      </c>
      <c r="AV146" s="122">
        <f t="shared" si="55"/>
        <v>98</v>
      </c>
      <c r="AW146" s="118">
        <f>IF(AV146="0","0",LOOKUP(AV146,{0,66,80,100,120,140,160},{0,1,2,3,"3.5",4,5}))</f>
        <v>2</v>
      </c>
      <c r="AX146" s="88" t="s">
        <v>294</v>
      </c>
      <c r="AY146" s="88">
        <f>IF(ISBLANK(AW146)," ",IF(AW146="0","0",LOOKUP(AW146,{0,1,2,3,"3.5",4,5},{0,0,0,1,"1.5",2,3})))</f>
        <v>0</v>
      </c>
      <c r="AZ146" s="134">
        <f t="shared" si="56"/>
        <v>0</v>
      </c>
      <c r="BA146" s="88" t="str">
        <f t="shared" si="57"/>
        <v>F</v>
      </c>
      <c r="BB146" s="88" t="str">
        <f t="shared" si="58"/>
        <v>Fail</v>
      </c>
      <c r="BD146" s="49" t="str">
        <f>IF(H146="0","0",LOOKUP(H146,{0,1,2,3,"3.5",4,5},{"F","D","C","B","A-","A","A+"}))</f>
        <v>B</v>
      </c>
      <c r="BE146" s="49" t="str">
        <f>IF(L146="0","0",LOOKUP(L146,{0,1,2,3,"3.5",4,5},{"F","D","C","B","A-","A","A+"}))</f>
        <v>B</v>
      </c>
      <c r="BF146" s="49" t="str">
        <f>IF(Q146="0","0",LOOKUP(Q146,{0,1,2,3,"3.5",4,5},{"F","D","C","B","A-","A","A+"}))</f>
        <v>A-</v>
      </c>
      <c r="BG146" s="49" t="str">
        <f>IF(Y146="0","0",LOOKUP(Y146,{0,1,2,3,"3.5",4,5},{"F","D","C","B","A-","A","A+"}))</f>
        <v>F</v>
      </c>
      <c r="BH146" s="49" t="str">
        <f>IF(AG146="0","0",LOOKUP(AG146,{0,1,2,3,"3.5",4,5},{"F","D","C","B","A-","A","A+"}))</f>
        <v>C</v>
      </c>
      <c r="BI146" s="49" t="str">
        <f>IF(AO146="0","0",LOOKUP(AO146,{0,1,2,3,"3.5",4,5},{"F","D","C","B","A-","A","A+"}))</f>
        <v>C</v>
      </c>
      <c r="BJ146" s="49" t="str">
        <f>IF(AW146="0","0",LOOKUP(AW146,{0,1,2,3,"3.5",4,5},{"F","D","C","B","A-","A","A+"}))</f>
        <v>C</v>
      </c>
      <c r="BK146" s="50">
        <f t="shared" si="59"/>
        <v>534</v>
      </c>
    </row>
    <row r="147" spans="1:63">
      <c r="A147" s="58">
        <v>3143</v>
      </c>
      <c r="B147" s="153" t="s">
        <v>421</v>
      </c>
      <c r="C147" s="81">
        <v>29</v>
      </c>
      <c r="D147" s="81">
        <v>40</v>
      </c>
      <c r="E147" s="81">
        <f t="shared" si="40"/>
        <v>69</v>
      </c>
      <c r="F147" s="81">
        <v>20</v>
      </c>
      <c r="G147" s="81">
        <f t="shared" si="41"/>
        <v>89</v>
      </c>
      <c r="H147" s="116">
        <f>IF(G147="0","0",LOOKUP(G147,{0,66,80,100,120,140,160},{0,1,2,3,"3.5",4,5}))</f>
        <v>2</v>
      </c>
      <c r="I147" s="81">
        <v>28</v>
      </c>
      <c r="J147" s="83">
        <v>41</v>
      </c>
      <c r="K147" s="117">
        <f t="shared" si="42"/>
        <v>69</v>
      </c>
      <c r="L147" s="81">
        <f>IF(K147="0","0",LOOKUP(K147,{0,66,80,100,120,140,160},{0,1,2,3,"3.5",4,5}))</f>
        <v>1</v>
      </c>
      <c r="M147" s="83">
        <v>25</v>
      </c>
      <c r="N147" s="83">
        <v>14</v>
      </c>
      <c r="O147" s="83">
        <v>12</v>
      </c>
      <c r="P147" s="81">
        <f t="shared" si="43"/>
        <v>51</v>
      </c>
      <c r="Q147" s="118">
        <f>IF(P147="0","0",LOOKUP(P147,{0,33,40,50,60,70,80},{0,1,2,3,"3.5",4,5}))</f>
        <v>3</v>
      </c>
      <c r="R147" s="118">
        <v>7</v>
      </c>
      <c r="S147" s="118">
        <v>9</v>
      </c>
      <c r="T147" s="83">
        <f t="shared" si="44"/>
        <v>16</v>
      </c>
      <c r="U147" s="83">
        <v>11</v>
      </c>
      <c r="V147" s="83">
        <v>17</v>
      </c>
      <c r="W147" s="83">
        <f t="shared" si="45"/>
        <v>28</v>
      </c>
      <c r="X147" s="119">
        <f t="shared" si="46"/>
        <v>0</v>
      </c>
      <c r="Y147" s="81">
        <f>IF(X147="0","0",LOOKUP(X147,{0,66,80,100,120,140,160},{0,1,2,3,"3.5",4,5}))</f>
        <v>0</v>
      </c>
      <c r="Z147" s="81">
        <v>27</v>
      </c>
      <c r="AA147" s="81">
        <v>25</v>
      </c>
      <c r="AB147" s="81">
        <f t="shared" si="47"/>
        <v>52</v>
      </c>
      <c r="AC147" s="120">
        <v>17</v>
      </c>
      <c r="AD147" s="120">
        <v>20</v>
      </c>
      <c r="AE147" s="120">
        <f t="shared" si="48"/>
        <v>37</v>
      </c>
      <c r="AF147" s="121">
        <f t="shared" si="49"/>
        <v>89</v>
      </c>
      <c r="AG147" s="118">
        <f>IF(AF147="0","0",LOOKUP(AF147,{0,66,80,100,120,140,160},{0,1,2,3,"3.5",4,5}))</f>
        <v>2</v>
      </c>
      <c r="AH147" s="118">
        <v>34</v>
      </c>
      <c r="AI147" s="118">
        <v>34</v>
      </c>
      <c r="AJ147" s="81">
        <f t="shared" si="50"/>
        <v>68</v>
      </c>
      <c r="AK147" s="83">
        <v>18</v>
      </c>
      <c r="AL147" s="122">
        <v>13</v>
      </c>
      <c r="AM147" s="122">
        <f t="shared" si="51"/>
        <v>31</v>
      </c>
      <c r="AN147" s="121">
        <f t="shared" si="52"/>
        <v>99</v>
      </c>
      <c r="AO147" s="118">
        <f>IF(AN147="0","0",LOOKUP(AN147,{0,66,80,100,120,140,160},{0,1,2,3,"3.5",4,5}))</f>
        <v>2</v>
      </c>
      <c r="AP147" s="118">
        <v>18</v>
      </c>
      <c r="AQ147" s="118">
        <v>31</v>
      </c>
      <c r="AR147" s="83">
        <f t="shared" si="53"/>
        <v>49</v>
      </c>
      <c r="AS147" s="83">
        <v>10</v>
      </c>
      <c r="AT147" s="122">
        <v>14</v>
      </c>
      <c r="AU147" s="122">
        <f t="shared" si="54"/>
        <v>24</v>
      </c>
      <c r="AV147" s="122">
        <f t="shared" si="55"/>
        <v>73</v>
      </c>
      <c r="AW147" s="118">
        <f>IF(AV147="0","0",LOOKUP(AV147,{0,66,80,100,120,140,160},{0,1,2,3,"3.5",4,5}))</f>
        <v>1</v>
      </c>
      <c r="AX147" s="88" t="s">
        <v>294</v>
      </c>
      <c r="AY147" s="88">
        <f>IF(ISBLANK(AW147)," ",IF(AW147="0","0",LOOKUP(AW147,{0,1,2,3,"3.5",4,5},{0,0,0,1,"1.5",2,3})))</f>
        <v>0</v>
      </c>
      <c r="AZ147" s="134">
        <f t="shared" si="56"/>
        <v>0</v>
      </c>
      <c r="BA147" s="88" t="str">
        <f t="shared" si="57"/>
        <v>F</v>
      </c>
      <c r="BB147" s="88" t="str">
        <f t="shared" si="58"/>
        <v>Fail</v>
      </c>
      <c r="BD147" s="49" t="str">
        <f>IF(H147="0","0",LOOKUP(H147,{0,1,2,3,"3.5",4,5},{"F","D","C","B","A-","A","A+"}))</f>
        <v>C</v>
      </c>
      <c r="BE147" s="49" t="str">
        <f>IF(L147="0","0",LOOKUP(L147,{0,1,2,3,"3.5",4,5},{"F","D","C","B","A-","A","A+"}))</f>
        <v>D</v>
      </c>
      <c r="BF147" s="49" t="str">
        <f>IF(Q147="0","0",LOOKUP(Q147,{0,1,2,3,"3.5",4,5},{"F","D","C","B","A-","A","A+"}))</f>
        <v>B</v>
      </c>
      <c r="BG147" s="49" t="str">
        <f>IF(Y147="0","0",LOOKUP(Y147,{0,1,2,3,"3.5",4,5},{"F","D","C","B","A-","A","A+"}))</f>
        <v>F</v>
      </c>
      <c r="BH147" s="49" t="str">
        <f>IF(AG147="0","0",LOOKUP(AG147,{0,1,2,3,"3.5",4,5},{"F","D","C","B","A-","A","A+"}))</f>
        <v>C</v>
      </c>
      <c r="BI147" s="49" t="str">
        <f>IF(AO147="0","0",LOOKUP(AO147,{0,1,2,3,"3.5",4,5},{"F","D","C","B","A-","A","A+"}))</f>
        <v>C</v>
      </c>
      <c r="BJ147" s="49" t="str">
        <f>IF(AW147="0","0",LOOKUP(AW147,{0,1,2,3,"3.5",4,5},{"F","D","C","B","A-","A","A+"}))</f>
        <v>D</v>
      </c>
      <c r="BK147" s="50">
        <f t="shared" si="59"/>
        <v>470</v>
      </c>
    </row>
    <row r="148" spans="1:63">
      <c r="A148" s="58">
        <v>3144</v>
      </c>
      <c r="B148" s="153" t="s">
        <v>422</v>
      </c>
      <c r="C148" s="81">
        <v>24</v>
      </c>
      <c r="D148" s="81">
        <v>55</v>
      </c>
      <c r="E148" s="81">
        <f t="shared" si="40"/>
        <v>79</v>
      </c>
      <c r="F148" s="81">
        <v>20</v>
      </c>
      <c r="G148" s="81">
        <f t="shared" si="41"/>
        <v>99</v>
      </c>
      <c r="H148" s="116">
        <f>IF(G148="0","0",LOOKUP(G148,{0,66,80,100,120,140,160},{0,1,2,3,"3.5",4,5}))</f>
        <v>2</v>
      </c>
      <c r="I148" s="81">
        <v>38</v>
      </c>
      <c r="J148" s="83">
        <v>45</v>
      </c>
      <c r="K148" s="117">
        <f t="shared" si="42"/>
        <v>83</v>
      </c>
      <c r="L148" s="81">
        <f>IF(K148="0","0",LOOKUP(K148,{0,66,80,100,120,140,160},{0,1,2,3,"3.5",4,5}))</f>
        <v>2</v>
      </c>
      <c r="M148" s="83">
        <v>7</v>
      </c>
      <c r="N148" s="83">
        <v>17</v>
      </c>
      <c r="O148" s="83"/>
      <c r="P148" s="81">
        <f t="shared" si="43"/>
        <v>0</v>
      </c>
      <c r="Q148" s="118">
        <f>IF(P148="0","0",LOOKUP(P148,{0,33,40,50,60,70,80},{0,1,2,3,"3.5",4,5}))</f>
        <v>0</v>
      </c>
      <c r="R148" s="118"/>
      <c r="S148" s="118"/>
      <c r="T148" s="83">
        <f t="shared" si="44"/>
        <v>0</v>
      </c>
      <c r="U148" s="83"/>
      <c r="V148" s="83"/>
      <c r="W148" s="83">
        <f t="shared" si="45"/>
        <v>0</v>
      </c>
      <c r="X148" s="119">
        <f t="shared" si="46"/>
        <v>0</v>
      </c>
      <c r="Y148" s="81">
        <f>IF(X148="0","0",LOOKUP(X148,{0,66,80,100,120,140,160},{0,1,2,3,"3.5",4,5}))</f>
        <v>0</v>
      </c>
      <c r="Z148" s="81"/>
      <c r="AA148" s="81"/>
      <c r="AB148" s="81">
        <f t="shared" si="47"/>
        <v>0</v>
      </c>
      <c r="AC148" s="120"/>
      <c r="AD148" s="120"/>
      <c r="AE148" s="120">
        <f t="shared" si="48"/>
        <v>0</v>
      </c>
      <c r="AF148" s="121">
        <f t="shared" si="49"/>
        <v>0</v>
      </c>
      <c r="AG148" s="118">
        <f>IF(AF148="0","0",LOOKUP(AF148,{0,66,80,100,120,140,160},{0,1,2,3,"3.5",4,5}))</f>
        <v>0</v>
      </c>
      <c r="AH148" s="118"/>
      <c r="AI148" s="118"/>
      <c r="AJ148" s="81">
        <f t="shared" si="50"/>
        <v>0</v>
      </c>
      <c r="AK148" s="83"/>
      <c r="AL148" s="122"/>
      <c r="AM148" s="122">
        <f t="shared" si="51"/>
        <v>0</v>
      </c>
      <c r="AN148" s="121">
        <f t="shared" si="52"/>
        <v>0</v>
      </c>
      <c r="AO148" s="118">
        <f>IF(AN148="0","0",LOOKUP(AN148,{0,66,80,100,120,140,160},{0,1,2,3,"3.5",4,5}))</f>
        <v>0</v>
      </c>
      <c r="AP148" s="118"/>
      <c r="AQ148" s="118"/>
      <c r="AR148" s="83">
        <f t="shared" si="53"/>
        <v>0</v>
      </c>
      <c r="AS148" s="83"/>
      <c r="AT148" s="122"/>
      <c r="AU148" s="122">
        <f t="shared" si="54"/>
        <v>0</v>
      </c>
      <c r="AV148" s="122">
        <f t="shared" si="55"/>
        <v>0</v>
      </c>
      <c r="AW148" s="118">
        <f>IF(AV148="0","0",LOOKUP(AV148,{0,66,80,100,120,140,160},{0,1,2,3,"3.5",4,5}))</f>
        <v>0</v>
      </c>
      <c r="AX148" s="88" t="s">
        <v>294</v>
      </c>
      <c r="AY148" s="88">
        <f>IF(ISBLANK(AW148)," ",IF(AW148="0","0",LOOKUP(AW148,{0,1,2,3,"3.5",4,5},{0,0,0,1,"1.5",2,3})))</f>
        <v>0</v>
      </c>
      <c r="AZ148" s="134">
        <f t="shared" si="56"/>
        <v>0</v>
      </c>
      <c r="BA148" s="88" t="str">
        <f t="shared" si="57"/>
        <v>F</v>
      </c>
      <c r="BB148" s="88" t="str">
        <f t="shared" si="58"/>
        <v>Fail</v>
      </c>
      <c r="BD148" s="49" t="str">
        <f>IF(H148="0","0",LOOKUP(H148,{0,1,2,3,"3.5",4,5},{"F","D","C","B","A-","A","A+"}))</f>
        <v>C</v>
      </c>
      <c r="BE148" s="49" t="str">
        <f>IF(L148="0","0",LOOKUP(L148,{0,1,2,3,"3.5",4,5},{"F","D","C","B","A-","A","A+"}))</f>
        <v>C</v>
      </c>
      <c r="BF148" s="49" t="str">
        <f>IF(Q148="0","0",LOOKUP(Q148,{0,1,2,3,"3.5",4,5},{"F","D","C","B","A-","A","A+"}))</f>
        <v>F</v>
      </c>
      <c r="BG148" s="49" t="str">
        <f>IF(Y148="0","0",LOOKUP(Y148,{0,1,2,3,"3.5",4,5},{"F","D","C","B","A-","A","A+"}))</f>
        <v>F</v>
      </c>
      <c r="BH148" s="49" t="str">
        <f>IF(AG148="0","0",LOOKUP(AG148,{0,1,2,3,"3.5",4,5},{"F","D","C","B","A-","A","A+"}))</f>
        <v>F</v>
      </c>
      <c r="BI148" s="49" t="str">
        <f>IF(AO148="0","0",LOOKUP(AO148,{0,1,2,3,"3.5",4,5},{"F","D","C","B","A-","A","A+"}))</f>
        <v>F</v>
      </c>
      <c r="BJ148" s="49" t="str">
        <f>IF(AW148="0","0",LOOKUP(AW148,{0,1,2,3,"3.5",4,5},{"F","D","C","B","A-","A","A+"}))</f>
        <v>F</v>
      </c>
      <c r="BK148" s="50">
        <f t="shared" si="59"/>
        <v>182</v>
      </c>
    </row>
    <row r="149" spans="1:63">
      <c r="A149" s="58">
        <v>3145</v>
      </c>
      <c r="B149" s="153" t="s">
        <v>423</v>
      </c>
      <c r="C149" s="81"/>
      <c r="D149" s="81"/>
      <c r="E149" s="81">
        <f t="shared" si="40"/>
        <v>0</v>
      </c>
      <c r="F149" s="81"/>
      <c r="G149" s="81">
        <f t="shared" si="41"/>
        <v>0</v>
      </c>
      <c r="H149" s="116">
        <f>IF(G149="0","0",LOOKUP(G149,{0,66,80,100,120,140,160},{0,1,2,3,"3.5",4,5}))</f>
        <v>0</v>
      </c>
      <c r="I149" s="81"/>
      <c r="J149" s="83"/>
      <c r="K149" s="117">
        <f t="shared" si="42"/>
        <v>0</v>
      </c>
      <c r="L149" s="81">
        <f>IF(K149="0","0",LOOKUP(K149,{0,66,80,100,120,140,160},{0,1,2,3,"3.5",4,5}))</f>
        <v>0</v>
      </c>
      <c r="M149" s="83"/>
      <c r="N149" s="83"/>
      <c r="O149" s="83"/>
      <c r="P149" s="81">
        <f t="shared" si="43"/>
        <v>0</v>
      </c>
      <c r="Q149" s="118">
        <f>IF(P149="0","0",LOOKUP(P149,{0,33,40,50,60,70,80},{0,1,2,3,"3.5",4,5}))</f>
        <v>0</v>
      </c>
      <c r="R149" s="118"/>
      <c r="S149" s="118"/>
      <c r="T149" s="83">
        <f t="shared" si="44"/>
        <v>0</v>
      </c>
      <c r="U149" s="83"/>
      <c r="V149" s="83"/>
      <c r="W149" s="83">
        <f t="shared" si="45"/>
        <v>0</v>
      </c>
      <c r="X149" s="119">
        <f t="shared" si="46"/>
        <v>0</v>
      </c>
      <c r="Y149" s="81">
        <f>IF(X149="0","0",LOOKUP(X149,{0,66,80,100,120,140,160},{0,1,2,3,"3.5",4,5}))</f>
        <v>0</v>
      </c>
      <c r="Z149" s="81"/>
      <c r="AA149" s="81"/>
      <c r="AB149" s="81">
        <f t="shared" si="47"/>
        <v>0</v>
      </c>
      <c r="AC149" s="120"/>
      <c r="AD149" s="120"/>
      <c r="AE149" s="120">
        <f t="shared" si="48"/>
        <v>0</v>
      </c>
      <c r="AF149" s="121">
        <f t="shared" si="49"/>
        <v>0</v>
      </c>
      <c r="AG149" s="118">
        <f>IF(AF149="0","0",LOOKUP(AF149,{0,66,80,100,120,140,160},{0,1,2,3,"3.5",4,5}))</f>
        <v>0</v>
      </c>
      <c r="AH149" s="118"/>
      <c r="AI149" s="118"/>
      <c r="AJ149" s="81">
        <f t="shared" si="50"/>
        <v>0</v>
      </c>
      <c r="AK149" s="83"/>
      <c r="AL149" s="122"/>
      <c r="AM149" s="122">
        <f t="shared" si="51"/>
        <v>0</v>
      </c>
      <c r="AN149" s="121">
        <f t="shared" si="52"/>
        <v>0</v>
      </c>
      <c r="AO149" s="118">
        <f>IF(AN149="0","0",LOOKUP(AN149,{0,66,80,100,120,140,160},{0,1,2,3,"3.5",4,5}))</f>
        <v>0</v>
      </c>
      <c r="AP149" s="118"/>
      <c r="AQ149" s="118"/>
      <c r="AR149" s="83">
        <f t="shared" si="53"/>
        <v>0</v>
      </c>
      <c r="AS149" s="83"/>
      <c r="AT149" s="122"/>
      <c r="AU149" s="122">
        <f t="shared" si="54"/>
        <v>0</v>
      </c>
      <c r="AV149" s="122">
        <f t="shared" si="55"/>
        <v>0</v>
      </c>
      <c r="AW149" s="118">
        <f>IF(AV149="0","0",LOOKUP(AV149,{0,66,80,100,120,140,160},{0,1,2,3,"3.5",4,5}))</f>
        <v>0</v>
      </c>
      <c r="AX149" s="88" t="s">
        <v>294</v>
      </c>
      <c r="AY149" s="88">
        <f>IF(ISBLANK(AW149)," ",IF(AW149="0","0",LOOKUP(AW149,{0,1,2,3,"3.5",4,5},{0,0,0,1,"1.5",2,3})))</f>
        <v>0</v>
      </c>
      <c r="AZ149" s="134">
        <f t="shared" si="56"/>
        <v>0</v>
      </c>
      <c r="BA149" s="88" t="str">
        <f t="shared" si="57"/>
        <v>F</v>
      </c>
      <c r="BB149" s="88" t="str">
        <f t="shared" si="58"/>
        <v>Fail</v>
      </c>
      <c r="BD149" s="49" t="str">
        <f>IF(H149="0","0",LOOKUP(H149,{0,1,2,3,"3.5",4,5},{"F","D","C","B","A-","A","A+"}))</f>
        <v>F</v>
      </c>
      <c r="BE149" s="49" t="str">
        <f>IF(L149="0","0",LOOKUP(L149,{0,1,2,3,"3.5",4,5},{"F","D","C","B","A-","A","A+"}))</f>
        <v>F</v>
      </c>
      <c r="BF149" s="49" t="str">
        <f>IF(Q149="0","0",LOOKUP(Q149,{0,1,2,3,"3.5",4,5},{"F","D","C","B","A-","A","A+"}))</f>
        <v>F</v>
      </c>
      <c r="BG149" s="49" t="str">
        <f>IF(Y149="0","0",LOOKUP(Y149,{0,1,2,3,"3.5",4,5},{"F","D","C","B","A-","A","A+"}))</f>
        <v>F</v>
      </c>
      <c r="BH149" s="49" t="str">
        <f>IF(AG149="0","0",LOOKUP(AG149,{0,1,2,3,"3.5",4,5},{"F","D","C","B","A-","A","A+"}))</f>
        <v>F</v>
      </c>
      <c r="BI149" s="49" t="str">
        <f>IF(AO149="0","0",LOOKUP(AO149,{0,1,2,3,"3.5",4,5},{"F","D","C","B","A-","A","A+"}))</f>
        <v>F</v>
      </c>
      <c r="BJ149" s="49" t="str">
        <f>IF(AW149="0","0",LOOKUP(AW149,{0,1,2,3,"3.5",4,5},{"F","D","C","B","A-","A","A+"}))</f>
        <v>F</v>
      </c>
      <c r="BK149" s="50">
        <f t="shared" si="59"/>
        <v>0</v>
      </c>
    </row>
    <row r="150" spans="1:63">
      <c r="A150" s="58">
        <v>3146</v>
      </c>
      <c r="B150" s="153" t="s">
        <v>424</v>
      </c>
      <c r="C150" s="81">
        <v>35</v>
      </c>
      <c r="D150" s="81">
        <v>69</v>
      </c>
      <c r="E150" s="81">
        <f t="shared" si="40"/>
        <v>104</v>
      </c>
      <c r="F150" s="81">
        <v>24</v>
      </c>
      <c r="G150" s="81">
        <f t="shared" si="41"/>
        <v>128</v>
      </c>
      <c r="H150" s="116" t="str">
        <f>IF(G150="0","0",LOOKUP(G150,{0,66,80,100,120,140,160},{0,1,2,3,"3.5",4,5}))</f>
        <v>3.5</v>
      </c>
      <c r="I150" s="81">
        <v>43</v>
      </c>
      <c r="J150" s="83">
        <v>48</v>
      </c>
      <c r="K150" s="117">
        <f t="shared" si="42"/>
        <v>91</v>
      </c>
      <c r="L150" s="81">
        <f>IF(K150="0","0",LOOKUP(K150,{0,66,80,100,120,140,160},{0,1,2,3,"3.5",4,5}))</f>
        <v>2</v>
      </c>
      <c r="M150" s="83">
        <v>31</v>
      </c>
      <c r="N150" s="83">
        <v>14</v>
      </c>
      <c r="O150" s="83">
        <v>12</v>
      </c>
      <c r="P150" s="81">
        <f t="shared" si="43"/>
        <v>57</v>
      </c>
      <c r="Q150" s="118">
        <f>IF(P150="0","0",LOOKUP(P150,{0,33,40,50,60,70,80},{0,1,2,3,"3.5",4,5}))</f>
        <v>3</v>
      </c>
      <c r="R150" s="118">
        <v>11</v>
      </c>
      <c r="S150" s="118">
        <v>2</v>
      </c>
      <c r="T150" s="83">
        <f t="shared" si="44"/>
        <v>13</v>
      </c>
      <c r="U150" s="83">
        <v>11</v>
      </c>
      <c r="V150" s="83">
        <v>11</v>
      </c>
      <c r="W150" s="83">
        <f t="shared" si="45"/>
        <v>22</v>
      </c>
      <c r="X150" s="119">
        <f t="shared" si="46"/>
        <v>0</v>
      </c>
      <c r="Y150" s="81">
        <f>IF(X150="0","0",LOOKUP(X150,{0,66,80,100,120,140,160},{0,1,2,3,"3.5",4,5}))</f>
        <v>0</v>
      </c>
      <c r="Z150" s="81">
        <v>33</v>
      </c>
      <c r="AA150" s="81">
        <v>31</v>
      </c>
      <c r="AB150" s="81">
        <f t="shared" si="47"/>
        <v>64</v>
      </c>
      <c r="AC150" s="120">
        <v>17</v>
      </c>
      <c r="AD150" s="120">
        <v>19</v>
      </c>
      <c r="AE150" s="120">
        <f t="shared" si="48"/>
        <v>36</v>
      </c>
      <c r="AF150" s="121">
        <f t="shared" si="49"/>
        <v>100</v>
      </c>
      <c r="AG150" s="118">
        <f>IF(AF150="0","0",LOOKUP(AF150,{0,66,80,100,120,140,160},{0,1,2,3,"3.5",4,5}))</f>
        <v>3</v>
      </c>
      <c r="AH150" s="118">
        <v>32</v>
      </c>
      <c r="AI150" s="118">
        <v>31</v>
      </c>
      <c r="AJ150" s="81">
        <f t="shared" si="50"/>
        <v>63</v>
      </c>
      <c r="AK150" s="83">
        <v>7</v>
      </c>
      <c r="AL150" s="122">
        <v>10</v>
      </c>
      <c r="AM150" s="122">
        <f t="shared" si="51"/>
        <v>17</v>
      </c>
      <c r="AN150" s="121">
        <f t="shared" si="52"/>
        <v>0</v>
      </c>
      <c r="AO150" s="118">
        <f>IF(AN150="0","0",LOOKUP(AN150,{0,66,80,100,120,140,160},{0,1,2,3,"3.5",4,5}))</f>
        <v>0</v>
      </c>
      <c r="AP150" s="118">
        <v>23</v>
      </c>
      <c r="AQ150" s="118">
        <v>34</v>
      </c>
      <c r="AR150" s="83">
        <f t="shared" si="53"/>
        <v>57</v>
      </c>
      <c r="AS150" s="83">
        <v>16</v>
      </c>
      <c r="AT150" s="122">
        <v>19</v>
      </c>
      <c r="AU150" s="122">
        <f t="shared" si="54"/>
        <v>35</v>
      </c>
      <c r="AV150" s="122">
        <f t="shared" si="55"/>
        <v>92</v>
      </c>
      <c r="AW150" s="118">
        <f>IF(AV150="0","0",LOOKUP(AV150,{0,66,80,100,120,140,160},{0,1,2,3,"3.5",4,5}))</f>
        <v>2</v>
      </c>
      <c r="AX150" s="88" t="s">
        <v>294</v>
      </c>
      <c r="AY150" s="88">
        <f>IF(ISBLANK(AW150)," ",IF(AW150="0","0",LOOKUP(AW150,{0,1,2,3,"3.5",4,5},{0,0,0,1,"1.5",2,3})))</f>
        <v>0</v>
      </c>
      <c r="AZ150" s="134">
        <f t="shared" si="56"/>
        <v>0</v>
      </c>
      <c r="BA150" s="88" t="str">
        <f t="shared" si="57"/>
        <v>F</v>
      </c>
      <c r="BB150" s="88" t="str">
        <f t="shared" si="58"/>
        <v>Fail</v>
      </c>
      <c r="BD150" s="49" t="str">
        <f>IF(H150="0","0",LOOKUP(H150,{0,1,2,3,"3.5",4,5},{"F","D","C","B","A-","A","A+"}))</f>
        <v>A-</v>
      </c>
      <c r="BE150" s="49" t="str">
        <f>IF(L150="0","0",LOOKUP(L150,{0,1,2,3,"3.5",4,5},{"F","D","C","B","A-","A","A+"}))</f>
        <v>C</v>
      </c>
      <c r="BF150" s="49" t="str">
        <f>IF(Q150="0","0",LOOKUP(Q150,{0,1,2,3,"3.5",4,5},{"F","D","C","B","A-","A","A+"}))</f>
        <v>B</v>
      </c>
      <c r="BG150" s="49" t="str">
        <f>IF(Y150="0","0",LOOKUP(Y150,{0,1,2,3,"3.5",4,5},{"F","D","C","B","A-","A","A+"}))</f>
        <v>F</v>
      </c>
      <c r="BH150" s="49" t="str">
        <f>IF(AG150="0","0",LOOKUP(AG150,{0,1,2,3,"3.5",4,5},{"F","D","C","B","A-","A","A+"}))</f>
        <v>B</v>
      </c>
      <c r="BI150" s="49" t="str">
        <f>IF(AO150="0","0",LOOKUP(AO150,{0,1,2,3,"3.5",4,5},{"F","D","C","B","A-","A","A+"}))</f>
        <v>F</v>
      </c>
      <c r="BJ150" s="49" t="str">
        <f>IF(AW150="0","0",LOOKUP(AW150,{0,1,2,3,"3.5",4,5},{"F","D","C","B","A-","A","A+"}))</f>
        <v>C</v>
      </c>
      <c r="BK150" s="50">
        <f t="shared" si="59"/>
        <v>468</v>
      </c>
    </row>
    <row r="151" spans="1:63">
      <c r="A151" s="58">
        <v>3147</v>
      </c>
      <c r="B151" s="153" t="s">
        <v>425</v>
      </c>
      <c r="C151" s="81"/>
      <c r="D151" s="81"/>
      <c r="E151" s="81">
        <f t="shared" si="40"/>
        <v>0</v>
      </c>
      <c r="F151" s="81"/>
      <c r="G151" s="81">
        <f t="shared" si="41"/>
        <v>0</v>
      </c>
      <c r="H151" s="116">
        <f>IF(G151="0","0",LOOKUP(G151,{0,66,80,100,120,140,160},{0,1,2,3,"3.5",4,5}))</f>
        <v>0</v>
      </c>
      <c r="I151" s="81"/>
      <c r="J151" s="83"/>
      <c r="K151" s="117">
        <f t="shared" si="42"/>
        <v>0</v>
      </c>
      <c r="L151" s="81">
        <f>IF(K151="0","0",LOOKUP(K151,{0,66,80,100,120,140,160},{0,1,2,3,"3.5",4,5}))</f>
        <v>0</v>
      </c>
      <c r="M151" s="83"/>
      <c r="N151" s="83"/>
      <c r="O151" s="83"/>
      <c r="P151" s="81">
        <f t="shared" si="43"/>
        <v>0</v>
      </c>
      <c r="Q151" s="118">
        <f>IF(P151="0","0",LOOKUP(P151,{0,33,40,50,60,70,80},{0,1,2,3,"3.5",4,5}))</f>
        <v>0</v>
      </c>
      <c r="R151" s="118"/>
      <c r="S151" s="118"/>
      <c r="T151" s="83">
        <f t="shared" si="44"/>
        <v>0</v>
      </c>
      <c r="U151" s="83"/>
      <c r="V151" s="83"/>
      <c r="W151" s="83">
        <f t="shared" si="45"/>
        <v>0</v>
      </c>
      <c r="X151" s="119">
        <f t="shared" si="46"/>
        <v>0</v>
      </c>
      <c r="Y151" s="81">
        <f>IF(X151="0","0",LOOKUP(X151,{0,66,80,100,120,140,160},{0,1,2,3,"3.5",4,5}))</f>
        <v>0</v>
      </c>
      <c r="Z151" s="81"/>
      <c r="AA151" s="81"/>
      <c r="AB151" s="81">
        <f t="shared" si="47"/>
        <v>0</v>
      </c>
      <c r="AC151" s="120"/>
      <c r="AD151" s="120"/>
      <c r="AE151" s="120">
        <f t="shared" si="48"/>
        <v>0</v>
      </c>
      <c r="AF151" s="121">
        <f t="shared" si="49"/>
        <v>0</v>
      </c>
      <c r="AG151" s="118">
        <f>IF(AF151="0","0",LOOKUP(AF151,{0,66,80,100,120,140,160},{0,1,2,3,"3.5",4,5}))</f>
        <v>0</v>
      </c>
      <c r="AH151" s="118"/>
      <c r="AI151" s="118"/>
      <c r="AJ151" s="81">
        <f t="shared" si="50"/>
        <v>0</v>
      </c>
      <c r="AK151" s="83"/>
      <c r="AL151" s="122"/>
      <c r="AM151" s="122">
        <f t="shared" si="51"/>
        <v>0</v>
      </c>
      <c r="AN151" s="121">
        <f t="shared" si="52"/>
        <v>0</v>
      </c>
      <c r="AO151" s="118">
        <f>IF(AN151="0","0",LOOKUP(AN151,{0,66,80,100,120,140,160},{0,1,2,3,"3.5",4,5}))</f>
        <v>0</v>
      </c>
      <c r="AP151" s="118"/>
      <c r="AQ151" s="118"/>
      <c r="AR151" s="83">
        <f t="shared" si="53"/>
        <v>0</v>
      </c>
      <c r="AS151" s="83"/>
      <c r="AT151" s="122"/>
      <c r="AU151" s="122">
        <f t="shared" si="54"/>
        <v>0</v>
      </c>
      <c r="AV151" s="122">
        <f t="shared" si="55"/>
        <v>0</v>
      </c>
      <c r="AW151" s="118">
        <f>IF(AV151="0","0",LOOKUP(AV151,{0,66,80,100,120,140,160},{0,1,2,3,"3.5",4,5}))</f>
        <v>0</v>
      </c>
      <c r="AX151" s="88" t="s">
        <v>294</v>
      </c>
      <c r="AY151" s="88">
        <f>IF(ISBLANK(AW151)," ",IF(AW151="0","0",LOOKUP(AW151,{0,1,2,3,"3.5",4,5},{0,0,0,1,"1.5",2,3})))</f>
        <v>0</v>
      </c>
      <c r="AZ151" s="134">
        <f t="shared" si="56"/>
        <v>0</v>
      </c>
      <c r="BA151" s="88" t="str">
        <f t="shared" si="57"/>
        <v>F</v>
      </c>
      <c r="BB151" s="88" t="str">
        <f t="shared" si="58"/>
        <v>Fail</v>
      </c>
      <c r="BD151" s="49" t="str">
        <f>IF(H151="0","0",LOOKUP(H151,{0,1,2,3,"3.5",4,5},{"F","D","C","B","A-","A","A+"}))</f>
        <v>F</v>
      </c>
      <c r="BE151" s="49" t="str">
        <f>IF(L151="0","0",LOOKUP(L151,{0,1,2,3,"3.5",4,5},{"F","D","C","B","A-","A","A+"}))</f>
        <v>F</v>
      </c>
      <c r="BF151" s="49" t="str">
        <f>IF(Q151="0","0",LOOKUP(Q151,{0,1,2,3,"3.5",4,5},{"F","D","C","B","A-","A","A+"}))</f>
        <v>F</v>
      </c>
      <c r="BG151" s="49" t="str">
        <f>IF(Y151="0","0",LOOKUP(Y151,{0,1,2,3,"3.5",4,5},{"F","D","C","B","A-","A","A+"}))</f>
        <v>F</v>
      </c>
      <c r="BH151" s="49" t="str">
        <f>IF(AG151="0","0",LOOKUP(AG151,{0,1,2,3,"3.5",4,5},{"F","D","C","B","A-","A","A+"}))</f>
        <v>F</v>
      </c>
      <c r="BI151" s="49" t="str">
        <f>IF(AO151="0","0",LOOKUP(AO151,{0,1,2,3,"3.5",4,5},{"F","D","C","B","A-","A","A+"}))</f>
        <v>F</v>
      </c>
      <c r="BJ151" s="49" t="str">
        <f>IF(AW151="0","0",LOOKUP(AW151,{0,1,2,3,"3.5",4,5},{"F","D","C","B","A-","A","A+"}))</f>
        <v>F</v>
      </c>
      <c r="BK151" s="50">
        <f t="shared" si="59"/>
        <v>0</v>
      </c>
    </row>
    <row r="152" spans="1:63">
      <c r="A152" s="58">
        <v>3148</v>
      </c>
      <c r="B152" s="153" t="s">
        <v>426</v>
      </c>
      <c r="C152" s="81">
        <v>33</v>
      </c>
      <c r="D152" s="81">
        <v>70</v>
      </c>
      <c r="E152" s="81">
        <f t="shared" si="40"/>
        <v>103</v>
      </c>
      <c r="F152" s="81">
        <v>21</v>
      </c>
      <c r="G152" s="81">
        <f t="shared" si="41"/>
        <v>124</v>
      </c>
      <c r="H152" s="116" t="str">
        <f>IF(G152="0","0",LOOKUP(G152,{0,66,80,100,120,140,160},{0,1,2,3,"3.5",4,5}))</f>
        <v>3.5</v>
      </c>
      <c r="I152" s="81">
        <v>52</v>
      </c>
      <c r="J152" s="83">
        <v>72</v>
      </c>
      <c r="K152" s="117">
        <f t="shared" si="42"/>
        <v>124</v>
      </c>
      <c r="L152" s="81" t="str">
        <f>IF(K152="0","0",LOOKUP(K152,{0,66,80,100,120,140,160},{0,1,2,3,"3.5",4,5}))</f>
        <v>3.5</v>
      </c>
      <c r="M152" s="83">
        <v>28</v>
      </c>
      <c r="N152" s="83">
        <v>14</v>
      </c>
      <c r="O152" s="83">
        <v>12</v>
      </c>
      <c r="P152" s="81">
        <f t="shared" si="43"/>
        <v>54</v>
      </c>
      <c r="Q152" s="118">
        <f>IF(P152="0","0",LOOKUP(P152,{0,33,40,50,60,70,80},{0,1,2,3,"3.5",4,5}))</f>
        <v>3</v>
      </c>
      <c r="R152" s="118">
        <v>6</v>
      </c>
      <c r="S152" s="118">
        <v>14</v>
      </c>
      <c r="T152" s="83">
        <f t="shared" si="44"/>
        <v>20</v>
      </c>
      <c r="U152" s="83">
        <v>11</v>
      </c>
      <c r="V152" s="83">
        <v>18</v>
      </c>
      <c r="W152" s="83">
        <f t="shared" si="45"/>
        <v>29</v>
      </c>
      <c r="X152" s="119">
        <f t="shared" si="46"/>
        <v>0</v>
      </c>
      <c r="Y152" s="81">
        <f>IF(X152="0","0",LOOKUP(X152,{0,66,80,100,120,140,160},{0,1,2,3,"3.5",4,5}))</f>
        <v>0</v>
      </c>
      <c r="Z152" s="81">
        <v>35</v>
      </c>
      <c r="AA152" s="81">
        <v>28</v>
      </c>
      <c r="AB152" s="81">
        <f t="shared" si="47"/>
        <v>63</v>
      </c>
      <c r="AC152" s="81">
        <v>18</v>
      </c>
      <c r="AD152" s="81">
        <v>17</v>
      </c>
      <c r="AE152" s="120">
        <f t="shared" si="48"/>
        <v>35</v>
      </c>
      <c r="AF152" s="121">
        <f t="shared" si="49"/>
        <v>98</v>
      </c>
      <c r="AG152" s="118">
        <f>IF(AF152="0","0",LOOKUP(AF152,{0,66,80,100,120,140,160},{0,1,2,3,"3.5",4,5}))</f>
        <v>2</v>
      </c>
      <c r="AH152" s="118">
        <v>47</v>
      </c>
      <c r="AI152" s="118">
        <v>43</v>
      </c>
      <c r="AJ152" s="81">
        <f t="shared" si="50"/>
        <v>90</v>
      </c>
      <c r="AK152" s="83">
        <v>18</v>
      </c>
      <c r="AL152" s="122">
        <v>13</v>
      </c>
      <c r="AM152" s="122">
        <f t="shared" si="51"/>
        <v>31</v>
      </c>
      <c r="AN152" s="121">
        <f t="shared" si="52"/>
        <v>121</v>
      </c>
      <c r="AO152" s="118" t="str">
        <f>IF(AN152="0","0",LOOKUP(AN152,{0,66,80,100,120,140,160},{0,1,2,3,"3.5",4,5}))</f>
        <v>3.5</v>
      </c>
      <c r="AP152" s="118">
        <v>23</v>
      </c>
      <c r="AQ152" s="118">
        <v>40</v>
      </c>
      <c r="AR152" s="83">
        <f t="shared" si="53"/>
        <v>63</v>
      </c>
      <c r="AS152" s="83">
        <v>9</v>
      </c>
      <c r="AT152" s="122">
        <v>14</v>
      </c>
      <c r="AU152" s="122">
        <f t="shared" si="54"/>
        <v>23</v>
      </c>
      <c r="AV152" s="122">
        <f t="shared" si="55"/>
        <v>86</v>
      </c>
      <c r="AW152" s="118">
        <f>IF(AV152="0","0",LOOKUP(AV152,{0,66,80,100,120,140,160},{0,1,2,3,"3.5",4,5}))</f>
        <v>2</v>
      </c>
      <c r="AX152" s="88" t="s">
        <v>294</v>
      </c>
      <c r="AY152" s="88">
        <f>IF(ISBLANK(AW152)," ",IF(AW152="0","0",LOOKUP(AW152,{0,1,2,3,"3.5",4,5},{0,0,0,1,"1.5",2,3})))</f>
        <v>0</v>
      </c>
      <c r="AZ152" s="134">
        <f t="shared" si="56"/>
        <v>0</v>
      </c>
      <c r="BA152" s="88" t="str">
        <f t="shared" si="57"/>
        <v>F</v>
      </c>
      <c r="BB152" s="88" t="str">
        <f t="shared" si="58"/>
        <v>Fail</v>
      </c>
      <c r="BD152" s="49" t="str">
        <f>IF(H152="0","0",LOOKUP(H152,{0,1,2,3,"3.5",4,5},{"F","D","C","B","A-","A","A+"}))</f>
        <v>A-</v>
      </c>
      <c r="BE152" s="49" t="str">
        <f>IF(L152="0","0",LOOKUP(L152,{0,1,2,3,"3.5",4,5},{"F","D","C","B","A-","A","A+"}))</f>
        <v>A-</v>
      </c>
      <c r="BF152" s="49" t="str">
        <f>IF(Q152="0","0",LOOKUP(Q152,{0,1,2,3,"3.5",4,5},{"F","D","C","B","A-","A","A+"}))</f>
        <v>B</v>
      </c>
      <c r="BG152" s="49" t="str">
        <f>IF(Y152="0","0",LOOKUP(Y152,{0,1,2,3,"3.5",4,5},{"F","D","C","B","A-","A","A+"}))</f>
        <v>F</v>
      </c>
      <c r="BH152" s="49" t="str">
        <f>IF(AG152="0","0",LOOKUP(AG152,{0,1,2,3,"3.5",4,5},{"F","D","C","B","A-","A","A+"}))</f>
        <v>C</v>
      </c>
      <c r="BI152" s="49" t="str">
        <f>IF(AO152="0","0",LOOKUP(AO152,{0,1,2,3,"3.5",4,5},{"F","D","C","B","A-","A","A+"}))</f>
        <v>A-</v>
      </c>
      <c r="BJ152" s="49" t="str">
        <f>IF(AW152="0","0",LOOKUP(AW152,{0,1,2,3,"3.5",4,5},{"F","D","C","B","A-","A","A+"}))</f>
        <v>C</v>
      </c>
      <c r="BK152" s="50">
        <f t="shared" si="59"/>
        <v>607</v>
      </c>
    </row>
    <row r="153" spans="1:63">
      <c r="A153" s="58">
        <v>3149</v>
      </c>
      <c r="B153" s="153" t="s">
        <v>427</v>
      </c>
      <c r="C153" s="81">
        <v>27</v>
      </c>
      <c r="D153" s="81">
        <v>44</v>
      </c>
      <c r="E153" s="81">
        <f t="shared" si="40"/>
        <v>71</v>
      </c>
      <c r="F153" s="81">
        <v>26</v>
      </c>
      <c r="G153" s="81">
        <f t="shared" si="41"/>
        <v>97</v>
      </c>
      <c r="H153" s="116">
        <f>IF(G153="0","0",LOOKUP(G153,{0,66,80,100,120,140,160},{0,1,2,3,"3.5",4,5}))</f>
        <v>2</v>
      </c>
      <c r="I153" s="81">
        <v>43</v>
      </c>
      <c r="J153" s="83">
        <v>37</v>
      </c>
      <c r="K153" s="117">
        <f t="shared" si="42"/>
        <v>80</v>
      </c>
      <c r="L153" s="81">
        <f>IF(K153="0","0",LOOKUP(K153,{0,66,80,100,120,140,160},{0,1,2,3,"3.5",4,5}))</f>
        <v>2</v>
      </c>
      <c r="M153" s="83">
        <v>31</v>
      </c>
      <c r="N153" s="83">
        <v>15</v>
      </c>
      <c r="O153" s="83">
        <v>15</v>
      </c>
      <c r="P153" s="81">
        <f t="shared" si="43"/>
        <v>61</v>
      </c>
      <c r="Q153" s="118" t="str">
        <f>IF(P153="0","0",LOOKUP(P153,{0,33,40,50,60,70,80},{0,1,2,3,"3.5",4,5}))</f>
        <v>3.5</v>
      </c>
      <c r="R153" s="118">
        <v>4</v>
      </c>
      <c r="S153" s="118">
        <v>32</v>
      </c>
      <c r="T153" s="83">
        <f t="shared" si="44"/>
        <v>36</v>
      </c>
      <c r="U153" s="83">
        <v>7</v>
      </c>
      <c r="V153" s="83">
        <v>13</v>
      </c>
      <c r="W153" s="83">
        <f t="shared" si="45"/>
        <v>20</v>
      </c>
      <c r="X153" s="119">
        <f t="shared" si="46"/>
        <v>0</v>
      </c>
      <c r="Y153" s="81">
        <f>IF(X153="0","0",LOOKUP(X153,{0,66,80,100,120,140,160},{0,1,2,3,"3.5",4,5}))</f>
        <v>0</v>
      </c>
      <c r="Z153" s="81">
        <v>38</v>
      </c>
      <c r="AA153" s="81">
        <v>29</v>
      </c>
      <c r="AB153" s="81">
        <f t="shared" si="47"/>
        <v>67</v>
      </c>
      <c r="AC153" s="81">
        <v>16</v>
      </c>
      <c r="AD153" s="81">
        <v>15</v>
      </c>
      <c r="AE153" s="120">
        <f t="shared" si="48"/>
        <v>31</v>
      </c>
      <c r="AF153" s="121">
        <f t="shared" si="49"/>
        <v>98</v>
      </c>
      <c r="AG153" s="118">
        <f>IF(AF153="0","0",LOOKUP(AF153,{0,66,80,100,120,140,160},{0,1,2,3,"3.5",4,5}))</f>
        <v>2</v>
      </c>
      <c r="AH153" s="118">
        <v>38</v>
      </c>
      <c r="AI153" s="118">
        <v>30</v>
      </c>
      <c r="AJ153" s="81">
        <f t="shared" si="50"/>
        <v>68</v>
      </c>
      <c r="AK153" s="83">
        <v>7</v>
      </c>
      <c r="AL153" s="122">
        <v>11</v>
      </c>
      <c r="AM153" s="122">
        <f t="shared" si="51"/>
        <v>18</v>
      </c>
      <c r="AN153" s="121">
        <f t="shared" si="52"/>
        <v>86</v>
      </c>
      <c r="AO153" s="118">
        <f>IF(AN153="0","0",LOOKUP(AN153,{0,66,80,100,120,140,160},{0,1,2,3,"3.5",4,5}))</f>
        <v>2</v>
      </c>
      <c r="AP153" s="118">
        <v>25</v>
      </c>
      <c r="AQ153" s="118">
        <v>29</v>
      </c>
      <c r="AR153" s="83">
        <f t="shared" si="53"/>
        <v>54</v>
      </c>
      <c r="AS153" s="83">
        <v>15</v>
      </c>
      <c r="AT153" s="122">
        <v>18</v>
      </c>
      <c r="AU153" s="122">
        <f t="shared" si="54"/>
        <v>33</v>
      </c>
      <c r="AV153" s="122">
        <f t="shared" si="55"/>
        <v>87</v>
      </c>
      <c r="AW153" s="118">
        <f>IF(AV153="0","0",LOOKUP(AV153,{0,66,80,100,120,140,160},{0,1,2,3,"3.5",4,5}))</f>
        <v>2</v>
      </c>
      <c r="AX153" s="88" t="s">
        <v>294</v>
      </c>
      <c r="AY153" s="88">
        <f>IF(ISBLANK(AW153)," ",IF(AW153="0","0",LOOKUP(AW153,{0,1,2,3,"3.5",4,5},{0,0,0,1,"1.5",2,3})))</f>
        <v>0</v>
      </c>
      <c r="AZ153" s="134">
        <f t="shared" si="56"/>
        <v>0</v>
      </c>
      <c r="BA153" s="88" t="str">
        <f t="shared" si="57"/>
        <v>F</v>
      </c>
      <c r="BB153" s="88" t="str">
        <f t="shared" si="58"/>
        <v>Fail</v>
      </c>
      <c r="BD153" s="49" t="str">
        <f>IF(H153="0","0",LOOKUP(H153,{0,1,2,3,"3.5",4,5},{"F","D","C","B","A-","A","A+"}))</f>
        <v>C</v>
      </c>
      <c r="BE153" s="49" t="str">
        <f>IF(L153="0","0",LOOKUP(L153,{0,1,2,3,"3.5",4,5},{"F","D","C","B","A-","A","A+"}))</f>
        <v>C</v>
      </c>
      <c r="BF153" s="49" t="str">
        <f>IF(Q153="0","0",LOOKUP(Q153,{0,1,2,3,"3.5",4,5},{"F","D","C","B","A-","A","A+"}))</f>
        <v>A-</v>
      </c>
      <c r="BG153" s="49" t="str">
        <f>IF(Y153="0","0",LOOKUP(Y153,{0,1,2,3,"3.5",4,5},{"F","D","C","B","A-","A","A+"}))</f>
        <v>F</v>
      </c>
      <c r="BH153" s="49" t="str">
        <f>IF(AG153="0","0",LOOKUP(AG153,{0,1,2,3,"3.5",4,5},{"F","D","C","B","A-","A","A+"}))</f>
        <v>C</v>
      </c>
      <c r="BI153" s="49" t="str">
        <f>IF(AO153="0","0",LOOKUP(AO153,{0,1,2,3,"3.5",4,5},{"F","D","C","B","A-","A","A+"}))</f>
        <v>C</v>
      </c>
      <c r="BJ153" s="49" t="str">
        <f>IF(AW153="0","0",LOOKUP(AW153,{0,1,2,3,"3.5",4,5},{"F","D","C","B","A-","A","A+"}))</f>
        <v>C</v>
      </c>
      <c r="BK153" s="50">
        <f t="shared" si="59"/>
        <v>509</v>
      </c>
    </row>
    <row r="154" spans="1:63" ht="18">
      <c r="A154" s="58">
        <v>3150</v>
      </c>
      <c r="B154" s="153" t="s">
        <v>428</v>
      </c>
      <c r="C154" s="81">
        <v>39</v>
      </c>
      <c r="D154" s="81">
        <v>62</v>
      </c>
      <c r="E154" s="81">
        <f t="shared" si="40"/>
        <v>101</v>
      </c>
      <c r="F154" s="81">
        <v>17</v>
      </c>
      <c r="G154" s="81">
        <f t="shared" si="41"/>
        <v>118</v>
      </c>
      <c r="H154" s="116">
        <f>IF(G154="0","0",LOOKUP(G154,{0,66,80,100,120,140,160},{0,1,2,3,"3.5",4,5}))</f>
        <v>3</v>
      </c>
      <c r="I154" s="81">
        <v>33</v>
      </c>
      <c r="J154" s="83">
        <v>33</v>
      </c>
      <c r="K154" s="117">
        <f t="shared" si="42"/>
        <v>66</v>
      </c>
      <c r="L154" s="81">
        <f>IF(K154="0","0",LOOKUP(K154,{0,66,80,100,120,140,160},{0,1,2,3,"3.5",4,5}))</f>
        <v>1</v>
      </c>
      <c r="M154" s="83">
        <v>32</v>
      </c>
      <c r="N154" s="83">
        <v>17</v>
      </c>
      <c r="O154" s="83"/>
      <c r="P154" s="81">
        <f t="shared" si="43"/>
        <v>0</v>
      </c>
      <c r="Q154" s="118">
        <f>IF(P154="0","0",LOOKUP(P154,{0,33,40,50,60,70,80},{0,1,2,3,"3.5",4,5}))</f>
        <v>0</v>
      </c>
      <c r="R154" s="118">
        <v>0</v>
      </c>
      <c r="S154" s="118">
        <v>5</v>
      </c>
      <c r="T154" s="83">
        <f t="shared" si="44"/>
        <v>5</v>
      </c>
      <c r="U154" s="83">
        <v>15</v>
      </c>
      <c r="V154" s="83">
        <v>9</v>
      </c>
      <c r="W154" s="83">
        <f t="shared" si="45"/>
        <v>24</v>
      </c>
      <c r="X154" s="119">
        <f t="shared" si="46"/>
        <v>0</v>
      </c>
      <c r="Y154" s="81">
        <f>IF(X154="0","0",LOOKUP(X154,{0,66,80,100,120,140,160},{0,1,2,3,"3.5",4,5}))</f>
        <v>0</v>
      </c>
      <c r="Z154" s="81">
        <v>28</v>
      </c>
      <c r="AA154" s="81"/>
      <c r="AB154" s="81">
        <f t="shared" si="47"/>
        <v>28</v>
      </c>
      <c r="AC154" s="81">
        <v>19</v>
      </c>
      <c r="AD154" s="81"/>
      <c r="AE154" s="120">
        <f t="shared" si="48"/>
        <v>19</v>
      </c>
      <c r="AF154" s="121">
        <f t="shared" si="49"/>
        <v>0</v>
      </c>
      <c r="AG154" s="118">
        <f>IF(AF154="0","0",LOOKUP(AF154,{0,66,80,100,120,140,160},{0,1,2,3,"3.5",4,5}))</f>
        <v>0</v>
      </c>
      <c r="AH154" s="118">
        <v>25</v>
      </c>
      <c r="AI154" s="118">
        <v>26</v>
      </c>
      <c r="AJ154" s="81">
        <f t="shared" si="50"/>
        <v>51</v>
      </c>
      <c r="AK154" s="83">
        <v>8</v>
      </c>
      <c r="AL154" s="122">
        <v>22</v>
      </c>
      <c r="AM154" s="122">
        <f t="shared" si="51"/>
        <v>30</v>
      </c>
      <c r="AN154" s="121">
        <f t="shared" si="52"/>
        <v>81</v>
      </c>
      <c r="AO154" s="118">
        <f>IF(AN154="0","0",LOOKUP(AN154,{0,66,80,100,120,140,160},{0,1,2,3,"3.5",4,5}))</f>
        <v>2</v>
      </c>
      <c r="AP154" s="118"/>
      <c r="AQ154" s="118"/>
      <c r="AR154" s="83">
        <f t="shared" si="53"/>
        <v>0</v>
      </c>
      <c r="AS154" s="83"/>
      <c r="AT154" s="122"/>
      <c r="AU154" s="122">
        <f t="shared" si="54"/>
        <v>0</v>
      </c>
      <c r="AV154" s="122">
        <f t="shared" si="55"/>
        <v>0</v>
      </c>
      <c r="AW154" s="118">
        <f>IF(AV154="0","0",LOOKUP(AV154,{0,66,80,100,120,140,160},{0,1,2,3,"3.5",4,5}))</f>
        <v>0</v>
      </c>
      <c r="AX154" s="88" t="s">
        <v>294</v>
      </c>
      <c r="AY154" s="88">
        <f>IF(ISBLANK(AW154)," ",IF(AW154="0","0",LOOKUP(AW154,{0,1,2,3,"3.5",4,5},{0,0,0,1,"1.5",2,3})))</f>
        <v>0</v>
      </c>
      <c r="AZ154" s="134">
        <f t="shared" si="56"/>
        <v>0</v>
      </c>
      <c r="BA154" s="88" t="str">
        <f t="shared" si="57"/>
        <v>F</v>
      </c>
      <c r="BB154" s="88" t="str">
        <f t="shared" si="58"/>
        <v>Fail</v>
      </c>
      <c r="BD154" s="49" t="str">
        <f>IF(H154="0","0",LOOKUP(H154,{0,1,2,3,"3.5",4,5},{"F","D","C","B","A-","A","A+"}))</f>
        <v>B</v>
      </c>
      <c r="BE154" s="49" t="str">
        <f>IF(L154="0","0",LOOKUP(L154,{0,1,2,3,"3.5",4,5},{"F","D","C","B","A-","A","A+"}))</f>
        <v>D</v>
      </c>
      <c r="BF154" s="49" t="str">
        <f>IF(Q154="0","0",LOOKUP(Q154,{0,1,2,3,"3.5",4,5},{"F","D","C","B","A-","A","A+"}))</f>
        <v>F</v>
      </c>
      <c r="BG154" s="49" t="str">
        <f>IF(Y154="0","0",LOOKUP(Y154,{0,1,2,3,"3.5",4,5},{"F","D","C","B","A-","A","A+"}))</f>
        <v>F</v>
      </c>
      <c r="BH154" s="49" t="str">
        <f>IF(AG154="0","0",LOOKUP(AG154,{0,1,2,3,"3.5",4,5},{"F","D","C","B","A-","A","A+"}))</f>
        <v>F</v>
      </c>
      <c r="BI154" s="49" t="str">
        <f>IF(AO154="0","0",LOOKUP(AO154,{0,1,2,3,"3.5",4,5},{"F","D","C","B","A-","A","A+"}))</f>
        <v>C</v>
      </c>
      <c r="BJ154" s="49" t="str">
        <f>IF(AW154="0","0",LOOKUP(AW154,{0,1,2,3,"3.5",4,5},{"F","D","C","B","A-","A","A+"}))</f>
        <v>F</v>
      </c>
      <c r="BK154" s="50">
        <f t="shared" si="59"/>
        <v>265</v>
      </c>
    </row>
    <row r="155" spans="1:63" ht="18">
      <c r="A155" s="58">
        <v>3151</v>
      </c>
      <c r="B155" s="153" t="s">
        <v>429</v>
      </c>
      <c r="C155" s="81">
        <v>32</v>
      </c>
      <c r="D155" s="81">
        <v>52</v>
      </c>
      <c r="E155" s="81">
        <f t="shared" si="40"/>
        <v>84</v>
      </c>
      <c r="F155" s="81">
        <v>15</v>
      </c>
      <c r="G155" s="81">
        <f t="shared" si="41"/>
        <v>99</v>
      </c>
      <c r="H155" s="116">
        <f>IF(G155="0","0",LOOKUP(G155,{0,66,80,100,120,140,160},{0,1,2,3,"3.5",4,5}))</f>
        <v>2</v>
      </c>
      <c r="I155" s="81">
        <v>28</v>
      </c>
      <c r="J155" s="83"/>
      <c r="K155" s="117">
        <f t="shared" si="42"/>
        <v>28</v>
      </c>
      <c r="L155" s="81">
        <f>IF(K155="0","0",LOOKUP(K155,{0,66,80,100,120,140,160},{0,1,2,3,"3.5",4,5}))</f>
        <v>0</v>
      </c>
      <c r="M155" s="83">
        <v>31</v>
      </c>
      <c r="N155" s="83">
        <v>16</v>
      </c>
      <c r="O155" s="83">
        <v>15</v>
      </c>
      <c r="P155" s="81">
        <f t="shared" si="43"/>
        <v>62</v>
      </c>
      <c r="Q155" s="118" t="str">
        <f>IF(P155="0","0",LOOKUP(P155,{0,33,40,50,60,70,80},{0,1,2,3,"3.5",4,5}))</f>
        <v>3.5</v>
      </c>
      <c r="R155" s="118">
        <v>0</v>
      </c>
      <c r="S155" s="118"/>
      <c r="T155" s="83">
        <f t="shared" si="44"/>
        <v>0</v>
      </c>
      <c r="U155" s="83">
        <v>14</v>
      </c>
      <c r="V155" s="83"/>
      <c r="W155" s="83">
        <f t="shared" si="45"/>
        <v>14</v>
      </c>
      <c r="X155" s="119">
        <f t="shared" si="46"/>
        <v>0</v>
      </c>
      <c r="Y155" s="81">
        <f>IF(X155="0","0",LOOKUP(X155,{0,66,80,100,120,140,160},{0,1,2,3,"3.5",4,5}))</f>
        <v>0</v>
      </c>
      <c r="Z155" s="81">
        <v>25</v>
      </c>
      <c r="AA155" s="81"/>
      <c r="AB155" s="81">
        <f t="shared" si="47"/>
        <v>25</v>
      </c>
      <c r="AC155" s="81">
        <v>18</v>
      </c>
      <c r="AD155" s="81"/>
      <c r="AE155" s="120">
        <f t="shared" si="48"/>
        <v>18</v>
      </c>
      <c r="AF155" s="121">
        <f t="shared" si="49"/>
        <v>0</v>
      </c>
      <c r="AG155" s="118">
        <f>IF(AF155="0","0",LOOKUP(AF155,{0,66,80,100,120,140,160},{0,1,2,3,"3.5",4,5}))</f>
        <v>0</v>
      </c>
      <c r="AH155" s="118"/>
      <c r="AI155" s="118">
        <v>25</v>
      </c>
      <c r="AJ155" s="81">
        <f t="shared" si="50"/>
        <v>25</v>
      </c>
      <c r="AK155" s="83"/>
      <c r="AL155" s="122">
        <v>22</v>
      </c>
      <c r="AM155" s="122">
        <f t="shared" si="51"/>
        <v>22</v>
      </c>
      <c r="AN155" s="121">
        <f t="shared" si="52"/>
        <v>0</v>
      </c>
      <c r="AO155" s="118">
        <f>IF(AN155="0","0",LOOKUP(AN155,{0,66,80,100,120,140,160},{0,1,2,3,"3.5",4,5}))</f>
        <v>0</v>
      </c>
      <c r="AP155" s="118">
        <v>15</v>
      </c>
      <c r="AQ155" s="118"/>
      <c r="AR155" s="83">
        <f t="shared" si="53"/>
        <v>15</v>
      </c>
      <c r="AS155" s="83">
        <v>13</v>
      </c>
      <c r="AT155" s="122"/>
      <c r="AU155" s="122">
        <f t="shared" si="54"/>
        <v>13</v>
      </c>
      <c r="AV155" s="122">
        <f t="shared" si="55"/>
        <v>0</v>
      </c>
      <c r="AW155" s="118">
        <f>IF(AV155="0","0",LOOKUP(AV155,{0,66,80,100,120,140,160},{0,1,2,3,"3.5",4,5}))</f>
        <v>0</v>
      </c>
      <c r="AX155" s="88" t="s">
        <v>294</v>
      </c>
      <c r="AY155" s="88">
        <f>IF(ISBLANK(AW155)," ",IF(AW155="0","0",LOOKUP(AW155,{0,1,2,3,"3.5",4,5},{0,0,0,1,"1.5",2,3})))</f>
        <v>0</v>
      </c>
      <c r="AZ155" s="134">
        <f t="shared" si="56"/>
        <v>0</v>
      </c>
      <c r="BA155" s="88" t="str">
        <f t="shared" si="57"/>
        <v>F</v>
      </c>
      <c r="BB155" s="88" t="str">
        <f t="shared" si="58"/>
        <v>Fail</v>
      </c>
      <c r="BD155" s="49" t="str">
        <f>IF(H155="0","0",LOOKUP(H155,{0,1,2,3,"3.5",4,5},{"F","D","C","B","A-","A","A+"}))</f>
        <v>C</v>
      </c>
      <c r="BE155" s="49" t="str">
        <f>IF(L155="0","0",LOOKUP(L155,{0,1,2,3,"3.5",4,5},{"F","D","C","B","A-","A","A+"}))</f>
        <v>F</v>
      </c>
      <c r="BF155" s="49" t="str">
        <f>IF(Q155="0","0",LOOKUP(Q155,{0,1,2,3,"3.5",4,5},{"F","D","C","B","A-","A","A+"}))</f>
        <v>A-</v>
      </c>
      <c r="BG155" s="49" t="str">
        <f>IF(Y155="0","0",LOOKUP(Y155,{0,1,2,3,"3.5",4,5},{"F","D","C","B","A-","A","A+"}))</f>
        <v>F</v>
      </c>
      <c r="BH155" s="49" t="str">
        <f>IF(AG155="0","0",LOOKUP(AG155,{0,1,2,3,"3.5",4,5},{"F","D","C","B","A-","A","A+"}))</f>
        <v>F</v>
      </c>
      <c r="BI155" s="49" t="str">
        <f>IF(AO155="0","0",LOOKUP(AO155,{0,1,2,3,"3.5",4,5},{"F","D","C","B","A-","A","A+"}))</f>
        <v>F</v>
      </c>
      <c r="BJ155" s="49" t="str">
        <f>IF(AW155="0","0",LOOKUP(AW155,{0,1,2,3,"3.5",4,5},{"F","D","C","B","A-","A","A+"}))</f>
        <v>F</v>
      </c>
      <c r="BK155" s="50">
        <f t="shared" si="59"/>
        <v>189</v>
      </c>
    </row>
    <row r="156" spans="1:63">
      <c r="A156" s="58">
        <v>3152</v>
      </c>
      <c r="B156" s="153" t="s">
        <v>430</v>
      </c>
      <c r="C156" s="81"/>
      <c r="D156" s="81"/>
      <c r="E156" s="81">
        <f t="shared" si="40"/>
        <v>0</v>
      </c>
      <c r="F156" s="81"/>
      <c r="G156" s="81">
        <f t="shared" si="41"/>
        <v>0</v>
      </c>
      <c r="H156" s="116">
        <f>IF(G156="0","0",LOOKUP(G156,{0,66,80,100,120,140,160},{0,1,2,3,"3.5",4,5}))</f>
        <v>0</v>
      </c>
      <c r="I156" s="81"/>
      <c r="J156" s="83">
        <v>38</v>
      </c>
      <c r="K156" s="117">
        <f t="shared" si="42"/>
        <v>38</v>
      </c>
      <c r="L156" s="81">
        <f>IF(K156="0","0",LOOKUP(K156,{0,66,80,100,120,140,160},{0,1,2,3,"3.5",4,5}))</f>
        <v>0</v>
      </c>
      <c r="M156" s="83"/>
      <c r="N156" s="83"/>
      <c r="O156" s="83"/>
      <c r="P156" s="81">
        <f t="shared" si="43"/>
        <v>0</v>
      </c>
      <c r="Q156" s="118">
        <f>IF(P156="0","0",LOOKUP(P156,{0,33,40,50,60,70,80},{0,1,2,3,"3.5",4,5}))</f>
        <v>0</v>
      </c>
      <c r="R156" s="118"/>
      <c r="S156" s="118"/>
      <c r="T156" s="83">
        <f t="shared" si="44"/>
        <v>0</v>
      </c>
      <c r="U156" s="83"/>
      <c r="V156" s="83"/>
      <c r="W156" s="83">
        <f t="shared" si="45"/>
        <v>0</v>
      </c>
      <c r="X156" s="119">
        <f t="shared" si="46"/>
        <v>0</v>
      </c>
      <c r="Y156" s="81">
        <f>IF(X156="0","0",LOOKUP(X156,{0,66,80,100,120,140,160},{0,1,2,3,"3.5",4,5}))</f>
        <v>0</v>
      </c>
      <c r="Z156" s="81"/>
      <c r="AA156" s="81"/>
      <c r="AB156" s="81">
        <f t="shared" si="47"/>
        <v>0</v>
      </c>
      <c r="AC156" s="81"/>
      <c r="AD156" s="81"/>
      <c r="AE156" s="120">
        <f t="shared" si="48"/>
        <v>0</v>
      </c>
      <c r="AF156" s="121">
        <f t="shared" si="49"/>
        <v>0</v>
      </c>
      <c r="AG156" s="118">
        <f>IF(AF156="0","0",LOOKUP(AF156,{0,66,80,100,120,140,160},{0,1,2,3,"3.5",4,5}))</f>
        <v>0</v>
      </c>
      <c r="AH156" s="118"/>
      <c r="AI156" s="118"/>
      <c r="AJ156" s="81">
        <f t="shared" si="50"/>
        <v>0</v>
      </c>
      <c r="AK156" s="83"/>
      <c r="AL156" s="122"/>
      <c r="AM156" s="122">
        <f t="shared" si="51"/>
        <v>0</v>
      </c>
      <c r="AN156" s="121">
        <f t="shared" si="52"/>
        <v>0</v>
      </c>
      <c r="AO156" s="118">
        <f>IF(AN156="0","0",LOOKUP(AN156,{0,66,80,100,120,140,160},{0,1,2,3,"3.5",4,5}))</f>
        <v>0</v>
      </c>
      <c r="AP156" s="118"/>
      <c r="AQ156" s="118"/>
      <c r="AR156" s="83">
        <f t="shared" si="53"/>
        <v>0</v>
      </c>
      <c r="AS156" s="83"/>
      <c r="AT156" s="122"/>
      <c r="AU156" s="122">
        <f t="shared" si="54"/>
        <v>0</v>
      </c>
      <c r="AV156" s="122">
        <f t="shared" si="55"/>
        <v>0</v>
      </c>
      <c r="AW156" s="118">
        <f>IF(AV156="0","0",LOOKUP(AV156,{0,66,80,100,120,140,160},{0,1,2,3,"3.5",4,5}))</f>
        <v>0</v>
      </c>
      <c r="AX156" s="88" t="s">
        <v>294</v>
      </c>
      <c r="AY156" s="88">
        <f>IF(ISBLANK(AW156)," ",IF(AW156="0","0",LOOKUP(AW156,{0,1,2,3,"3.5",4,5},{0,0,0,1,"1.5",2,3})))</f>
        <v>0</v>
      </c>
      <c r="AZ156" s="134">
        <f t="shared" si="56"/>
        <v>0</v>
      </c>
      <c r="BA156" s="88" t="str">
        <f t="shared" si="57"/>
        <v>F</v>
      </c>
      <c r="BB156" s="88" t="str">
        <f t="shared" si="58"/>
        <v>Fail</v>
      </c>
      <c r="BD156" s="49" t="str">
        <f>IF(H156="0","0",LOOKUP(H156,{0,1,2,3,"3.5",4,5},{"F","D","C","B","A-","A","A+"}))</f>
        <v>F</v>
      </c>
      <c r="BE156" s="49" t="str">
        <f>IF(L156="0","0",LOOKUP(L156,{0,1,2,3,"3.5",4,5},{"F","D","C","B","A-","A","A+"}))</f>
        <v>F</v>
      </c>
      <c r="BF156" s="49" t="str">
        <f>IF(Q156="0","0",LOOKUP(Q156,{0,1,2,3,"3.5",4,5},{"F","D","C","B","A-","A","A+"}))</f>
        <v>F</v>
      </c>
      <c r="BG156" s="49" t="str">
        <f>IF(Y156="0","0",LOOKUP(Y156,{0,1,2,3,"3.5",4,5},{"F","D","C","B","A-","A","A+"}))</f>
        <v>F</v>
      </c>
      <c r="BH156" s="49" t="str">
        <f>IF(AG156="0","0",LOOKUP(AG156,{0,1,2,3,"3.5",4,5},{"F","D","C","B","A-","A","A+"}))</f>
        <v>F</v>
      </c>
      <c r="BI156" s="49" t="str">
        <f>IF(AO156="0","0",LOOKUP(AO156,{0,1,2,3,"3.5",4,5},{"F","D","C","B","A-","A","A+"}))</f>
        <v>F</v>
      </c>
      <c r="BJ156" s="49" t="str">
        <f>IF(AW156="0","0",LOOKUP(AW156,{0,1,2,3,"3.5",4,5},{"F","D","C","B","A-","A","A+"}))</f>
        <v>F</v>
      </c>
      <c r="BK156" s="50">
        <f t="shared" si="59"/>
        <v>38</v>
      </c>
    </row>
    <row r="157" spans="1:63">
      <c r="A157" s="58">
        <v>3153</v>
      </c>
      <c r="B157" s="153" t="s">
        <v>431</v>
      </c>
      <c r="C157" s="81">
        <v>29</v>
      </c>
      <c r="D157" s="81">
        <v>61</v>
      </c>
      <c r="E157" s="81">
        <f t="shared" si="40"/>
        <v>90</v>
      </c>
      <c r="F157" s="81">
        <v>22</v>
      </c>
      <c r="G157" s="81">
        <f t="shared" si="41"/>
        <v>112</v>
      </c>
      <c r="H157" s="116">
        <f>IF(G157="0","0",LOOKUP(G157,{0,66,80,100,120,140,160},{0,1,2,3,"3.5",4,5}))</f>
        <v>3</v>
      </c>
      <c r="I157" s="81">
        <v>26</v>
      </c>
      <c r="J157" s="83">
        <v>35</v>
      </c>
      <c r="K157" s="117">
        <f t="shared" si="42"/>
        <v>61</v>
      </c>
      <c r="L157" s="81">
        <f>IF(K157="0","0",LOOKUP(K157,{0,66,80,100,120,140,160},{0,1,2,3,"3.5",4,5}))</f>
        <v>0</v>
      </c>
      <c r="M157" s="83">
        <v>23</v>
      </c>
      <c r="N157" s="83">
        <v>11</v>
      </c>
      <c r="O157" s="83">
        <v>12</v>
      </c>
      <c r="P157" s="81">
        <f t="shared" si="43"/>
        <v>46</v>
      </c>
      <c r="Q157" s="118">
        <f>IF(P157="0","0",LOOKUP(P157,{0,33,40,50,60,70,80},{0,1,2,3,"3.5",4,5}))</f>
        <v>2</v>
      </c>
      <c r="R157" s="118">
        <v>1</v>
      </c>
      <c r="S157" s="118">
        <v>9</v>
      </c>
      <c r="T157" s="83">
        <f t="shared" si="44"/>
        <v>10</v>
      </c>
      <c r="U157" s="83">
        <v>14</v>
      </c>
      <c r="V157" s="83">
        <v>13</v>
      </c>
      <c r="W157" s="83">
        <f t="shared" si="45"/>
        <v>27</v>
      </c>
      <c r="X157" s="119">
        <f t="shared" si="46"/>
        <v>0</v>
      </c>
      <c r="Y157" s="81">
        <f>IF(X157="0","0",LOOKUP(X157,{0,66,80,100,120,140,160},{0,1,2,3,"3.5",4,5}))</f>
        <v>0</v>
      </c>
      <c r="Z157" s="81">
        <v>29</v>
      </c>
      <c r="AA157" s="81">
        <v>26</v>
      </c>
      <c r="AB157" s="81">
        <f t="shared" si="47"/>
        <v>55</v>
      </c>
      <c r="AC157" s="81">
        <v>19</v>
      </c>
      <c r="AD157" s="81">
        <v>16</v>
      </c>
      <c r="AE157" s="120">
        <f t="shared" si="48"/>
        <v>35</v>
      </c>
      <c r="AF157" s="121">
        <f t="shared" si="49"/>
        <v>90</v>
      </c>
      <c r="AG157" s="118">
        <f>IF(AF157="0","0",LOOKUP(AF157,{0,66,80,100,120,140,160},{0,1,2,3,"3.5",4,5}))</f>
        <v>2</v>
      </c>
      <c r="AH157" s="118">
        <v>28</v>
      </c>
      <c r="AI157" s="118">
        <v>25</v>
      </c>
      <c r="AJ157" s="81">
        <f t="shared" si="50"/>
        <v>53</v>
      </c>
      <c r="AK157" s="83">
        <v>13</v>
      </c>
      <c r="AL157" s="122">
        <v>22</v>
      </c>
      <c r="AM157" s="122">
        <f t="shared" si="51"/>
        <v>35</v>
      </c>
      <c r="AN157" s="121">
        <f t="shared" si="52"/>
        <v>88</v>
      </c>
      <c r="AO157" s="118">
        <f>IF(AN157="0","0",LOOKUP(AN157,{0,66,80,100,120,140,160},{0,1,2,3,"3.5",4,5}))</f>
        <v>2</v>
      </c>
      <c r="AP157" s="118">
        <v>16</v>
      </c>
      <c r="AQ157" s="118">
        <v>24</v>
      </c>
      <c r="AR157" s="83">
        <f t="shared" si="53"/>
        <v>40</v>
      </c>
      <c r="AS157" s="83">
        <v>16</v>
      </c>
      <c r="AT157" s="122">
        <v>18</v>
      </c>
      <c r="AU157" s="122">
        <f t="shared" si="54"/>
        <v>34</v>
      </c>
      <c r="AV157" s="122">
        <f t="shared" si="55"/>
        <v>74</v>
      </c>
      <c r="AW157" s="118">
        <f>IF(AV157="0","0",LOOKUP(AV157,{0,66,80,100,120,140,160},{0,1,2,3,"3.5",4,5}))</f>
        <v>1</v>
      </c>
      <c r="AX157" s="88" t="s">
        <v>294</v>
      </c>
      <c r="AY157" s="88">
        <f>IF(ISBLANK(AW157)," ",IF(AW157="0","0",LOOKUP(AW157,{0,1,2,3,"3.5",4,5},{0,0,0,1,"1.5",2,3})))</f>
        <v>0</v>
      </c>
      <c r="AZ157" s="134">
        <f t="shared" si="56"/>
        <v>0</v>
      </c>
      <c r="BA157" s="88" t="str">
        <f t="shared" si="57"/>
        <v>F</v>
      </c>
      <c r="BB157" s="88" t="str">
        <f t="shared" si="58"/>
        <v>Fail</v>
      </c>
      <c r="BD157" s="49" t="str">
        <f>IF(H157="0","0",LOOKUP(H157,{0,1,2,3,"3.5",4,5},{"F","D","C","B","A-","A","A+"}))</f>
        <v>B</v>
      </c>
      <c r="BE157" s="49" t="str">
        <f>IF(L157="0","0",LOOKUP(L157,{0,1,2,3,"3.5",4,5},{"F","D","C","B","A-","A","A+"}))</f>
        <v>F</v>
      </c>
      <c r="BF157" s="49" t="str">
        <f>IF(Q157="0","0",LOOKUP(Q157,{0,1,2,3,"3.5",4,5},{"F","D","C","B","A-","A","A+"}))</f>
        <v>C</v>
      </c>
      <c r="BG157" s="49" t="str">
        <f>IF(Y157="0","0",LOOKUP(Y157,{0,1,2,3,"3.5",4,5},{"F","D","C","B","A-","A","A+"}))</f>
        <v>F</v>
      </c>
      <c r="BH157" s="49" t="str">
        <f>IF(AG157="0","0",LOOKUP(AG157,{0,1,2,3,"3.5",4,5},{"F","D","C","B","A-","A","A+"}))</f>
        <v>C</v>
      </c>
      <c r="BI157" s="49" t="str">
        <f>IF(AO157="0","0",LOOKUP(AO157,{0,1,2,3,"3.5",4,5},{"F","D","C","B","A-","A","A+"}))</f>
        <v>C</v>
      </c>
      <c r="BJ157" s="49" t="str">
        <f>IF(AW157="0","0",LOOKUP(AW157,{0,1,2,3,"3.5",4,5},{"F","D","C","B","A-","A","A+"}))</f>
        <v>D</v>
      </c>
      <c r="BK157" s="50">
        <f t="shared" si="59"/>
        <v>471</v>
      </c>
    </row>
    <row r="158" spans="1:63">
      <c r="A158" s="58">
        <v>3154</v>
      </c>
      <c r="B158" s="153" t="s">
        <v>432</v>
      </c>
      <c r="C158" s="81">
        <v>28</v>
      </c>
      <c r="D158" s="81">
        <v>47</v>
      </c>
      <c r="E158" s="81">
        <f t="shared" si="40"/>
        <v>75</v>
      </c>
      <c r="F158" s="81">
        <v>20</v>
      </c>
      <c r="G158" s="81">
        <f t="shared" si="41"/>
        <v>95</v>
      </c>
      <c r="H158" s="116">
        <f>IF(G158="0","0",LOOKUP(G158,{0,66,80,100,120,140,160},{0,1,2,3,"3.5",4,5}))</f>
        <v>2</v>
      </c>
      <c r="I158" s="81">
        <v>52</v>
      </c>
      <c r="J158" s="83">
        <v>66</v>
      </c>
      <c r="K158" s="117">
        <f t="shared" si="42"/>
        <v>118</v>
      </c>
      <c r="L158" s="81">
        <f>IF(K158="0","0",LOOKUP(K158,{0,66,80,100,120,140,160},{0,1,2,3,"3.5",4,5}))</f>
        <v>3</v>
      </c>
      <c r="M158" s="83">
        <v>26</v>
      </c>
      <c r="N158" s="83">
        <v>15</v>
      </c>
      <c r="O158" s="83">
        <v>15</v>
      </c>
      <c r="P158" s="81">
        <f t="shared" si="43"/>
        <v>56</v>
      </c>
      <c r="Q158" s="118">
        <f>IF(P158="0","0",LOOKUP(P158,{0,33,40,50,60,70,80},{0,1,2,3,"3.5",4,5}))</f>
        <v>3</v>
      </c>
      <c r="R158" s="118"/>
      <c r="S158" s="118">
        <v>9</v>
      </c>
      <c r="T158" s="83">
        <f t="shared" si="44"/>
        <v>9</v>
      </c>
      <c r="U158" s="83"/>
      <c r="V158" s="83">
        <v>18</v>
      </c>
      <c r="W158" s="83">
        <f t="shared" si="45"/>
        <v>18</v>
      </c>
      <c r="X158" s="119">
        <f t="shared" si="46"/>
        <v>0</v>
      </c>
      <c r="Y158" s="81">
        <f>IF(X158="0","0",LOOKUP(X158,{0,66,80,100,120,140,160},{0,1,2,3,"3.5",4,5}))</f>
        <v>0</v>
      </c>
      <c r="Z158" s="81">
        <v>25</v>
      </c>
      <c r="AA158" s="81">
        <v>26</v>
      </c>
      <c r="AB158" s="81">
        <f t="shared" si="47"/>
        <v>51</v>
      </c>
      <c r="AC158" s="81">
        <v>24</v>
      </c>
      <c r="AD158" s="81">
        <v>22</v>
      </c>
      <c r="AE158" s="120">
        <f t="shared" si="48"/>
        <v>46</v>
      </c>
      <c r="AF158" s="121">
        <f t="shared" si="49"/>
        <v>97</v>
      </c>
      <c r="AG158" s="118">
        <f>IF(AF158="0","0",LOOKUP(AF158,{0,66,80,100,120,140,160},{0,1,2,3,"3.5",4,5}))</f>
        <v>2</v>
      </c>
      <c r="AH158" s="118">
        <v>25</v>
      </c>
      <c r="AI158" s="118">
        <v>25</v>
      </c>
      <c r="AJ158" s="81">
        <f t="shared" si="50"/>
        <v>50</v>
      </c>
      <c r="AK158" s="83">
        <v>23</v>
      </c>
      <c r="AL158" s="122">
        <v>20</v>
      </c>
      <c r="AM158" s="122">
        <f t="shared" si="51"/>
        <v>43</v>
      </c>
      <c r="AN158" s="121">
        <f t="shared" si="52"/>
        <v>93</v>
      </c>
      <c r="AO158" s="118">
        <f>IF(AN158="0","0",LOOKUP(AN158,{0,66,80,100,120,140,160},{0,1,2,3,"3.5",4,5}))</f>
        <v>2</v>
      </c>
      <c r="AP158" s="118">
        <v>18</v>
      </c>
      <c r="AQ158" s="118">
        <v>23</v>
      </c>
      <c r="AR158" s="83">
        <f t="shared" si="53"/>
        <v>41</v>
      </c>
      <c r="AS158" s="83">
        <v>21</v>
      </c>
      <c r="AT158" s="122">
        <v>22</v>
      </c>
      <c r="AU158" s="122">
        <f t="shared" si="54"/>
        <v>43</v>
      </c>
      <c r="AV158" s="122">
        <f t="shared" si="55"/>
        <v>84</v>
      </c>
      <c r="AW158" s="118">
        <f>IF(AV158="0","0",LOOKUP(AV158,{0,66,80,100,120,140,160},{0,1,2,3,"3.5",4,5}))</f>
        <v>2</v>
      </c>
      <c r="AX158" s="88" t="s">
        <v>294</v>
      </c>
      <c r="AY158" s="88">
        <f>IF(ISBLANK(AW158)," ",IF(AW158="0","0",LOOKUP(AW158,{0,1,2,3,"3.5",4,5},{0,0,0,1,"1.5",2,3})))</f>
        <v>0</v>
      </c>
      <c r="AZ158" s="134">
        <f t="shared" si="56"/>
        <v>0</v>
      </c>
      <c r="BA158" s="88" t="str">
        <f t="shared" si="57"/>
        <v>F</v>
      </c>
      <c r="BB158" s="88" t="str">
        <f t="shared" si="58"/>
        <v>Fail</v>
      </c>
      <c r="BD158" s="49" t="str">
        <f>IF(H158="0","0",LOOKUP(H158,{0,1,2,3,"3.5",4,5},{"F","D","C","B","A-","A","A+"}))</f>
        <v>C</v>
      </c>
      <c r="BE158" s="49" t="str">
        <f>IF(L158="0","0",LOOKUP(L158,{0,1,2,3,"3.5",4,5},{"F","D","C","B","A-","A","A+"}))</f>
        <v>B</v>
      </c>
      <c r="BF158" s="49" t="str">
        <f>IF(Q158="0","0",LOOKUP(Q158,{0,1,2,3,"3.5",4,5},{"F","D","C","B","A-","A","A+"}))</f>
        <v>B</v>
      </c>
      <c r="BG158" s="49" t="str">
        <f>IF(Y158="0","0",LOOKUP(Y158,{0,1,2,3,"3.5",4,5},{"F","D","C","B","A-","A","A+"}))</f>
        <v>F</v>
      </c>
      <c r="BH158" s="49" t="str">
        <f>IF(AG158="0","0",LOOKUP(AG158,{0,1,2,3,"3.5",4,5},{"F","D","C","B","A-","A","A+"}))</f>
        <v>C</v>
      </c>
      <c r="BI158" s="49" t="str">
        <f>IF(AO158="0","0",LOOKUP(AO158,{0,1,2,3,"3.5",4,5},{"F","D","C","B","A-","A","A+"}))</f>
        <v>C</v>
      </c>
      <c r="BJ158" s="49" t="str">
        <f>IF(AW158="0","0",LOOKUP(AW158,{0,1,2,3,"3.5",4,5},{"F","D","C","B","A-","A","A+"}))</f>
        <v>C</v>
      </c>
      <c r="BK158" s="50">
        <f t="shared" si="59"/>
        <v>543</v>
      </c>
    </row>
    <row r="159" spans="1:63">
      <c r="A159" s="58">
        <v>3155</v>
      </c>
      <c r="B159" s="153" t="s">
        <v>433</v>
      </c>
      <c r="C159" s="81">
        <v>44</v>
      </c>
      <c r="D159" s="81">
        <v>66</v>
      </c>
      <c r="E159" s="81">
        <f t="shared" si="40"/>
        <v>110</v>
      </c>
      <c r="F159" s="81">
        <v>23</v>
      </c>
      <c r="G159" s="81">
        <f t="shared" si="41"/>
        <v>133</v>
      </c>
      <c r="H159" s="116" t="str">
        <f>IF(G159="0","0",LOOKUP(G159,{0,66,80,100,120,140,160},{0,1,2,3,"3.5",4,5}))</f>
        <v>3.5</v>
      </c>
      <c r="I159" s="81">
        <v>45</v>
      </c>
      <c r="J159" s="83">
        <v>62</v>
      </c>
      <c r="K159" s="117">
        <f t="shared" si="42"/>
        <v>107</v>
      </c>
      <c r="L159" s="81">
        <f>IF(K159="0","0",LOOKUP(K159,{0,66,80,100,120,140,160},{0,1,2,3,"3.5",4,5}))</f>
        <v>3</v>
      </c>
      <c r="M159" s="83">
        <v>31</v>
      </c>
      <c r="N159" s="83">
        <v>10</v>
      </c>
      <c r="O159" s="83">
        <v>15</v>
      </c>
      <c r="P159" s="81">
        <f t="shared" si="43"/>
        <v>56</v>
      </c>
      <c r="Q159" s="118">
        <f>IF(P159="0","0",LOOKUP(P159,{0,33,40,50,60,70,80},{0,1,2,3,"3.5",4,5}))</f>
        <v>3</v>
      </c>
      <c r="R159" s="118">
        <v>33</v>
      </c>
      <c r="S159" s="118">
        <v>8</v>
      </c>
      <c r="T159" s="83">
        <f t="shared" si="44"/>
        <v>41</v>
      </c>
      <c r="U159" s="83">
        <v>13</v>
      </c>
      <c r="V159" s="83">
        <v>14</v>
      </c>
      <c r="W159" s="83">
        <f t="shared" si="45"/>
        <v>27</v>
      </c>
      <c r="X159" s="119">
        <f t="shared" si="46"/>
        <v>68</v>
      </c>
      <c r="Y159" s="81">
        <f>IF(X159="0","0",LOOKUP(X159,{0,66,80,100,120,140,160},{0,1,2,3,"3.5",4,5}))</f>
        <v>1</v>
      </c>
      <c r="Z159" s="81">
        <v>40</v>
      </c>
      <c r="AA159" s="81">
        <v>26</v>
      </c>
      <c r="AB159" s="81">
        <f t="shared" si="47"/>
        <v>66</v>
      </c>
      <c r="AC159" s="81">
        <v>15</v>
      </c>
      <c r="AD159" s="81">
        <v>20</v>
      </c>
      <c r="AE159" s="120">
        <f t="shared" si="48"/>
        <v>35</v>
      </c>
      <c r="AF159" s="121">
        <f t="shared" si="49"/>
        <v>101</v>
      </c>
      <c r="AG159" s="118">
        <f>IF(AF159="0","0",LOOKUP(AF159,{0,66,80,100,120,140,160},{0,1,2,3,"3.5",4,5}))</f>
        <v>3</v>
      </c>
      <c r="AH159" s="118">
        <v>39</v>
      </c>
      <c r="AI159" s="118">
        <v>40</v>
      </c>
      <c r="AJ159" s="81">
        <f t="shared" si="50"/>
        <v>79</v>
      </c>
      <c r="AK159" s="83">
        <v>15</v>
      </c>
      <c r="AL159" s="122">
        <v>23</v>
      </c>
      <c r="AM159" s="122">
        <f t="shared" si="51"/>
        <v>38</v>
      </c>
      <c r="AN159" s="121">
        <f t="shared" si="52"/>
        <v>117</v>
      </c>
      <c r="AO159" s="118">
        <f>IF(AN159="0","0",LOOKUP(AN159,{0,66,80,100,120,140,160},{0,1,2,3,"3.5",4,5}))</f>
        <v>3</v>
      </c>
      <c r="AP159" s="118">
        <v>13</v>
      </c>
      <c r="AQ159" s="118">
        <v>24</v>
      </c>
      <c r="AR159" s="83">
        <f t="shared" si="53"/>
        <v>37</v>
      </c>
      <c r="AS159" s="83">
        <v>18</v>
      </c>
      <c r="AT159" s="122">
        <v>23</v>
      </c>
      <c r="AU159" s="122">
        <f t="shared" si="54"/>
        <v>41</v>
      </c>
      <c r="AV159" s="122">
        <f t="shared" si="55"/>
        <v>0</v>
      </c>
      <c r="AW159" s="118">
        <f>IF(AV159="0","0",LOOKUP(AV159,{0,66,80,100,120,140,160},{0,1,2,3,"3.5",4,5}))</f>
        <v>0</v>
      </c>
      <c r="AX159" s="88" t="s">
        <v>294</v>
      </c>
      <c r="AY159" s="88">
        <f>IF(ISBLANK(AW159)," ",IF(AW159="0","0",LOOKUP(AW159,{0,1,2,3,"3.5",4,5},{0,0,0,1,"1.5",2,3})))</f>
        <v>0</v>
      </c>
      <c r="AZ159" s="134">
        <f t="shared" si="56"/>
        <v>2.75</v>
      </c>
      <c r="BA159" s="88" t="str">
        <f t="shared" si="57"/>
        <v>C</v>
      </c>
      <c r="BB159" s="88" t="str">
        <f t="shared" si="58"/>
        <v>Bellow Average Result</v>
      </c>
      <c r="BD159" s="49" t="str">
        <f>IF(H159="0","0",LOOKUP(H159,{0,1,2,3,"3.5",4,5},{"F","D","C","B","A-","A","A+"}))</f>
        <v>A-</v>
      </c>
      <c r="BE159" s="49" t="str">
        <f>IF(L159="0","0",LOOKUP(L159,{0,1,2,3,"3.5",4,5},{"F","D","C","B","A-","A","A+"}))</f>
        <v>B</v>
      </c>
      <c r="BF159" s="49" t="str">
        <f>IF(Q159="0","0",LOOKUP(Q159,{0,1,2,3,"3.5",4,5},{"F","D","C","B","A-","A","A+"}))</f>
        <v>B</v>
      </c>
      <c r="BG159" s="49" t="str">
        <f>IF(Y159="0","0",LOOKUP(Y159,{0,1,2,3,"3.5",4,5},{"F","D","C","B","A-","A","A+"}))</f>
        <v>D</v>
      </c>
      <c r="BH159" s="49" t="str">
        <f>IF(AG159="0","0",LOOKUP(AG159,{0,1,2,3,"3.5",4,5},{"F","D","C","B","A-","A","A+"}))</f>
        <v>B</v>
      </c>
      <c r="BI159" s="49" t="str">
        <f>IF(AO159="0","0",LOOKUP(AO159,{0,1,2,3,"3.5",4,5},{"F","D","C","B","A-","A","A+"}))</f>
        <v>B</v>
      </c>
      <c r="BJ159" s="49" t="str">
        <f>IF(AW159="0","0",LOOKUP(AW159,{0,1,2,3,"3.5",4,5},{"F","D","C","B","A-","A","A+"}))</f>
        <v>F</v>
      </c>
      <c r="BK159" s="50">
        <f t="shared" si="59"/>
        <v>582</v>
      </c>
    </row>
    <row r="160" spans="1:63">
      <c r="A160" s="58">
        <v>3156</v>
      </c>
      <c r="B160" s="153" t="s">
        <v>434</v>
      </c>
      <c r="C160" s="81">
        <v>40</v>
      </c>
      <c r="D160" s="81">
        <v>64</v>
      </c>
      <c r="E160" s="81">
        <f t="shared" si="40"/>
        <v>104</v>
      </c>
      <c r="F160" s="81">
        <v>23</v>
      </c>
      <c r="G160" s="81">
        <f t="shared" si="41"/>
        <v>127</v>
      </c>
      <c r="H160" s="116" t="str">
        <f>IF(G160="0","0",LOOKUP(G160,{0,66,80,100,120,140,160},{0,1,2,3,"3.5",4,5}))</f>
        <v>3.5</v>
      </c>
      <c r="I160" s="81">
        <v>46</v>
      </c>
      <c r="J160" s="83">
        <v>42</v>
      </c>
      <c r="K160" s="117">
        <f t="shared" si="42"/>
        <v>88</v>
      </c>
      <c r="L160" s="81">
        <f>IF(K160="0","0",LOOKUP(K160,{0,66,80,100,120,140,160},{0,1,2,3,"3.5",4,5}))</f>
        <v>2</v>
      </c>
      <c r="M160" s="83">
        <v>23</v>
      </c>
      <c r="N160" s="83">
        <v>13</v>
      </c>
      <c r="O160" s="83">
        <v>17</v>
      </c>
      <c r="P160" s="81">
        <f t="shared" si="43"/>
        <v>53</v>
      </c>
      <c r="Q160" s="118">
        <f>IF(P160="0","0",LOOKUP(P160,{0,33,40,50,60,70,80},{0,1,2,3,"3.5",4,5}))</f>
        <v>3</v>
      </c>
      <c r="R160" s="118">
        <v>11</v>
      </c>
      <c r="S160" s="118">
        <v>34</v>
      </c>
      <c r="T160" s="83">
        <f t="shared" si="44"/>
        <v>45</v>
      </c>
      <c r="U160" s="83">
        <v>12</v>
      </c>
      <c r="V160" s="83">
        <v>24</v>
      </c>
      <c r="W160" s="83">
        <f t="shared" si="45"/>
        <v>36</v>
      </c>
      <c r="X160" s="119">
        <f t="shared" si="46"/>
        <v>81</v>
      </c>
      <c r="Y160" s="81">
        <f>IF(X160="0","0",LOOKUP(X160,{0,66,80,100,120,140,160},{0,1,2,3,"3.5",4,5}))</f>
        <v>2</v>
      </c>
      <c r="Z160" s="81">
        <v>35</v>
      </c>
      <c r="AA160" s="81">
        <v>39</v>
      </c>
      <c r="AB160" s="81">
        <f t="shared" si="47"/>
        <v>74</v>
      </c>
      <c r="AC160" s="81">
        <v>24</v>
      </c>
      <c r="AD160" s="81">
        <v>22</v>
      </c>
      <c r="AE160" s="120">
        <f t="shared" si="48"/>
        <v>46</v>
      </c>
      <c r="AF160" s="121">
        <f t="shared" si="49"/>
        <v>120</v>
      </c>
      <c r="AG160" s="118" t="str">
        <f>IF(AF160="0","0",LOOKUP(AF160,{0,66,80,100,120,140,160},{0,1,2,3,"3.5",4,5}))</f>
        <v>3.5</v>
      </c>
      <c r="AH160" s="118">
        <v>42</v>
      </c>
      <c r="AI160" s="118">
        <v>40</v>
      </c>
      <c r="AJ160" s="81">
        <f t="shared" si="50"/>
        <v>82</v>
      </c>
      <c r="AK160" s="83">
        <v>23</v>
      </c>
      <c r="AL160" s="122">
        <v>22</v>
      </c>
      <c r="AM160" s="122">
        <f t="shared" si="51"/>
        <v>45</v>
      </c>
      <c r="AN160" s="121">
        <f t="shared" si="52"/>
        <v>127</v>
      </c>
      <c r="AO160" s="118" t="str">
        <f>IF(AN160="0","0",LOOKUP(AN160,{0,66,80,100,120,140,160},{0,1,2,3,"3.5",4,5}))</f>
        <v>3.5</v>
      </c>
      <c r="AP160" s="118">
        <v>23</v>
      </c>
      <c r="AQ160" s="118">
        <v>39</v>
      </c>
      <c r="AR160" s="83">
        <f t="shared" si="53"/>
        <v>62</v>
      </c>
      <c r="AS160" s="83">
        <v>16</v>
      </c>
      <c r="AT160" s="122">
        <v>21</v>
      </c>
      <c r="AU160" s="122">
        <f t="shared" si="54"/>
        <v>37</v>
      </c>
      <c r="AV160" s="122">
        <f t="shared" si="55"/>
        <v>99</v>
      </c>
      <c r="AW160" s="118">
        <f>IF(AV160="0","0",LOOKUP(AV160,{0,66,80,100,120,140,160},{0,1,2,3,"3.5",4,5}))</f>
        <v>2</v>
      </c>
      <c r="AX160" s="88" t="s">
        <v>294</v>
      </c>
      <c r="AY160" s="88">
        <f>IF(ISBLANK(AW160)," ",IF(AW160="0","0",LOOKUP(AW160,{0,1,2,3,"3.5",4,5},{0,0,0,1,"1.5",2,3})))</f>
        <v>0</v>
      </c>
      <c r="AZ160" s="134">
        <f t="shared" si="56"/>
        <v>2.9166666666666665</v>
      </c>
      <c r="BA160" s="88" t="str">
        <f t="shared" si="57"/>
        <v>C</v>
      </c>
      <c r="BB160" s="88" t="str">
        <f t="shared" si="58"/>
        <v>Bellow Average Result</v>
      </c>
      <c r="BD160" s="49" t="str">
        <f>IF(H160="0","0",LOOKUP(H160,{0,1,2,3,"3.5",4,5},{"F","D","C","B","A-","A","A+"}))</f>
        <v>A-</v>
      </c>
      <c r="BE160" s="49" t="str">
        <f>IF(L160="0","0",LOOKUP(L160,{0,1,2,3,"3.5",4,5},{"F","D","C","B","A-","A","A+"}))</f>
        <v>C</v>
      </c>
      <c r="BF160" s="49" t="str">
        <f>IF(Q160="0","0",LOOKUP(Q160,{0,1,2,3,"3.5",4,5},{"F","D","C","B","A-","A","A+"}))</f>
        <v>B</v>
      </c>
      <c r="BG160" s="49" t="str">
        <f>IF(Y160="0","0",LOOKUP(Y160,{0,1,2,3,"3.5",4,5},{"F","D","C","B","A-","A","A+"}))</f>
        <v>C</v>
      </c>
      <c r="BH160" s="49" t="str">
        <f>IF(AG160="0","0",LOOKUP(AG160,{0,1,2,3,"3.5",4,5},{"F","D","C","B","A-","A","A+"}))</f>
        <v>A-</v>
      </c>
      <c r="BI160" s="49" t="str">
        <f>IF(AO160="0","0",LOOKUP(AO160,{0,1,2,3,"3.5",4,5},{"F","D","C","B","A-","A","A+"}))</f>
        <v>A-</v>
      </c>
      <c r="BJ160" s="49" t="str">
        <f>IF(AW160="0","0",LOOKUP(AW160,{0,1,2,3,"3.5",4,5},{"F","D","C","B","A-","A","A+"}))</f>
        <v>C</v>
      </c>
      <c r="BK160" s="50">
        <f t="shared" si="59"/>
        <v>695</v>
      </c>
    </row>
    <row r="161" spans="1:63">
      <c r="A161" s="58">
        <v>3157</v>
      </c>
      <c r="B161" s="153" t="s">
        <v>435</v>
      </c>
      <c r="C161" s="81">
        <v>17</v>
      </c>
      <c r="D161" s="81">
        <v>34</v>
      </c>
      <c r="E161" s="81">
        <f t="shared" si="40"/>
        <v>51</v>
      </c>
      <c r="F161" s="81">
        <v>20</v>
      </c>
      <c r="G161" s="81">
        <f t="shared" si="41"/>
        <v>71</v>
      </c>
      <c r="H161" s="116">
        <f>IF(G161="0","0",LOOKUP(G161,{0,66,80,100,120,140,160},{0,1,2,3,"3.5",4,5}))</f>
        <v>1</v>
      </c>
      <c r="I161" s="81">
        <v>40</v>
      </c>
      <c r="J161" s="83">
        <v>42</v>
      </c>
      <c r="K161" s="117">
        <f t="shared" si="42"/>
        <v>82</v>
      </c>
      <c r="L161" s="81">
        <f>IF(K161="0","0",LOOKUP(K161,{0,66,80,100,120,140,160},{0,1,2,3,"3.5",4,5}))</f>
        <v>2</v>
      </c>
      <c r="M161" s="83">
        <v>26</v>
      </c>
      <c r="N161" s="83">
        <v>17</v>
      </c>
      <c r="O161" s="83">
        <v>12</v>
      </c>
      <c r="P161" s="81">
        <f t="shared" si="43"/>
        <v>55</v>
      </c>
      <c r="Q161" s="118">
        <f>IF(P161="0","0",LOOKUP(P161,{0,33,40,50,60,70,80},{0,1,2,3,"3.5",4,5}))</f>
        <v>3</v>
      </c>
      <c r="R161" s="118">
        <v>9</v>
      </c>
      <c r="S161" s="118">
        <v>28</v>
      </c>
      <c r="T161" s="83">
        <f t="shared" si="44"/>
        <v>37</v>
      </c>
      <c r="U161" s="83">
        <v>13</v>
      </c>
      <c r="V161" s="83">
        <v>25</v>
      </c>
      <c r="W161" s="83">
        <f t="shared" si="45"/>
        <v>38</v>
      </c>
      <c r="X161" s="119">
        <f t="shared" si="46"/>
        <v>0</v>
      </c>
      <c r="Y161" s="81">
        <f>IF(X161="0","0",LOOKUP(X161,{0,66,80,100,120,140,160},{0,1,2,3,"3.5",4,5}))</f>
        <v>0</v>
      </c>
      <c r="Z161" s="81"/>
      <c r="AA161" s="81">
        <v>25</v>
      </c>
      <c r="AB161" s="81">
        <f t="shared" si="47"/>
        <v>25</v>
      </c>
      <c r="AC161" s="81"/>
      <c r="AD161" s="81">
        <v>23</v>
      </c>
      <c r="AE161" s="120">
        <f t="shared" si="48"/>
        <v>23</v>
      </c>
      <c r="AF161" s="121">
        <f t="shared" si="49"/>
        <v>0</v>
      </c>
      <c r="AG161" s="118">
        <f>IF(AF161="0","0",LOOKUP(AF161,{0,66,80,100,120,140,160},{0,1,2,3,"3.5",4,5}))</f>
        <v>0</v>
      </c>
      <c r="AH161" s="118">
        <v>25</v>
      </c>
      <c r="AI161" s="118">
        <v>25</v>
      </c>
      <c r="AJ161" s="81">
        <f t="shared" si="50"/>
        <v>50</v>
      </c>
      <c r="AK161" s="83">
        <v>22</v>
      </c>
      <c r="AL161" s="122">
        <v>24</v>
      </c>
      <c r="AM161" s="122">
        <f t="shared" si="51"/>
        <v>46</v>
      </c>
      <c r="AN161" s="121">
        <f t="shared" si="52"/>
        <v>96</v>
      </c>
      <c r="AO161" s="118">
        <f>IF(AN161="0","0",LOOKUP(AN161,{0,66,80,100,120,140,160},{0,1,2,3,"3.5",4,5}))</f>
        <v>2</v>
      </c>
      <c r="AP161" s="118">
        <v>12</v>
      </c>
      <c r="AQ161" s="118"/>
      <c r="AR161" s="83">
        <f t="shared" si="53"/>
        <v>12</v>
      </c>
      <c r="AS161" s="83">
        <v>15</v>
      </c>
      <c r="AT161" s="122"/>
      <c r="AU161" s="122">
        <f t="shared" si="54"/>
        <v>15</v>
      </c>
      <c r="AV161" s="122">
        <f t="shared" si="55"/>
        <v>0</v>
      </c>
      <c r="AW161" s="118">
        <f>IF(AV161="0","0",LOOKUP(AV161,{0,66,80,100,120,140,160},{0,1,2,3,"3.5",4,5}))</f>
        <v>0</v>
      </c>
      <c r="AX161" s="88" t="s">
        <v>294</v>
      </c>
      <c r="AY161" s="88">
        <f>IF(ISBLANK(AW161)," ",IF(AW161="0","0",LOOKUP(AW161,{0,1,2,3,"3.5",4,5},{0,0,0,1,"1.5",2,3})))</f>
        <v>0</v>
      </c>
      <c r="AZ161" s="134">
        <f t="shared" si="56"/>
        <v>0</v>
      </c>
      <c r="BA161" s="88" t="str">
        <f t="shared" si="57"/>
        <v>F</v>
      </c>
      <c r="BB161" s="88" t="str">
        <f t="shared" si="58"/>
        <v>Fail</v>
      </c>
      <c r="BD161" s="49" t="str">
        <f>IF(H161="0","0",LOOKUP(H161,{0,1,2,3,"3.5",4,5},{"F","D","C","B","A-","A","A+"}))</f>
        <v>D</v>
      </c>
      <c r="BE161" s="49" t="str">
        <f>IF(L161="0","0",LOOKUP(L161,{0,1,2,3,"3.5",4,5},{"F","D","C","B","A-","A","A+"}))</f>
        <v>C</v>
      </c>
      <c r="BF161" s="49" t="str">
        <f>IF(Q161="0","0",LOOKUP(Q161,{0,1,2,3,"3.5",4,5},{"F","D","C","B","A-","A","A+"}))</f>
        <v>B</v>
      </c>
      <c r="BG161" s="49" t="str">
        <f>IF(Y161="0","0",LOOKUP(Y161,{0,1,2,3,"3.5",4,5},{"F","D","C","B","A-","A","A+"}))</f>
        <v>F</v>
      </c>
      <c r="BH161" s="49" t="str">
        <f>IF(AG161="0","0",LOOKUP(AG161,{0,1,2,3,"3.5",4,5},{"F","D","C","B","A-","A","A+"}))</f>
        <v>F</v>
      </c>
      <c r="BI161" s="49" t="str">
        <f>IF(AO161="0","0",LOOKUP(AO161,{0,1,2,3,"3.5",4,5},{"F","D","C","B","A-","A","A+"}))</f>
        <v>C</v>
      </c>
      <c r="BJ161" s="49" t="str">
        <f>IF(AW161="0","0",LOOKUP(AW161,{0,1,2,3,"3.5",4,5},{"F","D","C","B","A-","A","A+"}))</f>
        <v>F</v>
      </c>
      <c r="BK161" s="50">
        <f t="shared" si="59"/>
        <v>304</v>
      </c>
    </row>
    <row r="162" spans="1:63">
      <c r="A162" s="58">
        <v>3158</v>
      </c>
      <c r="B162" s="153" t="s">
        <v>436</v>
      </c>
      <c r="C162" s="81">
        <v>34</v>
      </c>
      <c r="D162" s="81">
        <v>56</v>
      </c>
      <c r="E162" s="81">
        <f t="shared" si="40"/>
        <v>90</v>
      </c>
      <c r="F162" s="81">
        <v>19</v>
      </c>
      <c r="G162" s="81">
        <f t="shared" si="41"/>
        <v>109</v>
      </c>
      <c r="H162" s="116">
        <f>IF(G162="0","0",LOOKUP(G162,{0,66,80,100,120,140,160},{0,1,2,3,"3.5",4,5}))</f>
        <v>3</v>
      </c>
      <c r="I162" s="81">
        <v>44</v>
      </c>
      <c r="J162" s="83">
        <v>57</v>
      </c>
      <c r="K162" s="117">
        <f t="shared" si="42"/>
        <v>101</v>
      </c>
      <c r="L162" s="81">
        <f>IF(K162="0","0",LOOKUP(K162,{0,66,80,100,120,140,160},{0,1,2,3,"3.5",4,5}))</f>
        <v>3</v>
      </c>
      <c r="M162" s="83">
        <v>26</v>
      </c>
      <c r="N162" s="83">
        <v>13</v>
      </c>
      <c r="O162" s="83"/>
      <c r="P162" s="81">
        <f t="shared" si="43"/>
        <v>0</v>
      </c>
      <c r="Q162" s="118">
        <f>IF(P162="0","0",LOOKUP(P162,{0,33,40,50,60,70,80},{0,1,2,3,"3.5",4,5}))</f>
        <v>0</v>
      </c>
      <c r="R162" s="118">
        <v>39</v>
      </c>
      <c r="S162" s="118">
        <v>45</v>
      </c>
      <c r="T162" s="83">
        <f t="shared" si="44"/>
        <v>84</v>
      </c>
      <c r="U162" s="83">
        <v>15</v>
      </c>
      <c r="V162" s="83">
        <v>21</v>
      </c>
      <c r="W162" s="83">
        <f t="shared" si="45"/>
        <v>36</v>
      </c>
      <c r="X162" s="119">
        <f t="shared" si="46"/>
        <v>120</v>
      </c>
      <c r="Y162" s="81" t="str">
        <f>IF(X162="0","0",LOOKUP(X162,{0,66,80,100,120,140,160},{0,1,2,3,"3.5",4,5}))</f>
        <v>3.5</v>
      </c>
      <c r="Z162" s="81">
        <v>25</v>
      </c>
      <c r="AA162" s="81">
        <v>31</v>
      </c>
      <c r="AB162" s="81">
        <f t="shared" si="47"/>
        <v>56</v>
      </c>
      <c r="AC162" s="81">
        <v>23</v>
      </c>
      <c r="AD162" s="81">
        <v>22</v>
      </c>
      <c r="AE162" s="120">
        <f t="shared" si="48"/>
        <v>45</v>
      </c>
      <c r="AF162" s="121">
        <f t="shared" si="49"/>
        <v>101</v>
      </c>
      <c r="AG162" s="118">
        <f>IF(AF162="0","0",LOOKUP(AF162,{0,66,80,100,120,140,160},{0,1,2,3,"3.5",4,5}))</f>
        <v>3</v>
      </c>
      <c r="AH162" s="118">
        <v>40</v>
      </c>
      <c r="AI162" s="118">
        <v>32</v>
      </c>
      <c r="AJ162" s="81">
        <f t="shared" si="50"/>
        <v>72</v>
      </c>
      <c r="AK162" s="83">
        <v>21</v>
      </c>
      <c r="AL162" s="122">
        <v>20</v>
      </c>
      <c r="AM162" s="122">
        <f t="shared" si="51"/>
        <v>41</v>
      </c>
      <c r="AN162" s="121">
        <f t="shared" si="52"/>
        <v>113</v>
      </c>
      <c r="AO162" s="118">
        <f>IF(AN162="0","0",LOOKUP(AN162,{0,66,80,100,120,140,160},{0,1,2,3,"3.5",4,5}))</f>
        <v>3</v>
      </c>
      <c r="AP162" s="118">
        <v>23</v>
      </c>
      <c r="AQ162" s="118">
        <v>20</v>
      </c>
      <c r="AR162" s="83">
        <f t="shared" si="53"/>
        <v>43</v>
      </c>
      <c r="AS162" s="83">
        <v>14</v>
      </c>
      <c r="AT162" s="122">
        <v>19</v>
      </c>
      <c r="AU162" s="122">
        <f t="shared" si="54"/>
        <v>33</v>
      </c>
      <c r="AV162" s="122">
        <f t="shared" si="55"/>
        <v>76</v>
      </c>
      <c r="AW162" s="118">
        <f>IF(AV162="0","0",LOOKUP(AV162,{0,66,80,100,120,140,160},{0,1,2,3,"3.5",4,5}))</f>
        <v>1</v>
      </c>
      <c r="AX162" s="88" t="s">
        <v>294</v>
      </c>
      <c r="AY162" s="88">
        <f>IF(ISBLANK(AW162)," ",IF(AW162="0","0",LOOKUP(AW162,{0,1,2,3,"3.5",4,5},{0,0,0,1,"1.5",2,3})))</f>
        <v>0</v>
      </c>
      <c r="AZ162" s="134">
        <f t="shared" si="56"/>
        <v>0</v>
      </c>
      <c r="BA162" s="88" t="str">
        <f t="shared" si="57"/>
        <v>F</v>
      </c>
      <c r="BB162" s="88" t="str">
        <f t="shared" si="58"/>
        <v>Fail</v>
      </c>
      <c r="BD162" s="49" t="str">
        <f>IF(H162="0","0",LOOKUP(H162,{0,1,2,3,"3.5",4,5},{"F","D","C","B","A-","A","A+"}))</f>
        <v>B</v>
      </c>
      <c r="BE162" s="49" t="str">
        <f>IF(L162="0","0",LOOKUP(L162,{0,1,2,3,"3.5",4,5},{"F","D","C","B","A-","A","A+"}))</f>
        <v>B</v>
      </c>
      <c r="BF162" s="49" t="str">
        <f>IF(Q162="0","0",LOOKUP(Q162,{0,1,2,3,"3.5",4,5},{"F","D","C","B","A-","A","A+"}))</f>
        <v>F</v>
      </c>
      <c r="BG162" s="49" t="str">
        <f>IF(Y162="0","0",LOOKUP(Y162,{0,1,2,3,"3.5",4,5},{"F","D","C","B","A-","A","A+"}))</f>
        <v>A-</v>
      </c>
      <c r="BH162" s="49" t="str">
        <f>IF(AG162="0","0",LOOKUP(AG162,{0,1,2,3,"3.5",4,5},{"F","D","C","B","A-","A","A+"}))</f>
        <v>B</v>
      </c>
      <c r="BI162" s="49" t="str">
        <f>IF(AO162="0","0",LOOKUP(AO162,{0,1,2,3,"3.5",4,5},{"F","D","C","B","A-","A","A+"}))</f>
        <v>B</v>
      </c>
      <c r="BJ162" s="49" t="str">
        <f>IF(AW162="0","0",LOOKUP(AW162,{0,1,2,3,"3.5",4,5},{"F","D","C","B","A-","A","A+"}))</f>
        <v>D</v>
      </c>
      <c r="BK162" s="50">
        <f t="shared" si="59"/>
        <v>620</v>
      </c>
    </row>
    <row r="163" spans="1:63">
      <c r="A163" s="58">
        <v>3159</v>
      </c>
      <c r="B163" s="153" t="s">
        <v>437</v>
      </c>
      <c r="C163" s="81"/>
      <c r="D163" s="81"/>
      <c r="E163" s="81">
        <f t="shared" si="40"/>
        <v>0</v>
      </c>
      <c r="F163" s="81"/>
      <c r="G163" s="81">
        <f t="shared" si="41"/>
        <v>0</v>
      </c>
      <c r="H163" s="116">
        <f>IF(G163="0","0",LOOKUP(G163,{0,66,80,100,120,140,160},{0,1,2,3,"3.5",4,5}))</f>
        <v>0</v>
      </c>
      <c r="I163" s="81"/>
      <c r="J163" s="83"/>
      <c r="K163" s="117">
        <f t="shared" si="42"/>
        <v>0</v>
      </c>
      <c r="L163" s="81">
        <f>IF(K163="0","0",LOOKUP(K163,{0,66,80,100,120,140,160},{0,1,2,3,"3.5",4,5}))</f>
        <v>0</v>
      </c>
      <c r="M163" s="83"/>
      <c r="N163" s="83"/>
      <c r="O163" s="83"/>
      <c r="P163" s="81">
        <f t="shared" si="43"/>
        <v>0</v>
      </c>
      <c r="Q163" s="118">
        <f>IF(P163="0","0",LOOKUP(P163,{0,33,40,50,60,70,80},{0,1,2,3,"3.5",4,5}))</f>
        <v>0</v>
      </c>
      <c r="R163" s="118"/>
      <c r="S163" s="118"/>
      <c r="T163" s="83">
        <f t="shared" si="44"/>
        <v>0</v>
      </c>
      <c r="U163" s="83"/>
      <c r="V163" s="83"/>
      <c r="W163" s="83">
        <f t="shared" si="45"/>
        <v>0</v>
      </c>
      <c r="X163" s="119">
        <f t="shared" si="46"/>
        <v>0</v>
      </c>
      <c r="Y163" s="81">
        <f>IF(X163="0","0",LOOKUP(X163,{0,66,80,100,120,140,160},{0,1,2,3,"3.5",4,5}))</f>
        <v>0</v>
      </c>
      <c r="Z163" s="81"/>
      <c r="AA163" s="81"/>
      <c r="AB163" s="81">
        <f t="shared" si="47"/>
        <v>0</v>
      </c>
      <c r="AC163" s="81"/>
      <c r="AD163" s="81"/>
      <c r="AE163" s="120">
        <f t="shared" si="48"/>
        <v>0</v>
      </c>
      <c r="AF163" s="121">
        <f t="shared" si="49"/>
        <v>0</v>
      </c>
      <c r="AG163" s="118">
        <f>IF(AF163="0","0",LOOKUP(AF163,{0,66,80,100,120,140,160},{0,1,2,3,"3.5",4,5}))</f>
        <v>0</v>
      </c>
      <c r="AH163" s="118"/>
      <c r="AI163" s="118"/>
      <c r="AJ163" s="81">
        <f t="shared" si="50"/>
        <v>0</v>
      </c>
      <c r="AK163" s="83"/>
      <c r="AL163" s="122"/>
      <c r="AM163" s="122">
        <f t="shared" si="51"/>
        <v>0</v>
      </c>
      <c r="AN163" s="121">
        <f t="shared" si="52"/>
        <v>0</v>
      </c>
      <c r="AO163" s="118">
        <f>IF(AN163="0","0",LOOKUP(AN163,{0,66,80,100,120,140,160},{0,1,2,3,"3.5",4,5}))</f>
        <v>0</v>
      </c>
      <c r="AP163" s="118"/>
      <c r="AQ163" s="118"/>
      <c r="AR163" s="83">
        <f t="shared" si="53"/>
        <v>0</v>
      </c>
      <c r="AS163" s="83"/>
      <c r="AT163" s="122"/>
      <c r="AU163" s="122">
        <f t="shared" si="54"/>
        <v>0</v>
      </c>
      <c r="AV163" s="122">
        <f t="shared" si="55"/>
        <v>0</v>
      </c>
      <c r="AW163" s="118">
        <f>IF(AV163="0","0",LOOKUP(AV163,{0,66,80,100,120,140,160},{0,1,2,3,"3.5",4,5}))</f>
        <v>0</v>
      </c>
      <c r="AX163" s="88" t="s">
        <v>294</v>
      </c>
      <c r="AY163" s="88">
        <f>IF(ISBLANK(AW163)," ",IF(AW163="0","0",LOOKUP(AW163,{0,1,2,3,"3.5",4,5},{0,0,0,1,"1.5",2,3})))</f>
        <v>0</v>
      </c>
      <c r="AZ163" s="134">
        <f t="shared" si="56"/>
        <v>0</v>
      </c>
      <c r="BA163" s="88" t="str">
        <f t="shared" si="57"/>
        <v>F</v>
      </c>
      <c r="BB163" s="88" t="str">
        <f t="shared" si="58"/>
        <v>Fail</v>
      </c>
      <c r="BD163" s="49" t="str">
        <f>IF(H163="0","0",LOOKUP(H163,{0,1,2,3,"3.5",4,5},{"F","D","C","B","A-","A","A+"}))</f>
        <v>F</v>
      </c>
      <c r="BE163" s="49" t="str">
        <f>IF(L163="0","0",LOOKUP(L163,{0,1,2,3,"3.5",4,5},{"F","D","C","B","A-","A","A+"}))</f>
        <v>F</v>
      </c>
      <c r="BF163" s="49" t="str">
        <f>IF(Q163="0","0",LOOKUP(Q163,{0,1,2,3,"3.5",4,5},{"F","D","C","B","A-","A","A+"}))</f>
        <v>F</v>
      </c>
      <c r="BG163" s="49" t="str">
        <f>IF(Y163="0","0",LOOKUP(Y163,{0,1,2,3,"3.5",4,5},{"F","D","C","B","A-","A","A+"}))</f>
        <v>F</v>
      </c>
      <c r="BH163" s="49" t="str">
        <f>IF(AG163="0","0",LOOKUP(AG163,{0,1,2,3,"3.5",4,5},{"F","D","C","B","A-","A","A+"}))</f>
        <v>F</v>
      </c>
      <c r="BI163" s="49" t="str">
        <f>IF(AO163="0","0",LOOKUP(AO163,{0,1,2,3,"3.5",4,5},{"F","D","C","B","A-","A","A+"}))</f>
        <v>F</v>
      </c>
      <c r="BJ163" s="49" t="str">
        <f>IF(AW163="0","0",LOOKUP(AW163,{0,1,2,3,"3.5",4,5},{"F","D","C","B","A-","A","A+"}))</f>
        <v>F</v>
      </c>
      <c r="BK163" s="50">
        <f t="shared" si="59"/>
        <v>0</v>
      </c>
    </row>
    <row r="164" spans="1:63" ht="18">
      <c r="A164" s="58">
        <v>3160</v>
      </c>
      <c r="B164" s="153" t="s">
        <v>438</v>
      </c>
      <c r="C164" s="81">
        <v>25</v>
      </c>
      <c r="D164" s="81">
        <v>43</v>
      </c>
      <c r="E164" s="81">
        <f t="shared" si="40"/>
        <v>68</v>
      </c>
      <c r="F164" s="81">
        <v>18</v>
      </c>
      <c r="G164" s="81">
        <f t="shared" si="41"/>
        <v>86</v>
      </c>
      <c r="H164" s="116">
        <f>IF(G164="0","0",LOOKUP(G164,{0,66,80,100,120,140,160},{0,1,2,3,"3.5",4,5}))</f>
        <v>2</v>
      </c>
      <c r="I164" s="81">
        <v>38</v>
      </c>
      <c r="J164" s="83">
        <v>43</v>
      </c>
      <c r="K164" s="117">
        <f t="shared" si="42"/>
        <v>81</v>
      </c>
      <c r="L164" s="81">
        <f>IF(K164="0","0",LOOKUP(K164,{0,66,80,100,120,140,160},{0,1,2,3,"3.5",4,5}))</f>
        <v>2</v>
      </c>
      <c r="M164" s="83"/>
      <c r="N164" s="83"/>
      <c r="O164" s="83"/>
      <c r="P164" s="81">
        <f t="shared" si="43"/>
        <v>0</v>
      </c>
      <c r="Q164" s="118">
        <f>IF(P164="0","0",LOOKUP(P164,{0,33,40,50,60,70,80},{0,1,2,3,"3.5",4,5}))</f>
        <v>0</v>
      </c>
      <c r="R164" s="118">
        <v>4</v>
      </c>
      <c r="S164" s="118">
        <v>8</v>
      </c>
      <c r="T164" s="83">
        <f t="shared" si="44"/>
        <v>12</v>
      </c>
      <c r="U164" s="83">
        <v>12</v>
      </c>
      <c r="V164" s="83">
        <v>16</v>
      </c>
      <c r="W164" s="83">
        <f t="shared" si="45"/>
        <v>28</v>
      </c>
      <c r="X164" s="119">
        <f t="shared" si="46"/>
        <v>0</v>
      </c>
      <c r="Y164" s="81">
        <f>IF(X164="0","0",LOOKUP(X164,{0,66,80,100,120,140,160},{0,1,2,3,"3.5",4,5}))</f>
        <v>0</v>
      </c>
      <c r="Z164" s="81">
        <v>34</v>
      </c>
      <c r="AA164" s="81">
        <v>25</v>
      </c>
      <c r="AB164" s="81">
        <f t="shared" si="47"/>
        <v>59</v>
      </c>
      <c r="AC164" s="81">
        <v>18</v>
      </c>
      <c r="AD164" s="81">
        <v>11</v>
      </c>
      <c r="AE164" s="120">
        <f t="shared" si="48"/>
        <v>29</v>
      </c>
      <c r="AF164" s="121">
        <f t="shared" si="49"/>
        <v>88</v>
      </c>
      <c r="AG164" s="118">
        <f>IF(AF164="0","0",LOOKUP(AF164,{0,66,80,100,120,140,160},{0,1,2,3,"3.5",4,5}))</f>
        <v>2</v>
      </c>
      <c r="AH164" s="118">
        <v>30</v>
      </c>
      <c r="AI164" s="118">
        <v>22</v>
      </c>
      <c r="AJ164" s="81">
        <f t="shared" si="50"/>
        <v>52</v>
      </c>
      <c r="AK164" s="83">
        <v>13</v>
      </c>
      <c r="AL164" s="122">
        <v>14</v>
      </c>
      <c r="AM164" s="122">
        <f t="shared" si="51"/>
        <v>27</v>
      </c>
      <c r="AN164" s="121">
        <f t="shared" si="52"/>
        <v>79</v>
      </c>
      <c r="AO164" s="118">
        <f>IF(AN164="0","0",LOOKUP(AN164,{0,66,80,100,120,140,160},{0,1,2,3,"3.5",4,5}))</f>
        <v>1</v>
      </c>
      <c r="AP164" s="118">
        <v>13</v>
      </c>
      <c r="AQ164" s="118"/>
      <c r="AR164" s="83">
        <f t="shared" si="53"/>
        <v>13</v>
      </c>
      <c r="AS164" s="83">
        <v>15</v>
      </c>
      <c r="AT164" s="122"/>
      <c r="AU164" s="122">
        <f t="shared" si="54"/>
        <v>15</v>
      </c>
      <c r="AV164" s="122">
        <f t="shared" si="55"/>
        <v>0</v>
      </c>
      <c r="AW164" s="118">
        <f>IF(AV164="0","0",LOOKUP(AV164,{0,66,80,100,120,140,160},{0,1,2,3,"3.5",4,5}))</f>
        <v>0</v>
      </c>
      <c r="AX164" s="88" t="s">
        <v>294</v>
      </c>
      <c r="AY164" s="88">
        <f>IF(ISBLANK(AW164)," ",IF(AW164="0","0",LOOKUP(AW164,{0,1,2,3,"3.5",4,5},{0,0,0,1,"1.5",2,3})))</f>
        <v>0</v>
      </c>
      <c r="AZ164" s="134">
        <f t="shared" si="56"/>
        <v>0</v>
      </c>
      <c r="BA164" s="88" t="str">
        <f t="shared" si="57"/>
        <v>F</v>
      </c>
      <c r="BB164" s="88" t="str">
        <f t="shared" si="58"/>
        <v>Fail</v>
      </c>
      <c r="BD164" s="49" t="str">
        <f>IF(H164="0","0",LOOKUP(H164,{0,1,2,3,"3.5",4,5},{"F","D","C","B","A-","A","A+"}))</f>
        <v>C</v>
      </c>
      <c r="BE164" s="49" t="str">
        <f>IF(L164="0","0",LOOKUP(L164,{0,1,2,3,"3.5",4,5},{"F","D","C","B","A-","A","A+"}))</f>
        <v>C</v>
      </c>
      <c r="BF164" s="49" t="str">
        <f>IF(Q164="0","0",LOOKUP(Q164,{0,1,2,3,"3.5",4,5},{"F","D","C","B","A-","A","A+"}))</f>
        <v>F</v>
      </c>
      <c r="BG164" s="49" t="str">
        <f>IF(Y164="0","0",LOOKUP(Y164,{0,1,2,3,"3.5",4,5},{"F","D","C","B","A-","A","A+"}))</f>
        <v>F</v>
      </c>
      <c r="BH164" s="49" t="str">
        <f>IF(AG164="0","0",LOOKUP(AG164,{0,1,2,3,"3.5",4,5},{"F","D","C","B","A-","A","A+"}))</f>
        <v>C</v>
      </c>
      <c r="BI164" s="49" t="str">
        <f>IF(AO164="0","0",LOOKUP(AO164,{0,1,2,3,"3.5",4,5},{"F","D","C","B","A-","A","A+"}))</f>
        <v>D</v>
      </c>
      <c r="BJ164" s="49" t="str">
        <f>IF(AW164="0","0",LOOKUP(AW164,{0,1,2,3,"3.5",4,5},{"F","D","C","B","A-","A","A+"}))</f>
        <v>F</v>
      </c>
      <c r="BK164" s="50">
        <f t="shared" si="59"/>
        <v>334</v>
      </c>
    </row>
    <row r="165" spans="1:63">
      <c r="A165" s="58">
        <v>3161</v>
      </c>
      <c r="B165" s="153" t="s">
        <v>439</v>
      </c>
      <c r="C165" s="81">
        <v>20</v>
      </c>
      <c r="D165" s="81">
        <v>36</v>
      </c>
      <c r="E165" s="81">
        <f t="shared" si="40"/>
        <v>56</v>
      </c>
      <c r="F165" s="81">
        <v>14</v>
      </c>
      <c r="G165" s="81">
        <f t="shared" si="41"/>
        <v>70</v>
      </c>
      <c r="H165" s="116">
        <f>IF(G165="0","0",LOOKUP(G165,{0,66,80,100,120,140,160},{0,1,2,3,"3.5",4,5}))</f>
        <v>1</v>
      </c>
      <c r="I165" s="81">
        <v>55</v>
      </c>
      <c r="J165" s="83">
        <v>58</v>
      </c>
      <c r="K165" s="117">
        <f t="shared" si="42"/>
        <v>113</v>
      </c>
      <c r="L165" s="81">
        <f>IF(K165="0","0",LOOKUP(K165,{0,66,80,100,120,140,160},{0,1,2,3,"3.5",4,5}))</f>
        <v>3</v>
      </c>
      <c r="M165" s="83">
        <v>24</v>
      </c>
      <c r="N165" s="83">
        <v>12</v>
      </c>
      <c r="O165" s="83">
        <v>15</v>
      </c>
      <c r="P165" s="81">
        <f t="shared" si="43"/>
        <v>51</v>
      </c>
      <c r="Q165" s="118">
        <f>IF(P165="0","0",LOOKUP(P165,{0,33,40,50,60,70,80},{0,1,2,3,"3.5",4,5}))</f>
        <v>3</v>
      </c>
      <c r="R165" s="118">
        <v>12</v>
      </c>
      <c r="S165" s="118">
        <v>13</v>
      </c>
      <c r="T165" s="83">
        <f t="shared" si="44"/>
        <v>25</v>
      </c>
      <c r="U165" s="83">
        <v>8</v>
      </c>
      <c r="V165" s="83">
        <v>9</v>
      </c>
      <c r="W165" s="83">
        <f t="shared" si="45"/>
        <v>17</v>
      </c>
      <c r="X165" s="119">
        <f t="shared" si="46"/>
        <v>0</v>
      </c>
      <c r="Y165" s="81">
        <f>IF(X165="0","0",LOOKUP(X165,{0,66,80,100,120,140,160},{0,1,2,3,"3.5",4,5}))</f>
        <v>0</v>
      </c>
      <c r="Z165" s="81">
        <v>35</v>
      </c>
      <c r="AA165" s="81">
        <v>26</v>
      </c>
      <c r="AB165" s="81">
        <f t="shared" si="47"/>
        <v>61</v>
      </c>
      <c r="AC165" s="81">
        <v>20</v>
      </c>
      <c r="AD165" s="81">
        <v>11</v>
      </c>
      <c r="AE165" s="120">
        <f t="shared" si="48"/>
        <v>31</v>
      </c>
      <c r="AF165" s="121">
        <f t="shared" si="49"/>
        <v>92</v>
      </c>
      <c r="AG165" s="118">
        <f>IF(AF165="0","0",LOOKUP(AF165,{0,66,80,100,120,140,160},{0,1,2,3,"3.5",4,5}))</f>
        <v>2</v>
      </c>
      <c r="AH165" s="118">
        <v>33</v>
      </c>
      <c r="AI165" s="118">
        <v>25</v>
      </c>
      <c r="AJ165" s="81">
        <f t="shared" si="50"/>
        <v>58</v>
      </c>
      <c r="AK165" s="83">
        <v>11</v>
      </c>
      <c r="AL165" s="122">
        <v>16</v>
      </c>
      <c r="AM165" s="122">
        <f t="shared" si="51"/>
        <v>27</v>
      </c>
      <c r="AN165" s="121">
        <f t="shared" si="52"/>
        <v>85</v>
      </c>
      <c r="AO165" s="118">
        <f>IF(AN165="0","0",LOOKUP(AN165,{0,66,80,100,120,140,160},{0,1,2,3,"3.5",4,5}))</f>
        <v>2</v>
      </c>
      <c r="AP165" s="118">
        <v>23</v>
      </c>
      <c r="AQ165" s="118">
        <v>19</v>
      </c>
      <c r="AR165" s="83">
        <f t="shared" si="53"/>
        <v>42</v>
      </c>
      <c r="AS165" s="83">
        <v>17</v>
      </c>
      <c r="AT165" s="122">
        <v>16</v>
      </c>
      <c r="AU165" s="122">
        <f t="shared" si="54"/>
        <v>33</v>
      </c>
      <c r="AV165" s="122">
        <f t="shared" si="55"/>
        <v>75</v>
      </c>
      <c r="AW165" s="118">
        <f>IF(AV165="0","0",LOOKUP(AV165,{0,66,80,100,120,140,160},{0,1,2,3,"3.5",4,5}))</f>
        <v>1</v>
      </c>
      <c r="AX165" s="88" t="s">
        <v>294</v>
      </c>
      <c r="AY165" s="88">
        <f>IF(ISBLANK(AW165)," ",IF(AW165="0","0",LOOKUP(AW165,{0,1,2,3,"3.5",4,5},{0,0,0,1,"1.5",2,3})))</f>
        <v>0</v>
      </c>
      <c r="AZ165" s="134">
        <f t="shared" si="56"/>
        <v>0</v>
      </c>
      <c r="BA165" s="88" t="str">
        <f t="shared" si="57"/>
        <v>F</v>
      </c>
      <c r="BB165" s="88" t="str">
        <f t="shared" si="58"/>
        <v>Fail</v>
      </c>
      <c r="BD165" s="49" t="str">
        <f>IF(H165="0","0",LOOKUP(H165,{0,1,2,3,"3.5",4,5},{"F","D","C","B","A-","A","A+"}))</f>
        <v>D</v>
      </c>
      <c r="BE165" s="49" t="str">
        <f>IF(L165="0","0",LOOKUP(L165,{0,1,2,3,"3.5",4,5},{"F","D","C","B","A-","A","A+"}))</f>
        <v>B</v>
      </c>
      <c r="BF165" s="49" t="str">
        <f>IF(Q165="0","0",LOOKUP(Q165,{0,1,2,3,"3.5",4,5},{"F","D","C","B","A-","A","A+"}))</f>
        <v>B</v>
      </c>
      <c r="BG165" s="49" t="str">
        <f>IF(Y165="0","0",LOOKUP(Y165,{0,1,2,3,"3.5",4,5},{"F","D","C","B","A-","A","A+"}))</f>
        <v>F</v>
      </c>
      <c r="BH165" s="49" t="str">
        <f>IF(AG165="0","0",LOOKUP(AG165,{0,1,2,3,"3.5",4,5},{"F","D","C","B","A-","A","A+"}))</f>
        <v>C</v>
      </c>
      <c r="BI165" s="49" t="str">
        <f>IF(AO165="0","0",LOOKUP(AO165,{0,1,2,3,"3.5",4,5},{"F","D","C","B","A-","A","A+"}))</f>
        <v>C</v>
      </c>
      <c r="BJ165" s="49" t="str">
        <f>IF(AW165="0","0",LOOKUP(AW165,{0,1,2,3,"3.5",4,5},{"F","D","C","B","A-","A","A+"}))</f>
        <v>D</v>
      </c>
      <c r="BK165" s="50">
        <f t="shared" si="59"/>
        <v>486</v>
      </c>
    </row>
    <row r="166" spans="1:63">
      <c r="A166" s="58">
        <v>3162</v>
      </c>
      <c r="B166" s="153" t="s">
        <v>440</v>
      </c>
      <c r="C166" s="81">
        <v>30</v>
      </c>
      <c r="D166" s="81">
        <v>53</v>
      </c>
      <c r="E166" s="81">
        <f t="shared" si="40"/>
        <v>83</v>
      </c>
      <c r="F166" s="81">
        <v>25</v>
      </c>
      <c r="G166" s="81">
        <f t="shared" si="41"/>
        <v>108</v>
      </c>
      <c r="H166" s="116">
        <f>IF(G166="0","0",LOOKUP(G166,{0,66,80,100,120,140,160},{0,1,2,3,"3.5",4,5}))</f>
        <v>3</v>
      </c>
      <c r="I166" s="81">
        <v>46</v>
      </c>
      <c r="J166" s="83">
        <v>49</v>
      </c>
      <c r="K166" s="117">
        <f t="shared" si="42"/>
        <v>95</v>
      </c>
      <c r="L166" s="81">
        <f>IF(K166="0","0",LOOKUP(K166,{0,66,80,100,120,140,160},{0,1,2,3,"3.5",4,5}))</f>
        <v>2</v>
      </c>
      <c r="M166" s="83">
        <v>20</v>
      </c>
      <c r="N166" s="83">
        <v>14</v>
      </c>
      <c r="O166" s="83"/>
      <c r="P166" s="81">
        <f t="shared" si="43"/>
        <v>0</v>
      </c>
      <c r="Q166" s="118">
        <f>IF(P166="0","0",LOOKUP(P166,{0,33,40,50,60,70,80},{0,1,2,3,"3.5",4,5}))</f>
        <v>0</v>
      </c>
      <c r="R166" s="118"/>
      <c r="S166" s="118"/>
      <c r="T166" s="83">
        <f t="shared" si="44"/>
        <v>0</v>
      </c>
      <c r="U166" s="83"/>
      <c r="V166" s="83"/>
      <c r="W166" s="83">
        <f t="shared" si="45"/>
        <v>0</v>
      </c>
      <c r="X166" s="119">
        <f t="shared" si="46"/>
        <v>0</v>
      </c>
      <c r="Y166" s="81">
        <f>IF(X166="0","0",LOOKUP(X166,{0,66,80,100,120,140,160},{0,1,2,3,"3.5",4,5}))</f>
        <v>0</v>
      </c>
      <c r="Z166" s="81"/>
      <c r="AA166" s="81"/>
      <c r="AB166" s="81">
        <f t="shared" si="47"/>
        <v>0</v>
      </c>
      <c r="AC166" s="81"/>
      <c r="AD166" s="81"/>
      <c r="AE166" s="120">
        <f t="shared" si="48"/>
        <v>0</v>
      </c>
      <c r="AF166" s="121">
        <f t="shared" si="49"/>
        <v>0</v>
      </c>
      <c r="AG166" s="118">
        <f>IF(AF166="0","0",LOOKUP(AF166,{0,66,80,100,120,140,160},{0,1,2,3,"3.5",4,5}))</f>
        <v>0</v>
      </c>
      <c r="AH166" s="118"/>
      <c r="AI166" s="118"/>
      <c r="AJ166" s="81">
        <f t="shared" si="50"/>
        <v>0</v>
      </c>
      <c r="AK166" s="83"/>
      <c r="AL166" s="122"/>
      <c r="AM166" s="122">
        <f t="shared" si="51"/>
        <v>0</v>
      </c>
      <c r="AN166" s="121">
        <f t="shared" si="52"/>
        <v>0</v>
      </c>
      <c r="AO166" s="118">
        <f>IF(AN166="0","0",LOOKUP(AN166,{0,66,80,100,120,140,160},{0,1,2,3,"3.5",4,5}))</f>
        <v>0</v>
      </c>
      <c r="AP166" s="118">
        <v>7</v>
      </c>
      <c r="AQ166" s="118"/>
      <c r="AR166" s="83">
        <f t="shared" si="53"/>
        <v>7</v>
      </c>
      <c r="AS166" s="83">
        <v>11</v>
      </c>
      <c r="AT166" s="122"/>
      <c r="AU166" s="122">
        <f t="shared" si="54"/>
        <v>11</v>
      </c>
      <c r="AV166" s="122">
        <f t="shared" si="55"/>
        <v>0</v>
      </c>
      <c r="AW166" s="118">
        <f>IF(AV166="0","0",LOOKUP(AV166,{0,66,80,100,120,140,160},{0,1,2,3,"3.5",4,5}))</f>
        <v>0</v>
      </c>
      <c r="AX166" s="88" t="s">
        <v>294</v>
      </c>
      <c r="AY166" s="88">
        <f>IF(ISBLANK(AW166)," ",IF(AW166="0","0",LOOKUP(AW166,{0,1,2,3,"3.5",4,5},{0,0,0,1,"1.5",2,3})))</f>
        <v>0</v>
      </c>
      <c r="AZ166" s="134">
        <f t="shared" si="56"/>
        <v>0</v>
      </c>
      <c r="BA166" s="88" t="str">
        <f t="shared" si="57"/>
        <v>F</v>
      </c>
      <c r="BB166" s="88" t="str">
        <f t="shared" si="58"/>
        <v>Fail</v>
      </c>
      <c r="BD166" s="49" t="str">
        <f>IF(H166="0","0",LOOKUP(H166,{0,1,2,3,"3.5",4,5},{"F","D","C","B","A-","A","A+"}))</f>
        <v>B</v>
      </c>
      <c r="BE166" s="49" t="str">
        <f>IF(L166="0","0",LOOKUP(L166,{0,1,2,3,"3.5",4,5},{"F","D","C","B","A-","A","A+"}))</f>
        <v>C</v>
      </c>
      <c r="BF166" s="49" t="str">
        <f>IF(Q166="0","0",LOOKUP(Q166,{0,1,2,3,"3.5",4,5},{"F","D","C","B","A-","A","A+"}))</f>
        <v>F</v>
      </c>
      <c r="BG166" s="49" t="str">
        <f>IF(Y166="0","0",LOOKUP(Y166,{0,1,2,3,"3.5",4,5},{"F","D","C","B","A-","A","A+"}))</f>
        <v>F</v>
      </c>
      <c r="BH166" s="49" t="str">
        <f>IF(AG166="0","0",LOOKUP(AG166,{0,1,2,3,"3.5",4,5},{"F","D","C","B","A-","A","A+"}))</f>
        <v>F</v>
      </c>
      <c r="BI166" s="49" t="str">
        <f>IF(AO166="0","0",LOOKUP(AO166,{0,1,2,3,"3.5",4,5},{"F","D","C","B","A-","A","A+"}))</f>
        <v>F</v>
      </c>
      <c r="BJ166" s="49" t="str">
        <f>IF(AW166="0","0",LOOKUP(AW166,{0,1,2,3,"3.5",4,5},{"F","D","C","B","A-","A","A+"}))</f>
        <v>F</v>
      </c>
      <c r="BK166" s="50">
        <f t="shared" si="59"/>
        <v>203</v>
      </c>
    </row>
    <row r="167" spans="1:63">
      <c r="A167" s="58">
        <v>3163</v>
      </c>
      <c r="B167" s="153" t="s">
        <v>86</v>
      </c>
      <c r="C167" s="126">
        <v>32</v>
      </c>
      <c r="D167" s="126">
        <v>40</v>
      </c>
      <c r="E167" s="81">
        <f t="shared" si="40"/>
        <v>72</v>
      </c>
      <c r="F167" s="81">
        <v>15</v>
      </c>
      <c r="G167" s="81">
        <f t="shared" si="41"/>
        <v>87</v>
      </c>
      <c r="H167" s="116">
        <f>IF(G167="0","0",LOOKUP(G167,{0,66,80,100,120,140,160},{0,1,2,3,"3.5",4,5}))</f>
        <v>2</v>
      </c>
      <c r="I167" s="81">
        <v>53</v>
      </c>
      <c r="J167" s="83">
        <v>59</v>
      </c>
      <c r="K167" s="117">
        <f t="shared" si="42"/>
        <v>112</v>
      </c>
      <c r="L167" s="81">
        <f>IF(K167="0","0",LOOKUP(K167,{0,66,80,100,120,140,160},{0,1,2,3,"3.5",4,5}))</f>
        <v>3</v>
      </c>
      <c r="M167" s="83">
        <v>30</v>
      </c>
      <c r="N167" s="83">
        <v>16</v>
      </c>
      <c r="O167" s="83">
        <v>15</v>
      </c>
      <c r="P167" s="81">
        <f t="shared" si="43"/>
        <v>61</v>
      </c>
      <c r="Q167" s="118" t="str">
        <f>IF(P167="0","0",LOOKUP(P167,{0,33,40,50,60,70,80},{0,1,2,3,"3.5",4,5}))</f>
        <v>3.5</v>
      </c>
      <c r="R167" s="118">
        <v>5</v>
      </c>
      <c r="S167" s="118">
        <v>0</v>
      </c>
      <c r="T167" s="83">
        <f t="shared" si="44"/>
        <v>5</v>
      </c>
      <c r="U167" s="83">
        <v>9</v>
      </c>
      <c r="V167" s="83">
        <v>9</v>
      </c>
      <c r="W167" s="83">
        <f t="shared" si="45"/>
        <v>18</v>
      </c>
      <c r="X167" s="119">
        <f t="shared" si="46"/>
        <v>0</v>
      </c>
      <c r="Y167" s="81">
        <f>IF(X167="0","0",LOOKUP(X167,{0,66,80,100,120,140,160},{0,1,2,3,"3.5",4,5}))</f>
        <v>0</v>
      </c>
      <c r="Z167" s="81">
        <v>37</v>
      </c>
      <c r="AA167" s="81">
        <v>28</v>
      </c>
      <c r="AB167" s="81">
        <f t="shared" si="47"/>
        <v>65</v>
      </c>
      <c r="AC167" s="81">
        <v>17</v>
      </c>
      <c r="AD167" s="81">
        <v>13</v>
      </c>
      <c r="AE167" s="120">
        <f t="shared" si="48"/>
        <v>30</v>
      </c>
      <c r="AF167" s="121">
        <f t="shared" si="49"/>
        <v>95</v>
      </c>
      <c r="AG167" s="118">
        <f>IF(AF167="0","0",LOOKUP(AF167,{0,66,80,100,120,140,160},{0,1,2,3,"3.5",4,5}))</f>
        <v>2</v>
      </c>
      <c r="AH167" s="118">
        <v>29</v>
      </c>
      <c r="AI167" s="118">
        <v>29</v>
      </c>
      <c r="AJ167" s="81">
        <f t="shared" si="50"/>
        <v>58</v>
      </c>
      <c r="AK167" s="83">
        <v>9</v>
      </c>
      <c r="AL167" s="122">
        <v>15</v>
      </c>
      <c r="AM167" s="122">
        <f t="shared" si="51"/>
        <v>24</v>
      </c>
      <c r="AN167" s="121">
        <f t="shared" si="52"/>
        <v>82</v>
      </c>
      <c r="AO167" s="118">
        <f>IF(AN167="0","0",LOOKUP(AN167,{0,66,80,100,120,140,160},{0,1,2,3,"3.5",4,5}))</f>
        <v>2</v>
      </c>
      <c r="AP167" s="118">
        <v>28</v>
      </c>
      <c r="AQ167" s="118"/>
      <c r="AR167" s="83">
        <f t="shared" si="53"/>
        <v>28</v>
      </c>
      <c r="AS167" s="83">
        <v>22</v>
      </c>
      <c r="AT167" s="122"/>
      <c r="AU167" s="122">
        <f t="shared" si="54"/>
        <v>22</v>
      </c>
      <c r="AV167" s="122">
        <f t="shared" si="55"/>
        <v>0</v>
      </c>
      <c r="AW167" s="118">
        <f>IF(AV167="0","0",LOOKUP(AV167,{0,66,80,100,120,140,160},{0,1,2,3,"3.5",4,5}))</f>
        <v>0</v>
      </c>
      <c r="AX167" s="88" t="s">
        <v>294</v>
      </c>
      <c r="AY167" s="88">
        <f>IF(ISBLANK(AW167)," ",IF(AW167="0","0",LOOKUP(AW167,{0,1,2,3,"3.5",4,5},{0,0,0,1,"1.5",2,3})))</f>
        <v>0</v>
      </c>
      <c r="AZ167" s="134">
        <f t="shared" si="56"/>
        <v>0</v>
      </c>
      <c r="BA167" s="88" t="str">
        <f t="shared" si="57"/>
        <v>F</v>
      </c>
      <c r="BB167" s="88" t="str">
        <f t="shared" si="58"/>
        <v>Fail</v>
      </c>
      <c r="BD167" s="49" t="str">
        <f>IF(H167="0","0",LOOKUP(H167,{0,1,2,3,"3.5",4,5},{"F","D","C","B","A-","A","A+"}))</f>
        <v>C</v>
      </c>
      <c r="BE167" s="49" t="str">
        <f>IF(L167="0","0",LOOKUP(L167,{0,1,2,3,"3.5",4,5},{"F","D","C","B","A-","A","A+"}))</f>
        <v>B</v>
      </c>
      <c r="BF167" s="49" t="str">
        <f>IF(Q167="0","0",LOOKUP(Q167,{0,1,2,3,"3.5",4,5},{"F","D","C","B","A-","A","A+"}))</f>
        <v>A-</v>
      </c>
      <c r="BG167" s="49" t="str">
        <f>IF(Y167="0","0",LOOKUP(Y167,{0,1,2,3,"3.5",4,5},{"F","D","C","B","A-","A","A+"}))</f>
        <v>F</v>
      </c>
      <c r="BH167" s="49" t="str">
        <f>IF(AG167="0","0",LOOKUP(AG167,{0,1,2,3,"3.5",4,5},{"F","D","C","B","A-","A","A+"}))</f>
        <v>C</v>
      </c>
      <c r="BI167" s="49" t="str">
        <f>IF(AO167="0","0",LOOKUP(AO167,{0,1,2,3,"3.5",4,5},{"F","D","C","B","A-","A","A+"}))</f>
        <v>C</v>
      </c>
      <c r="BJ167" s="49" t="str">
        <f>IF(AW167="0","0",LOOKUP(AW167,{0,1,2,3,"3.5",4,5},{"F","D","C","B","A-","A","A+"}))</f>
        <v>F</v>
      </c>
      <c r="BK167" s="50">
        <f t="shared" si="59"/>
        <v>437</v>
      </c>
    </row>
    <row r="168" spans="1:63">
      <c r="A168" s="58">
        <v>3164</v>
      </c>
      <c r="B168" s="153" t="s">
        <v>441</v>
      </c>
      <c r="C168" s="81">
        <v>18</v>
      </c>
      <c r="D168" s="81">
        <v>49</v>
      </c>
      <c r="E168" s="81">
        <f t="shared" si="40"/>
        <v>67</v>
      </c>
      <c r="F168" s="81">
        <v>19</v>
      </c>
      <c r="G168" s="81">
        <f t="shared" si="41"/>
        <v>86</v>
      </c>
      <c r="H168" s="116">
        <f>IF(G168="0","0",LOOKUP(G168,{0,66,80,100,120,140,160},{0,1,2,3,"3.5",4,5}))</f>
        <v>2</v>
      </c>
      <c r="I168" s="81">
        <v>25</v>
      </c>
      <c r="J168" s="83">
        <v>41</v>
      </c>
      <c r="K168" s="117">
        <f t="shared" si="42"/>
        <v>66</v>
      </c>
      <c r="L168" s="81">
        <f>IF(K168="0","0",LOOKUP(K168,{0,66,80,100,120,140,160},{0,1,2,3,"3.5",4,5}))</f>
        <v>1</v>
      </c>
      <c r="M168" s="83">
        <v>22</v>
      </c>
      <c r="N168" s="83">
        <v>14</v>
      </c>
      <c r="O168" s="83"/>
      <c r="P168" s="81">
        <f t="shared" si="43"/>
        <v>0</v>
      </c>
      <c r="Q168" s="118">
        <f>IF(P168="0","0",LOOKUP(P168,{0,33,40,50,60,70,80},{0,1,2,3,"3.5",4,5}))</f>
        <v>0</v>
      </c>
      <c r="R168" s="118"/>
      <c r="S168" s="118"/>
      <c r="T168" s="83">
        <f t="shared" si="44"/>
        <v>0</v>
      </c>
      <c r="U168" s="83"/>
      <c r="V168" s="83"/>
      <c r="W168" s="83">
        <f t="shared" si="45"/>
        <v>0</v>
      </c>
      <c r="X168" s="119">
        <f t="shared" si="46"/>
        <v>0</v>
      </c>
      <c r="Y168" s="81">
        <f>IF(X168="0","0",LOOKUP(X168,{0,66,80,100,120,140,160},{0,1,2,3,"3.5",4,5}))</f>
        <v>0</v>
      </c>
      <c r="Z168" s="81"/>
      <c r="AA168" s="81"/>
      <c r="AB168" s="81">
        <f t="shared" si="47"/>
        <v>0</v>
      </c>
      <c r="AC168" s="81"/>
      <c r="AD168" s="81"/>
      <c r="AE168" s="120">
        <f t="shared" si="48"/>
        <v>0</v>
      </c>
      <c r="AF168" s="121">
        <f t="shared" si="49"/>
        <v>0</v>
      </c>
      <c r="AG168" s="118">
        <f>IF(AF168="0","0",LOOKUP(AF168,{0,66,80,100,120,140,160},{0,1,2,3,"3.5",4,5}))</f>
        <v>0</v>
      </c>
      <c r="AH168" s="118"/>
      <c r="AI168" s="118"/>
      <c r="AJ168" s="81">
        <f t="shared" si="50"/>
        <v>0</v>
      </c>
      <c r="AK168" s="83"/>
      <c r="AL168" s="122"/>
      <c r="AM168" s="122">
        <f t="shared" si="51"/>
        <v>0</v>
      </c>
      <c r="AN168" s="121">
        <f t="shared" si="52"/>
        <v>0</v>
      </c>
      <c r="AO168" s="118">
        <f>IF(AN168="0","0",LOOKUP(AN168,{0,66,80,100,120,140,160},{0,1,2,3,"3.5",4,5}))</f>
        <v>0</v>
      </c>
      <c r="AP168" s="118"/>
      <c r="AQ168" s="118"/>
      <c r="AR168" s="83">
        <f t="shared" si="53"/>
        <v>0</v>
      </c>
      <c r="AS168" s="83"/>
      <c r="AT168" s="122"/>
      <c r="AU168" s="122">
        <f t="shared" si="54"/>
        <v>0</v>
      </c>
      <c r="AV168" s="122">
        <f t="shared" si="55"/>
        <v>0</v>
      </c>
      <c r="AW168" s="118">
        <f>IF(AV168="0","0",LOOKUP(AV168,{0,66,80,100,120,140,160},{0,1,2,3,"3.5",4,5}))</f>
        <v>0</v>
      </c>
      <c r="AX168" s="88" t="s">
        <v>294</v>
      </c>
      <c r="AY168" s="88">
        <f>IF(ISBLANK(AW168)," ",IF(AW168="0","0",LOOKUP(AW168,{0,1,2,3,"3.5",4,5},{0,0,0,1,"1.5",2,3})))</f>
        <v>0</v>
      </c>
      <c r="AZ168" s="134">
        <f t="shared" si="56"/>
        <v>0</v>
      </c>
      <c r="BA168" s="88" t="str">
        <f t="shared" si="57"/>
        <v>F</v>
      </c>
      <c r="BB168" s="88" t="str">
        <f t="shared" si="58"/>
        <v>Fail</v>
      </c>
      <c r="BD168" s="49" t="str">
        <f>IF(H168="0","0",LOOKUP(H168,{0,1,2,3,"3.5",4,5},{"F","D","C","B","A-","A","A+"}))</f>
        <v>C</v>
      </c>
      <c r="BE168" s="49" t="str">
        <f>IF(L168="0","0",LOOKUP(L168,{0,1,2,3,"3.5",4,5},{"F","D","C","B","A-","A","A+"}))</f>
        <v>D</v>
      </c>
      <c r="BF168" s="49" t="str">
        <f>IF(Q168="0","0",LOOKUP(Q168,{0,1,2,3,"3.5",4,5},{"F","D","C","B","A-","A","A+"}))</f>
        <v>F</v>
      </c>
      <c r="BG168" s="49" t="str">
        <f>IF(Y168="0","0",LOOKUP(Y168,{0,1,2,3,"3.5",4,5},{"F","D","C","B","A-","A","A+"}))</f>
        <v>F</v>
      </c>
      <c r="BH168" s="49" t="str">
        <f>IF(AG168="0","0",LOOKUP(AG168,{0,1,2,3,"3.5",4,5},{"F","D","C","B","A-","A","A+"}))</f>
        <v>F</v>
      </c>
      <c r="BI168" s="49" t="str">
        <f>IF(AO168="0","0",LOOKUP(AO168,{0,1,2,3,"3.5",4,5},{"F","D","C","B","A-","A","A+"}))</f>
        <v>F</v>
      </c>
      <c r="BJ168" s="49" t="str">
        <f>IF(AW168="0","0",LOOKUP(AW168,{0,1,2,3,"3.5",4,5},{"F","D","C","B","A-","A","A+"}))</f>
        <v>F</v>
      </c>
      <c r="BK168" s="50">
        <f t="shared" si="59"/>
        <v>152</v>
      </c>
    </row>
    <row r="169" spans="1:63">
      <c r="A169" s="58">
        <v>3165</v>
      </c>
      <c r="B169" s="153" t="s">
        <v>442</v>
      </c>
      <c r="C169" s="81">
        <v>32</v>
      </c>
      <c r="D169" s="81">
        <v>47</v>
      </c>
      <c r="E169" s="81">
        <f t="shared" si="40"/>
        <v>79</v>
      </c>
      <c r="F169" s="81">
        <v>21</v>
      </c>
      <c r="G169" s="81">
        <f t="shared" si="41"/>
        <v>100</v>
      </c>
      <c r="H169" s="116">
        <f>IF(G169="0","0",LOOKUP(G169,{0,66,80,100,120,140,160},{0,1,2,3,"3.5",4,5}))</f>
        <v>3</v>
      </c>
      <c r="I169" s="81">
        <v>33</v>
      </c>
      <c r="J169" s="83">
        <v>34</v>
      </c>
      <c r="K169" s="117">
        <f t="shared" si="42"/>
        <v>67</v>
      </c>
      <c r="L169" s="81">
        <f>IF(K169="0","0",LOOKUP(K169,{0,66,80,100,120,140,160},{0,1,2,3,"3.5",4,5}))</f>
        <v>1</v>
      </c>
      <c r="M169" s="83">
        <v>22</v>
      </c>
      <c r="N169" s="83">
        <v>16</v>
      </c>
      <c r="O169" s="83">
        <v>22</v>
      </c>
      <c r="P169" s="81">
        <f t="shared" si="43"/>
        <v>60</v>
      </c>
      <c r="Q169" s="118" t="str">
        <f>IF(P169="0","0",LOOKUP(P169,{0,33,40,50,60,70,80},{0,1,2,3,"3.5",4,5}))</f>
        <v>3.5</v>
      </c>
      <c r="R169" s="118">
        <v>32</v>
      </c>
      <c r="S169" s="118">
        <v>37</v>
      </c>
      <c r="T169" s="83">
        <f t="shared" si="44"/>
        <v>69</v>
      </c>
      <c r="U169" s="83">
        <v>15</v>
      </c>
      <c r="V169" s="83">
        <v>18</v>
      </c>
      <c r="W169" s="83">
        <f t="shared" si="45"/>
        <v>33</v>
      </c>
      <c r="X169" s="119">
        <f t="shared" si="46"/>
        <v>102</v>
      </c>
      <c r="Y169" s="81">
        <f>IF(X169="0","0",LOOKUP(X169,{0,66,80,100,120,140,160},{0,1,2,3,"3.5",4,5}))</f>
        <v>3</v>
      </c>
      <c r="Z169" s="81">
        <v>34</v>
      </c>
      <c r="AA169" s="81">
        <v>39</v>
      </c>
      <c r="AB169" s="81">
        <f t="shared" si="47"/>
        <v>73</v>
      </c>
      <c r="AC169" s="81">
        <v>26</v>
      </c>
      <c r="AD169" s="81">
        <v>19</v>
      </c>
      <c r="AE169" s="120">
        <f t="shared" si="48"/>
        <v>45</v>
      </c>
      <c r="AF169" s="121">
        <f t="shared" si="49"/>
        <v>118</v>
      </c>
      <c r="AG169" s="118">
        <f>IF(AF169="0","0",LOOKUP(AF169,{0,66,80,100,120,140,160},{0,1,2,3,"3.5",4,5}))</f>
        <v>3</v>
      </c>
      <c r="AH169" s="118">
        <v>36</v>
      </c>
      <c r="AI169" s="118">
        <v>41</v>
      </c>
      <c r="AJ169" s="81">
        <f t="shared" si="50"/>
        <v>77</v>
      </c>
      <c r="AK169" s="83">
        <v>19</v>
      </c>
      <c r="AL169" s="122">
        <v>19</v>
      </c>
      <c r="AM169" s="122">
        <f t="shared" si="51"/>
        <v>38</v>
      </c>
      <c r="AN169" s="121">
        <f t="shared" si="52"/>
        <v>115</v>
      </c>
      <c r="AO169" s="118">
        <f>IF(AN169="0","0",LOOKUP(AN169,{0,66,80,100,120,140,160},{0,1,2,3,"3.5",4,5}))</f>
        <v>3</v>
      </c>
      <c r="AP169" s="118"/>
      <c r="AQ169" s="118"/>
      <c r="AR169" s="83">
        <f t="shared" si="53"/>
        <v>0</v>
      </c>
      <c r="AS169" s="83"/>
      <c r="AT169" s="122"/>
      <c r="AU169" s="122">
        <f t="shared" si="54"/>
        <v>0</v>
      </c>
      <c r="AV169" s="122">
        <f t="shared" si="55"/>
        <v>0</v>
      </c>
      <c r="AW169" s="118">
        <f>IF(AV169="0","0",LOOKUP(AV169,{0,66,80,100,120,140,160},{0,1,2,3,"3.5",4,5}))</f>
        <v>0</v>
      </c>
      <c r="AX169" s="88" t="s">
        <v>294</v>
      </c>
      <c r="AY169" s="88">
        <f>IF(ISBLANK(AW169)," ",IF(AW169="0","0",LOOKUP(AW169,{0,1,2,3,"3.5",4,5},{0,0,0,1,"1.5",2,3})))</f>
        <v>0</v>
      </c>
      <c r="AZ169" s="134">
        <f t="shared" si="56"/>
        <v>2.75</v>
      </c>
      <c r="BA169" s="88" t="str">
        <f t="shared" si="57"/>
        <v>C</v>
      </c>
      <c r="BB169" s="88" t="str">
        <f t="shared" si="58"/>
        <v>Bellow Average Result</v>
      </c>
      <c r="BD169" s="49" t="str">
        <f>IF(H169="0","0",LOOKUP(H169,{0,1,2,3,"3.5",4,5},{"F","D","C","B","A-","A","A+"}))</f>
        <v>B</v>
      </c>
      <c r="BE169" s="49" t="str">
        <f>IF(L169="0","0",LOOKUP(L169,{0,1,2,3,"3.5",4,5},{"F","D","C","B","A-","A","A+"}))</f>
        <v>D</v>
      </c>
      <c r="BF169" s="49" t="str">
        <f>IF(Q169="0","0",LOOKUP(Q169,{0,1,2,3,"3.5",4,5},{"F","D","C","B","A-","A","A+"}))</f>
        <v>A-</v>
      </c>
      <c r="BG169" s="49" t="str">
        <f>IF(Y169="0","0",LOOKUP(Y169,{0,1,2,3,"3.5",4,5},{"F","D","C","B","A-","A","A+"}))</f>
        <v>B</v>
      </c>
      <c r="BH169" s="49" t="str">
        <f>IF(AG169="0","0",LOOKUP(AG169,{0,1,2,3,"3.5",4,5},{"F","D","C","B","A-","A","A+"}))</f>
        <v>B</v>
      </c>
      <c r="BI169" s="49" t="str">
        <f>IF(AO169="0","0",LOOKUP(AO169,{0,1,2,3,"3.5",4,5},{"F","D","C","B","A-","A","A+"}))</f>
        <v>B</v>
      </c>
      <c r="BJ169" s="49" t="str">
        <f>IF(AW169="0","0",LOOKUP(AW169,{0,1,2,3,"3.5",4,5},{"F","D","C","B","A-","A","A+"}))</f>
        <v>F</v>
      </c>
      <c r="BK169" s="50">
        <f t="shared" si="59"/>
        <v>562</v>
      </c>
    </row>
    <row r="170" spans="1:63" ht="18">
      <c r="A170" s="58">
        <v>3166</v>
      </c>
      <c r="B170" s="153" t="s">
        <v>443</v>
      </c>
      <c r="C170" s="81">
        <v>33</v>
      </c>
      <c r="D170" s="81">
        <v>60</v>
      </c>
      <c r="E170" s="81">
        <f t="shared" si="40"/>
        <v>93</v>
      </c>
      <c r="F170" s="81">
        <v>23</v>
      </c>
      <c r="G170" s="81">
        <f t="shared" si="41"/>
        <v>116</v>
      </c>
      <c r="H170" s="116">
        <f>IF(G170="0","0",LOOKUP(G170,{0,66,80,100,120,140,160},{0,1,2,3,"3.5",4,5}))</f>
        <v>3</v>
      </c>
      <c r="I170" s="81">
        <v>44</v>
      </c>
      <c r="J170" s="83">
        <v>33</v>
      </c>
      <c r="K170" s="117">
        <f t="shared" si="42"/>
        <v>77</v>
      </c>
      <c r="L170" s="81">
        <f>IF(K170="0","0",LOOKUP(K170,{0,66,80,100,120,140,160},{0,1,2,3,"3.5",4,5}))</f>
        <v>1</v>
      </c>
      <c r="M170" s="83">
        <v>24</v>
      </c>
      <c r="N170" s="83">
        <v>13</v>
      </c>
      <c r="O170" s="83"/>
      <c r="P170" s="81">
        <f t="shared" si="43"/>
        <v>0</v>
      </c>
      <c r="Q170" s="118">
        <f>IF(P170="0","0",LOOKUP(P170,{0,33,40,50,60,70,80},{0,1,2,3,"3.5",4,5}))</f>
        <v>0</v>
      </c>
      <c r="R170" s="118">
        <v>29</v>
      </c>
      <c r="S170" s="118">
        <v>30</v>
      </c>
      <c r="T170" s="83">
        <f t="shared" si="44"/>
        <v>59</v>
      </c>
      <c r="U170" s="83">
        <v>14</v>
      </c>
      <c r="V170" s="83">
        <v>15</v>
      </c>
      <c r="W170" s="83">
        <f t="shared" si="45"/>
        <v>29</v>
      </c>
      <c r="X170" s="119">
        <f t="shared" si="46"/>
        <v>88</v>
      </c>
      <c r="Y170" s="81">
        <f>IF(X170="0","0",LOOKUP(X170,{0,66,80,100,120,140,160},{0,1,2,3,"3.5",4,5}))</f>
        <v>2</v>
      </c>
      <c r="Z170" s="81">
        <v>40</v>
      </c>
      <c r="AA170" s="81">
        <v>42</v>
      </c>
      <c r="AB170" s="81">
        <f t="shared" si="47"/>
        <v>82</v>
      </c>
      <c r="AC170" s="81">
        <v>27</v>
      </c>
      <c r="AD170" s="81">
        <v>21</v>
      </c>
      <c r="AE170" s="120">
        <f t="shared" si="48"/>
        <v>48</v>
      </c>
      <c r="AF170" s="121">
        <f t="shared" si="49"/>
        <v>130</v>
      </c>
      <c r="AG170" s="118" t="str">
        <f>IF(AF170="0","0",LOOKUP(AF170,{0,66,80,100,120,140,160},{0,1,2,3,"3.5",4,5}))</f>
        <v>3.5</v>
      </c>
      <c r="AH170" s="118">
        <v>38</v>
      </c>
      <c r="AI170" s="118">
        <v>50</v>
      </c>
      <c r="AJ170" s="81">
        <f t="shared" si="50"/>
        <v>88</v>
      </c>
      <c r="AK170" s="83">
        <v>15</v>
      </c>
      <c r="AL170" s="122">
        <v>17</v>
      </c>
      <c r="AM170" s="122">
        <f t="shared" si="51"/>
        <v>32</v>
      </c>
      <c r="AN170" s="121">
        <f t="shared" si="52"/>
        <v>120</v>
      </c>
      <c r="AO170" s="118" t="str">
        <f>IF(AN170="0","0",LOOKUP(AN170,{0,66,80,100,120,140,160},{0,1,2,3,"3.5",4,5}))</f>
        <v>3.5</v>
      </c>
      <c r="AP170" s="118">
        <v>23</v>
      </c>
      <c r="AQ170" s="118">
        <v>33</v>
      </c>
      <c r="AR170" s="83">
        <f t="shared" si="53"/>
        <v>56</v>
      </c>
      <c r="AS170" s="83">
        <v>11</v>
      </c>
      <c r="AT170" s="122">
        <v>16</v>
      </c>
      <c r="AU170" s="122">
        <f t="shared" si="54"/>
        <v>27</v>
      </c>
      <c r="AV170" s="122">
        <f t="shared" si="55"/>
        <v>83</v>
      </c>
      <c r="AW170" s="118">
        <f>IF(AV170="0","0",LOOKUP(AV170,{0,66,80,100,120,140,160},{0,1,2,3,"3.5",4,5}))</f>
        <v>2</v>
      </c>
      <c r="AX170" s="88" t="s">
        <v>294</v>
      </c>
      <c r="AY170" s="88">
        <f>IF(ISBLANK(AW170)," ",IF(AW170="0","0",LOOKUP(AW170,{0,1,2,3,"3.5",4,5},{0,0,0,1,"1.5",2,3})))</f>
        <v>0</v>
      </c>
      <c r="AZ170" s="134">
        <f t="shared" si="56"/>
        <v>0</v>
      </c>
      <c r="BA170" s="88" t="str">
        <f t="shared" si="57"/>
        <v>F</v>
      </c>
      <c r="BB170" s="88" t="str">
        <f t="shared" si="58"/>
        <v>Fail</v>
      </c>
      <c r="BD170" s="49" t="str">
        <f>IF(H170="0","0",LOOKUP(H170,{0,1,2,3,"3.5",4,5},{"F","D","C","B","A-","A","A+"}))</f>
        <v>B</v>
      </c>
      <c r="BE170" s="49" t="str">
        <f>IF(L170="0","0",LOOKUP(L170,{0,1,2,3,"3.5",4,5},{"F","D","C","B","A-","A","A+"}))</f>
        <v>D</v>
      </c>
      <c r="BF170" s="49" t="str">
        <f>IF(Q170="0","0",LOOKUP(Q170,{0,1,2,3,"3.5",4,5},{"F","D","C","B","A-","A","A+"}))</f>
        <v>F</v>
      </c>
      <c r="BG170" s="49" t="str">
        <f>IF(Y170="0","0",LOOKUP(Y170,{0,1,2,3,"3.5",4,5},{"F","D","C","B","A-","A","A+"}))</f>
        <v>C</v>
      </c>
      <c r="BH170" s="49" t="str">
        <f>IF(AG170="0","0",LOOKUP(AG170,{0,1,2,3,"3.5",4,5},{"F","D","C","B","A-","A","A+"}))</f>
        <v>A-</v>
      </c>
      <c r="BI170" s="49" t="str">
        <f>IF(AO170="0","0",LOOKUP(AO170,{0,1,2,3,"3.5",4,5},{"F","D","C","B","A-","A","A+"}))</f>
        <v>A-</v>
      </c>
      <c r="BJ170" s="49" t="str">
        <f>IF(AW170="0","0",LOOKUP(AW170,{0,1,2,3,"3.5",4,5},{"F","D","C","B","A-","A","A+"}))</f>
        <v>C</v>
      </c>
      <c r="BK170" s="50">
        <f t="shared" si="59"/>
        <v>614</v>
      </c>
    </row>
    <row r="171" spans="1:63">
      <c r="A171" s="58">
        <v>3167</v>
      </c>
      <c r="B171" s="153"/>
      <c r="C171" s="81"/>
      <c r="D171" s="81"/>
      <c r="E171" s="81">
        <f t="shared" si="40"/>
        <v>0</v>
      </c>
      <c r="F171" s="81"/>
      <c r="G171" s="81">
        <f t="shared" si="41"/>
        <v>0</v>
      </c>
      <c r="H171" s="116">
        <f>IF(G171="0","0",LOOKUP(G171,{0,66,80,100,120,140,160},{0,1,2,3,"3.5",4,5}))</f>
        <v>0</v>
      </c>
      <c r="I171" s="81"/>
      <c r="J171" s="83"/>
      <c r="K171" s="117">
        <f t="shared" si="42"/>
        <v>0</v>
      </c>
      <c r="L171" s="81">
        <f>IF(K171="0","0",LOOKUP(K171,{0,66,80,100,120,140,160},{0,1,2,3,"3.5",4,5}))</f>
        <v>0</v>
      </c>
      <c r="M171" s="83"/>
      <c r="N171" s="83"/>
      <c r="O171" s="83"/>
      <c r="P171" s="81">
        <f t="shared" si="43"/>
        <v>0</v>
      </c>
      <c r="Q171" s="118">
        <f>IF(P171="0","0",LOOKUP(P171,{0,33,40,50,60,70,80},{0,1,2,3,"3.5",4,5}))</f>
        <v>0</v>
      </c>
      <c r="R171" s="118"/>
      <c r="S171" s="118"/>
      <c r="T171" s="83">
        <f t="shared" si="44"/>
        <v>0</v>
      </c>
      <c r="U171" s="83"/>
      <c r="V171" s="83"/>
      <c r="W171" s="83">
        <f t="shared" si="45"/>
        <v>0</v>
      </c>
      <c r="X171" s="119">
        <f t="shared" si="46"/>
        <v>0</v>
      </c>
      <c r="Y171" s="81">
        <f>IF(X171="0","0",LOOKUP(X171,{0,66,80,100,120,140,160},{0,1,2,3,"3.5",4,5}))</f>
        <v>0</v>
      </c>
      <c r="Z171" s="81"/>
      <c r="AA171" s="81"/>
      <c r="AB171" s="81">
        <f t="shared" si="47"/>
        <v>0</v>
      </c>
      <c r="AC171" s="81"/>
      <c r="AD171" s="81"/>
      <c r="AE171" s="120">
        <f t="shared" si="48"/>
        <v>0</v>
      </c>
      <c r="AF171" s="121">
        <f t="shared" si="49"/>
        <v>0</v>
      </c>
      <c r="AG171" s="118">
        <f>IF(AF171="0","0",LOOKUP(AF171,{0,66,80,100,120,140,160},{0,1,2,3,"3.5",4,5}))</f>
        <v>0</v>
      </c>
      <c r="AH171" s="118"/>
      <c r="AI171" s="118"/>
      <c r="AJ171" s="81">
        <f t="shared" si="50"/>
        <v>0</v>
      </c>
      <c r="AK171" s="83"/>
      <c r="AL171" s="122"/>
      <c r="AM171" s="122">
        <f t="shared" si="51"/>
        <v>0</v>
      </c>
      <c r="AN171" s="121">
        <f t="shared" si="52"/>
        <v>0</v>
      </c>
      <c r="AO171" s="118">
        <f>IF(AN171="0","0",LOOKUP(AN171,{0,66,80,100,120,140,160},{0,1,2,3,"3.5",4,5}))</f>
        <v>0</v>
      </c>
      <c r="AP171" s="118"/>
      <c r="AQ171" s="118"/>
      <c r="AR171" s="83">
        <f t="shared" si="53"/>
        <v>0</v>
      </c>
      <c r="AS171" s="83"/>
      <c r="AT171" s="122"/>
      <c r="AU171" s="122">
        <f t="shared" si="54"/>
        <v>0</v>
      </c>
      <c r="AV171" s="122">
        <f t="shared" si="55"/>
        <v>0</v>
      </c>
      <c r="AW171" s="118">
        <f>IF(AV171="0","0",LOOKUP(AV171,{0,66,80,100,120,140,160},{0,1,2,3,"3.5",4,5}))</f>
        <v>0</v>
      </c>
      <c r="AX171" s="88" t="s">
        <v>294</v>
      </c>
      <c r="AY171" s="88">
        <f>IF(ISBLANK(AW171)," ",IF(AW171="0","0",LOOKUP(AW171,{0,1,2,3,"3.5",4,5},{0,0,0,1,"1.5",2,3})))</f>
        <v>0</v>
      </c>
      <c r="AZ171" s="134">
        <f t="shared" si="56"/>
        <v>0</v>
      </c>
      <c r="BA171" s="88" t="str">
        <f t="shared" si="57"/>
        <v>F</v>
      </c>
      <c r="BB171" s="88" t="str">
        <f t="shared" si="58"/>
        <v>Fail</v>
      </c>
      <c r="BD171" s="49" t="str">
        <f>IF(H171="0","0",LOOKUP(H171,{0,1,2,3,"3.5",4,5},{"F","D","C","B","A-","A","A+"}))</f>
        <v>F</v>
      </c>
      <c r="BE171" s="49" t="str">
        <f>IF(L171="0","0",LOOKUP(L171,{0,1,2,3,"3.5",4,5},{"F","D","C","B","A-","A","A+"}))</f>
        <v>F</v>
      </c>
      <c r="BF171" s="49" t="str">
        <f>IF(Q171="0","0",LOOKUP(Q171,{0,1,2,3,"3.5",4,5},{"F","D","C","B","A-","A","A+"}))</f>
        <v>F</v>
      </c>
      <c r="BG171" s="49" t="str">
        <f>IF(Y171="0","0",LOOKUP(Y171,{0,1,2,3,"3.5",4,5},{"F","D","C","B","A-","A","A+"}))</f>
        <v>F</v>
      </c>
      <c r="BH171" s="49" t="str">
        <f>IF(AG171="0","0",LOOKUP(AG171,{0,1,2,3,"3.5",4,5},{"F","D","C","B","A-","A","A+"}))</f>
        <v>F</v>
      </c>
      <c r="BI171" s="49" t="str">
        <f>IF(AO171="0","0",LOOKUP(AO171,{0,1,2,3,"3.5",4,5},{"F","D","C","B","A-","A","A+"}))</f>
        <v>F</v>
      </c>
      <c r="BJ171" s="49" t="str">
        <f>IF(AW171="0","0",LOOKUP(AW171,{0,1,2,3,"3.5",4,5},{"F","D","C","B","A-","A","A+"}))</f>
        <v>F</v>
      </c>
      <c r="BK171" s="50">
        <f t="shared" si="59"/>
        <v>0</v>
      </c>
    </row>
    <row r="172" spans="1:63">
      <c r="A172" s="58">
        <v>3168</v>
      </c>
      <c r="B172" s="153"/>
      <c r="C172" s="81"/>
      <c r="D172" s="81"/>
      <c r="E172" s="81">
        <f t="shared" si="40"/>
        <v>0</v>
      </c>
      <c r="F172" s="81"/>
      <c r="G172" s="81">
        <f t="shared" si="41"/>
        <v>0</v>
      </c>
      <c r="H172" s="116">
        <f>IF(G172="0","0",LOOKUP(G172,{0,66,80,100,120,140,160},{0,1,2,3,"3.5",4,5}))</f>
        <v>0</v>
      </c>
      <c r="I172" s="81"/>
      <c r="J172" s="83"/>
      <c r="K172" s="117">
        <f t="shared" si="42"/>
        <v>0</v>
      </c>
      <c r="L172" s="81">
        <f>IF(K172="0","0",LOOKUP(K172,{0,66,80,100,120,140,160},{0,1,2,3,"3.5",4,5}))</f>
        <v>0</v>
      </c>
      <c r="M172" s="83"/>
      <c r="N172" s="83"/>
      <c r="O172" s="83"/>
      <c r="P172" s="81">
        <f t="shared" si="43"/>
        <v>0</v>
      </c>
      <c r="Q172" s="118">
        <f>IF(P172="0","0",LOOKUP(P172,{0,33,40,50,60,70,80},{0,1,2,3,"3.5",4,5}))</f>
        <v>0</v>
      </c>
      <c r="R172" s="118"/>
      <c r="S172" s="118"/>
      <c r="T172" s="83">
        <f t="shared" si="44"/>
        <v>0</v>
      </c>
      <c r="U172" s="83"/>
      <c r="V172" s="83"/>
      <c r="W172" s="83">
        <f t="shared" si="45"/>
        <v>0</v>
      </c>
      <c r="X172" s="119">
        <f t="shared" si="46"/>
        <v>0</v>
      </c>
      <c r="Y172" s="81">
        <f>IF(X172="0","0",LOOKUP(X172,{0,66,80,100,120,140,160},{0,1,2,3,"3.5",4,5}))</f>
        <v>0</v>
      </c>
      <c r="Z172" s="81"/>
      <c r="AA172" s="81"/>
      <c r="AB172" s="81">
        <f t="shared" si="47"/>
        <v>0</v>
      </c>
      <c r="AC172" s="81"/>
      <c r="AD172" s="81"/>
      <c r="AE172" s="120">
        <f t="shared" si="48"/>
        <v>0</v>
      </c>
      <c r="AF172" s="121">
        <f t="shared" si="49"/>
        <v>0</v>
      </c>
      <c r="AG172" s="118">
        <f>IF(AF172="0","0",LOOKUP(AF172,{0,66,80,100,120,140,160},{0,1,2,3,"3.5",4,5}))</f>
        <v>0</v>
      </c>
      <c r="AH172" s="118"/>
      <c r="AI172" s="118"/>
      <c r="AJ172" s="81">
        <f t="shared" si="50"/>
        <v>0</v>
      </c>
      <c r="AK172" s="83"/>
      <c r="AL172" s="122"/>
      <c r="AM172" s="122">
        <f t="shared" si="51"/>
        <v>0</v>
      </c>
      <c r="AN172" s="121">
        <f t="shared" si="52"/>
        <v>0</v>
      </c>
      <c r="AO172" s="118">
        <f>IF(AN172="0","0",LOOKUP(AN172,{0,66,80,100,120,140,160},{0,1,2,3,"3.5",4,5}))</f>
        <v>0</v>
      </c>
      <c r="AP172" s="118"/>
      <c r="AQ172" s="118"/>
      <c r="AR172" s="83">
        <f t="shared" si="53"/>
        <v>0</v>
      </c>
      <c r="AS172" s="83"/>
      <c r="AT172" s="122"/>
      <c r="AU172" s="122">
        <f t="shared" si="54"/>
        <v>0</v>
      </c>
      <c r="AV172" s="122">
        <f t="shared" si="55"/>
        <v>0</v>
      </c>
      <c r="AW172" s="118">
        <f>IF(AV172="0","0",LOOKUP(AV172,{0,66,80,100,120,140,160},{0,1,2,3,"3.5",4,5}))</f>
        <v>0</v>
      </c>
      <c r="AX172" s="88" t="s">
        <v>294</v>
      </c>
      <c r="AY172" s="88">
        <f>IF(ISBLANK(AW172)," ",IF(AW172="0","0",LOOKUP(AW172,{0,1,2,3,"3.5",4,5},{0,0,0,1,"1.5",2,3})))</f>
        <v>0</v>
      </c>
      <c r="AZ172" s="134">
        <f t="shared" si="56"/>
        <v>0</v>
      </c>
      <c r="BA172" s="88" t="str">
        <f t="shared" si="57"/>
        <v>F</v>
      </c>
      <c r="BB172" s="88" t="str">
        <f t="shared" si="58"/>
        <v>Fail</v>
      </c>
      <c r="BD172" s="49" t="str">
        <f>IF(H172="0","0",LOOKUP(H172,{0,1,2,3,"3.5",4,5},{"F","D","C","B","A-","A","A+"}))</f>
        <v>F</v>
      </c>
      <c r="BE172" s="49" t="str">
        <f>IF(L172="0","0",LOOKUP(L172,{0,1,2,3,"3.5",4,5},{"F","D","C","B","A-","A","A+"}))</f>
        <v>F</v>
      </c>
      <c r="BF172" s="49" t="str">
        <f>IF(Q172="0","0",LOOKUP(Q172,{0,1,2,3,"3.5",4,5},{"F","D","C","B","A-","A","A+"}))</f>
        <v>F</v>
      </c>
      <c r="BG172" s="49" t="str">
        <f>IF(Y172="0","0",LOOKUP(Y172,{0,1,2,3,"3.5",4,5},{"F","D","C","B","A-","A","A+"}))</f>
        <v>F</v>
      </c>
      <c r="BH172" s="49" t="str">
        <f>IF(AG172="0","0",LOOKUP(AG172,{0,1,2,3,"3.5",4,5},{"F","D","C","B","A-","A","A+"}))</f>
        <v>F</v>
      </c>
      <c r="BI172" s="49" t="str">
        <f>IF(AO172="0","0",LOOKUP(AO172,{0,1,2,3,"3.5",4,5},{"F","D","C","B","A-","A","A+"}))</f>
        <v>F</v>
      </c>
      <c r="BJ172" s="49" t="str">
        <f>IF(AW172="0","0",LOOKUP(AW172,{0,1,2,3,"3.5",4,5},{"F","D","C","B","A-","A","A+"}))</f>
        <v>F</v>
      </c>
      <c r="BK172" s="50">
        <f t="shared" si="59"/>
        <v>0</v>
      </c>
    </row>
    <row r="173" spans="1:63" ht="18">
      <c r="A173" s="58">
        <v>3169</v>
      </c>
      <c r="B173" s="153" t="s">
        <v>444</v>
      </c>
      <c r="C173" s="81">
        <v>36</v>
      </c>
      <c r="D173" s="81">
        <v>56</v>
      </c>
      <c r="E173" s="81">
        <f t="shared" si="40"/>
        <v>92</v>
      </c>
      <c r="F173" s="81">
        <v>26</v>
      </c>
      <c r="G173" s="81">
        <f t="shared" si="41"/>
        <v>118</v>
      </c>
      <c r="H173" s="116">
        <f>IF(G173="0","0",LOOKUP(G173,{0,66,80,100,120,140,160},{0,1,2,3,"3.5",4,5}))</f>
        <v>3</v>
      </c>
      <c r="I173" s="81">
        <v>40</v>
      </c>
      <c r="J173" s="83">
        <v>16</v>
      </c>
      <c r="K173" s="117">
        <f t="shared" si="42"/>
        <v>56</v>
      </c>
      <c r="L173" s="81">
        <f>IF(K173="0","0",LOOKUP(K173,{0,66,80,100,120,140,160},{0,1,2,3,"3.5",4,5}))</f>
        <v>0</v>
      </c>
      <c r="M173" s="83">
        <v>14</v>
      </c>
      <c r="N173" s="83">
        <v>15</v>
      </c>
      <c r="O173" s="83">
        <v>12</v>
      </c>
      <c r="P173" s="81">
        <f t="shared" si="43"/>
        <v>41</v>
      </c>
      <c r="Q173" s="118">
        <f>IF(P173="0","0",LOOKUP(P173,{0,33,40,50,60,70,80},{0,1,2,3,"3.5",4,5}))</f>
        <v>2</v>
      </c>
      <c r="R173" s="118">
        <v>17</v>
      </c>
      <c r="S173" s="118">
        <v>11</v>
      </c>
      <c r="T173" s="83">
        <f t="shared" si="44"/>
        <v>28</v>
      </c>
      <c r="U173" s="83">
        <v>10</v>
      </c>
      <c r="V173" s="83">
        <v>14</v>
      </c>
      <c r="W173" s="83">
        <f t="shared" si="45"/>
        <v>24</v>
      </c>
      <c r="X173" s="119">
        <f t="shared" si="46"/>
        <v>0</v>
      </c>
      <c r="Y173" s="81">
        <f>IF(X173="0","0",LOOKUP(X173,{0,66,80,100,120,140,160},{0,1,2,3,"3.5",4,5}))</f>
        <v>0</v>
      </c>
      <c r="Z173" s="81">
        <v>38</v>
      </c>
      <c r="AA173" s="81">
        <v>34</v>
      </c>
      <c r="AB173" s="81">
        <f t="shared" si="47"/>
        <v>72</v>
      </c>
      <c r="AC173" s="81">
        <v>17</v>
      </c>
      <c r="AD173" s="81">
        <v>14</v>
      </c>
      <c r="AE173" s="120">
        <f t="shared" si="48"/>
        <v>31</v>
      </c>
      <c r="AF173" s="121">
        <f t="shared" si="49"/>
        <v>103</v>
      </c>
      <c r="AG173" s="118">
        <f>IF(AF173="0","0",LOOKUP(AF173,{0,66,80,100,120,140,160},{0,1,2,3,"3.5",4,5}))</f>
        <v>3</v>
      </c>
      <c r="AH173" s="118">
        <v>37</v>
      </c>
      <c r="AI173" s="118">
        <v>33</v>
      </c>
      <c r="AJ173" s="81">
        <f t="shared" si="50"/>
        <v>70</v>
      </c>
      <c r="AK173" s="83">
        <v>9</v>
      </c>
      <c r="AL173" s="122">
        <v>9</v>
      </c>
      <c r="AM173" s="122">
        <f t="shared" si="51"/>
        <v>18</v>
      </c>
      <c r="AN173" s="121">
        <f t="shared" si="52"/>
        <v>88</v>
      </c>
      <c r="AO173" s="118">
        <f>IF(AN173="0","0",LOOKUP(AN173,{0,66,80,100,120,140,160},{0,1,2,3,"3.5",4,5}))</f>
        <v>2</v>
      </c>
      <c r="AP173" s="118">
        <v>16</v>
      </c>
      <c r="AQ173" s="118">
        <v>36</v>
      </c>
      <c r="AR173" s="83">
        <f t="shared" si="53"/>
        <v>52</v>
      </c>
      <c r="AS173" s="83">
        <v>15</v>
      </c>
      <c r="AT173" s="122">
        <v>17</v>
      </c>
      <c r="AU173" s="122">
        <f t="shared" si="54"/>
        <v>32</v>
      </c>
      <c r="AV173" s="122">
        <f t="shared" si="55"/>
        <v>84</v>
      </c>
      <c r="AW173" s="118">
        <f>IF(AV173="0","0",LOOKUP(AV173,{0,66,80,100,120,140,160},{0,1,2,3,"3.5",4,5}))</f>
        <v>2</v>
      </c>
      <c r="AX173" s="88" t="s">
        <v>294</v>
      </c>
      <c r="AY173" s="88">
        <f>IF(ISBLANK(AW173)," ",IF(AW173="0","0",LOOKUP(AW173,{0,1,2,3,"3.5",4,5},{0,0,0,1,"1.5",2,3})))</f>
        <v>0</v>
      </c>
      <c r="AZ173" s="134">
        <f t="shared" si="56"/>
        <v>0</v>
      </c>
      <c r="BA173" s="88" t="str">
        <f t="shared" si="57"/>
        <v>F</v>
      </c>
      <c r="BB173" s="88" t="str">
        <f t="shared" si="58"/>
        <v>Fail</v>
      </c>
      <c r="BD173" s="49" t="str">
        <f>IF(H173="0","0",LOOKUP(H173,{0,1,2,3,"3.5",4,5},{"F","D","C","B","A-","A","A+"}))</f>
        <v>B</v>
      </c>
      <c r="BE173" s="49" t="str">
        <f>IF(L173="0","0",LOOKUP(L173,{0,1,2,3,"3.5",4,5},{"F","D","C","B","A-","A","A+"}))</f>
        <v>F</v>
      </c>
      <c r="BF173" s="49" t="str">
        <f>IF(Q173="0","0",LOOKUP(Q173,{0,1,2,3,"3.5",4,5},{"F","D","C","B","A-","A","A+"}))</f>
        <v>C</v>
      </c>
      <c r="BG173" s="49" t="str">
        <f>IF(Y173="0","0",LOOKUP(Y173,{0,1,2,3,"3.5",4,5},{"F","D","C","B","A-","A","A+"}))</f>
        <v>F</v>
      </c>
      <c r="BH173" s="49" t="str">
        <f>IF(AG173="0","0",LOOKUP(AG173,{0,1,2,3,"3.5",4,5},{"F","D","C","B","A-","A","A+"}))</f>
        <v>B</v>
      </c>
      <c r="BI173" s="49" t="str">
        <f>IF(AO173="0","0",LOOKUP(AO173,{0,1,2,3,"3.5",4,5},{"F","D","C","B","A-","A","A+"}))</f>
        <v>C</v>
      </c>
      <c r="BJ173" s="49" t="str">
        <f>IF(AW173="0","0",LOOKUP(AW173,{0,1,2,3,"3.5",4,5},{"F","D","C","B","A-","A","A+"}))</f>
        <v>C</v>
      </c>
      <c r="BK173" s="50">
        <f t="shared" si="59"/>
        <v>490</v>
      </c>
    </row>
    <row r="174" spans="1:63">
      <c r="A174" s="58">
        <v>3170</v>
      </c>
      <c r="B174" s="153" t="s">
        <v>445</v>
      </c>
      <c r="C174" s="81">
        <v>24</v>
      </c>
      <c r="D174" s="81">
        <v>40</v>
      </c>
      <c r="E174" s="81">
        <f t="shared" si="40"/>
        <v>64</v>
      </c>
      <c r="F174" s="81">
        <v>14</v>
      </c>
      <c r="G174" s="81">
        <f t="shared" si="41"/>
        <v>78</v>
      </c>
      <c r="H174" s="116">
        <f>IF(G174="0","0",LOOKUP(G174,{0,66,80,100,120,140,160},{0,1,2,3,"3.5",4,5}))</f>
        <v>1</v>
      </c>
      <c r="I174" s="81">
        <v>21</v>
      </c>
      <c r="J174" s="83">
        <v>25</v>
      </c>
      <c r="K174" s="117">
        <f t="shared" si="42"/>
        <v>46</v>
      </c>
      <c r="L174" s="81">
        <f>IF(K174="0","0",LOOKUP(K174,{0,66,80,100,120,140,160},{0,1,2,3,"3.5",4,5}))</f>
        <v>0</v>
      </c>
      <c r="M174" s="83">
        <v>17</v>
      </c>
      <c r="N174" s="83">
        <v>13</v>
      </c>
      <c r="O174" s="83">
        <v>12</v>
      </c>
      <c r="P174" s="81">
        <f t="shared" si="43"/>
        <v>42</v>
      </c>
      <c r="Q174" s="118">
        <f>IF(P174="0","0",LOOKUP(P174,{0,33,40,50,60,70,80},{0,1,2,3,"3.5",4,5}))</f>
        <v>2</v>
      </c>
      <c r="R174" s="118">
        <v>3</v>
      </c>
      <c r="S174" s="118">
        <v>1</v>
      </c>
      <c r="T174" s="83">
        <f t="shared" si="44"/>
        <v>4</v>
      </c>
      <c r="U174" s="83">
        <v>5</v>
      </c>
      <c r="V174" s="83">
        <v>3</v>
      </c>
      <c r="W174" s="83">
        <f t="shared" si="45"/>
        <v>8</v>
      </c>
      <c r="X174" s="119">
        <f t="shared" si="46"/>
        <v>0</v>
      </c>
      <c r="Y174" s="81">
        <f>IF(X174="0","0",LOOKUP(X174,{0,66,80,100,120,140,160},{0,1,2,3,"3.5",4,5}))</f>
        <v>0</v>
      </c>
      <c r="Z174" s="81"/>
      <c r="AA174" s="81">
        <v>26</v>
      </c>
      <c r="AB174" s="81">
        <f t="shared" si="47"/>
        <v>26</v>
      </c>
      <c r="AC174" s="81"/>
      <c r="AD174" s="81">
        <v>12</v>
      </c>
      <c r="AE174" s="120">
        <f t="shared" si="48"/>
        <v>12</v>
      </c>
      <c r="AF174" s="121">
        <f t="shared" si="49"/>
        <v>0</v>
      </c>
      <c r="AG174" s="118">
        <f>IF(AF174="0","0",LOOKUP(AF174,{0,66,80,100,120,140,160},{0,1,2,3,"3.5",4,5}))</f>
        <v>0</v>
      </c>
      <c r="AH174" s="118"/>
      <c r="AI174" s="118">
        <v>35</v>
      </c>
      <c r="AJ174" s="81">
        <f t="shared" si="50"/>
        <v>35</v>
      </c>
      <c r="AK174" s="83"/>
      <c r="AL174" s="122">
        <v>11</v>
      </c>
      <c r="AM174" s="122">
        <f t="shared" si="51"/>
        <v>11</v>
      </c>
      <c r="AN174" s="121">
        <f t="shared" si="52"/>
        <v>0</v>
      </c>
      <c r="AO174" s="118">
        <f>IF(AN174="0","0",LOOKUP(AN174,{0,66,80,100,120,140,160},{0,1,2,3,"3.5",4,5}))</f>
        <v>0</v>
      </c>
      <c r="AP174" s="118">
        <v>12</v>
      </c>
      <c r="AQ174" s="118">
        <v>26</v>
      </c>
      <c r="AR174" s="83">
        <f t="shared" si="53"/>
        <v>38</v>
      </c>
      <c r="AS174" s="83">
        <v>17</v>
      </c>
      <c r="AT174" s="122">
        <v>15</v>
      </c>
      <c r="AU174" s="122">
        <f t="shared" si="54"/>
        <v>32</v>
      </c>
      <c r="AV174" s="122">
        <f t="shared" si="55"/>
        <v>70</v>
      </c>
      <c r="AW174" s="118">
        <f>IF(AV174="0","0",LOOKUP(AV174,{0,66,80,100,120,140,160},{0,1,2,3,"3.5",4,5}))</f>
        <v>1</v>
      </c>
      <c r="AX174" s="88" t="s">
        <v>294</v>
      </c>
      <c r="AY174" s="88">
        <f>IF(ISBLANK(AW174)," ",IF(AW174="0","0",LOOKUP(AW174,{0,1,2,3,"3.5",4,5},{0,0,0,1,"1.5",2,3})))</f>
        <v>0</v>
      </c>
      <c r="AZ174" s="134">
        <f t="shared" si="56"/>
        <v>0</v>
      </c>
      <c r="BA174" s="88" t="str">
        <f t="shared" si="57"/>
        <v>F</v>
      </c>
      <c r="BB174" s="88" t="str">
        <f t="shared" si="58"/>
        <v>Fail</v>
      </c>
      <c r="BD174" s="49" t="str">
        <f>IF(H174="0","0",LOOKUP(H174,{0,1,2,3,"3.5",4,5},{"F","D","C","B","A-","A","A+"}))</f>
        <v>D</v>
      </c>
      <c r="BE174" s="49" t="str">
        <f>IF(L174="0","0",LOOKUP(L174,{0,1,2,3,"3.5",4,5},{"F","D","C","B","A-","A","A+"}))</f>
        <v>F</v>
      </c>
      <c r="BF174" s="49" t="str">
        <f>IF(Q174="0","0",LOOKUP(Q174,{0,1,2,3,"3.5",4,5},{"F","D","C","B","A-","A","A+"}))</f>
        <v>C</v>
      </c>
      <c r="BG174" s="49" t="str">
        <f>IF(Y174="0","0",LOOKUP(Y174,{0,1,2,3,"3.5",4,5},{"F","D","C","B","A-","A","A+"}))</f>
        <v>F</v>
      </c>
      <c r="BH174" s="49" t="str">
        <f>IF(AG174="0","0",LOOKUP(AG174,{0,1,2,3,"3.5",4,5},{"F","D","C","B","A-","A","A+"}))</f>
        <v>F</v>
      </c>
      <c r="BI174" s="49" t="str">
        <f>IF(AO174="0","0",LOOKUP(AO174,{0,1,2,3,"3.5",4,5},{"F","D","C","B","A-","A","A+"}))</f>
        <v>F</v>
      </c>
      <c r="BJ174" s="49" t="str">
        <f>IF(AW174="0","0",LOOKUP(AW174,{0,1,2,3,"3.5",4,5},{"F","D","C","B","A-","A","A+"}))</f>
        <v>D</v>
      </c>
      <c r="BK174" s="50">
        <f t="shared" si="59"/>
        <v>236</v>
      </c>
    </row>
    <row r="175" spans="1:63">
      <c r="A175" s="58">
        <v>3171</v>
      </c>
      <c r="B175" s="153" t="s">
        <v>446</v>
      </c>
      <c r="C175" s="81">
        <v>20</v>
      </c>
      <c r="D175" s="81">
        <v>45</v>
      </c>
      <c r="E175" s="81">
        <f t="shared" si="40"/>
        <v>65</v>
      </c>
      <c r="F175" s="81">
        <v>14</v>
      </c>
      <c r="G175" s="81">
        <f t="shared" si="41"/>
        <v>79</v>
      </c>
      <c r="H175" s="116">
        <f>IF(G175="0","0",LOOKUP(G175,{0,66,80,100,120,140,160},{0,1,2,3,"3.5",4,5}))</f>
        <v>1</v>
      </c>
      <c r="I175" s="81">
        <v>34</v>
      </c>
      <c r="J175" s="83">
        <v>39</v>
      </c>
      <c r="K175" s="117">
        <f t="shared" si="42"/>
        <v>73</v>
      </c>
      <c r="L175" s="81">
        <f>IF(K175="0","0",LOOKUP(K175,{0,66,80,100,120,140,160},{0,1,2,3,"3.5",4,5}))</f>
        <v>1</v>
      </c>
      <c r="M175" s="83">
        <v>23</v>
      </c>
      <c r="N175" s="83">
        <v>17</v>
      </c>
      <c r="O175" s="83"/>
      <c r="P175" s="81">
        <f t="shared" si="43"/>
        <v>0</v>
      </c>
      <c r="Q175" s="118">
        <f>IF(P175="0","0",LOOKUP(P175,{0,33,40,50,60,70,80},{0,1,2,3,"3.5",4,5}))</f>
        <v>0</v>
      </c>
      <c r="R175" s="118">
        <v>0</v>
      </c>
      <c r="S175" s="118"/>
      <c r="T175" s="83">
        <f t="shared" si="44"/>
        <v>0</v>
      </c>
      <c r="U175" s="83">
        <v>7</v>
      </c>
      <c r="V175" s="83"/>
      <c r="W175" s="83">
        <f t="shared" si="45"/>
        <v>7</v>
      </c>
      <c r="X175" s="119">
        <f t="shared" si="46"/>
        <v>0</v>
      </c>
      <c r="Y175" s="81">
        <f>IF(X175="0","0",LOOKUP(X175,{0,66,80,100,120,140,160},{0,1,2,3,"3.5",4,5}))</f>
        <v>0</v>
      </c>
      <c r="Z175" s="81">
        <v>26</v>
      </c>
      <c r="AA175" s="81"/>
      <c r="AB175" s="81">
        <f t="shared" si="47"/>
        <v>26</v>
      </c>
      <c r="AC175" s="81">
        <v>14</v>
      </c>
      <c r="AD175" s="81"/>
      <c r="AE175" s="120">
        <f t="shared" si="48"/>
        <v>14</v>
      </c>
      <c r="AF175" s="121">
        <f t="shared" si="49"/>
        <v>0</v>
      </c>
      <c r="AG175" s="118">
        <f>IF(AF175="0","0",LOOKUP(AF175,{0,66,80,100,120,140,160},{0,1,2,3,"3.5",4,5}))</f>
        <v>0</v>
      </c>
      <c r="AH175" s="118">
        <v>25</v>
      </c>
      <c r="AI175" s="118">
        <v>20</v>
      </c>
      <c r="AJ175" s="81">
        <f t="shared" si="50"/>
        <v>45</v>
      </c>
      <c r="AK175" s="83">
        <v>17</v>
      </c>
      <c r="AL175" s="122">
        <v>16</v>
      </c>
      <c r="AM175" s="122">
        <f t="shared" si="51"/>
        <v>33</v>
      </c>
      <c r="AN175" s="121">
        <f t="shared" si="52"/>
        <v>78</v>
      </c>
      <c r="AO175" s="118">
        <f>IF(AN175="0","0",LOOKUP(AN175,{0,66,80,100,120,140,160},{0,1,2,3,"3.5",4,5}))</f>
        <v>1</v>
      </c>
      <c r="AP175" s="118">
        <v>2</v>
      </c>
      <c r="AQ175" s="118">
        <v>12</v>
      </c>
      <c r="AR175" s="83">
        <f t="shared" si="53"/>
        <v>14</v>
      </c>
      <c r="AS175" s="83">
        <v>15</v>
      </c>
      <c r="AT175" s="122">
        <v>0</v>
      </c>
      <c r="AU175" s="122">
        <f t="shared" si="54"/>
        <v>15</v>
      </c>
      <c r="AV175" s="122">
        <f t="shared" si="55"/>
        <v>0</v>
      </c>
      <c r="AW175" s="118">
        <f>IF(AV175="0","0",LOOKUP(AV175,{0,66,80,100,120,140,160},{0,1,2,3,"3.5",4,5}))</f>
        <v>0</v>
      </c>
      <c r="AX175" s="88" t="s">
        <v>294</v>
      </c>
      <c r="AY175" s="88">
        <f>IF(ISBLANK(AW175)," ",IF(AW175="0","0",LOOKUP(AW175,{0,1,2,3,"3.5",4,5},{0,0,0,1,"1.5",2,3})))</f>
        <v>0</v>
      </c>
      <c r="AZ175" s="134">
        <f t="shared" si="56"/>
        <v>0</v>
      </c>
      <c r="BA175" s="88" t="str">
        <f t="shared" si="57"/>
        <v>F</v>
      </c>
      <c r="BB175" s="88" t="str">
        <f t="shared" si="58"/>
        <v>Fail</v>
      </c>
      <c r="BD175" s="49" t="str">
        <f>IF(H175="0","0",LOOKUP(H175,{0,1,2,3,"3.5",4,5},{"F","D","C","B","A-","A","A+"}))</f>
        <v>D</v>
      </c>
      <c r="BE175" s="49" t="str">
        <f>IF(L175="0","0",LOOKUP(L175,{0,1,2,3,"3.5",4,5},{"F","D","C","B","A-","A","A+"}))</f>
        <v>D</v>
      </c>
      <c r="BF175" s="49" t="str">
        <f>IF(Q175="0","0",LOOKUP(Q175,{0,1,2,3,"3.5",4,5},{"F","D","C","B","A-","A","A+"}))</f>
        <v>F</v>
      </c>
      <c r="BG175" s="49" t="str">
        <f>IF(Y175="0","0",LOOKUP(Y175,{0,1,2,3,"3.5",4,5},{"F","D","C","B","A-","A","A+"}))</f>
        <v>F</v>
      </c>
      <c r="BH175" s="49" t="str">
        <f>IF(AG175="0","0",LOOKUP(AG175,{0,1,2,3,"3.5",4,5},{"F","D","C","B","A-","A","A+"}))</f>
        <v>F</v>
      </c>
      <c r="BI175" s="49" t="str">
        <f>IF(AO175="0","0",LOOKUP(AO175,{0,1,2,3,"3.5",4,5},{"F","D","C","B","A-","A","A+"}))</f>
        <v>D</v>
      </c>
      <c r="BJ175" s="49" t="str">
        <f>IF(AW175="0","0",LOOKUP(AW175,{0,1,2,3,"3.5",4,5},{"F","D","C","B","A-","A","A+"}))</f>
        <v>F</v>
      </c>
      <c r="BK175" s="50">
        <f t="shared" si="59"/>
        <v>230</v>
      </c>
    </row>
    <row r="176" spans="1:63">
      <c r="A176" s="58">
        <v>3172</v>
      </c>
      <c r="B176" s="153" t="s">
        <v>447</v>
      </c>
      <c r="C176" s="81">
        <v>18</v>
      </c>
      <c r="D176" s="81">
        <v>63</v>
      </c>
      <c r="E176" s="81">
        <f t="shared" si="40"/>
        <v>81</v>
      </c>
      <c r="F176" s="81">
        <v>18</v>
      </c>
      <c r="G176" s="81">
        <f t="shared" si="41"/>
        <v>99</v>
      </c>
      <c r="H176" s="116">
        <f>IF(G176="0","0",LOOKUP(G176,{0,66,80,100,120,140,160},{0,1,2,3,"3.5",4,5}))</f>
        <v>2</v>
      </c>
      <c r="I176" s="81">
        <v>26</v>
      </c>
      <c r="J176" s="83">
        <v>37</v>
      </c>
      <c r="K176" s="117">
        <f t="shared" si="42"/>
        <v>63</v>
      </c>
      <c r="L176" s="81">
        <f>IF(K176="0","0",LOOKUP(K176,{0,66,80,100,120,140,160},{0,1,2,3,"3.5",4,5}))</f>
        <v>0</v>
      </c>
      <c r="M176" s="83">
        <v>25</v>
      </c>
      <c r="N176" s="83">
        <v>16</v>
      </c>
      <c r="O176" s="83">
        <v>12</v>
      </c>
      <c r="P176" s="81">
        <f t="shared" si="43"/>
        <v>53</v>
      </c>
      <c r="Q176" s="118">
        <f>IF(P176="0","0",LOOKUP(P176,{0,33,40,50,60,70,80},{0,1,2,3,"3.5",4,5}))</f>
        <v>3</v>
      </c>
      <c r="R176" s="118">
        <v>2</v>
      </c>
      <c r="S176" s="118">
        <v>3</v>
      </c>
      <c r="T176" s="83">
        <f t="shared" si="44"/>
        <v>5</v>
      </c>
      <c r="U176" s="83">
        <v>9</v>
      </c>
      <c r="V176" s="83">
        <v>21</v>
      </c>
      <c r="W176" s="83">
        <f t="shared" si="45"/>
        <v>30</v>
      </c>
      <c r="X176" s="119">
        <f t="shared" si="46"/>
        <v>0</v>
      </c>
      <c r="Y176" s="81">
        <f>IF(X176="0","0",LOOKUP(X176,{0,66,80,100,120,140,160},{0,1,2,3,"3.5",4,5}))</f>
        <v>0</v>
      </c>
      <c r="Z176" s="81">
        <v>17</v>
      </c>
      <c r="AA176" s="81">
        <v>14</v>
      </c>
      <c r="AB176" s="81">
        <f t="shared" si="47"/>
        <v>31</v>
      </c>
      <c r="AC176" s="81">
        <v>17</v>
      </c>
      <c r="AD176" s="81">
        <v>13</v>
      </c>
      <c r="AE176" s="120">
        <f t="shared" si="48"/>
        <v>30</v>
      </c>
      <c r="AF176" s="121">
        <f t="shared" si="49"/>
        <v>0</v>
      </c>
      <c r="AG176" s="118">
        <f>IF(AF176="0","0",LOOKUP(AF176,{0,66,80,100,120,140,160},{0,1,2,3,"3.5",4,5}))</f>
        <v>0</v>
      </c>
      <c r="AH176" s="118">
        <v>21</v>
      </c>
      <c r="AI176" s="118">
        <v>16</v>
      </c>
      <c r="AJ176" s="81">
        <f t="shared" si="50"/>
        <v>37</v>
      </c>
      <c r="AK176" s="83">
        <v>18</v>
      </c>
      <c r="AL176" s="122">
        <v>18</v>
      </c>
      <c r="AM176" s="122">
        <f t="shared" si="51"/>
        <v>36</v>
      </c>
      <c r="AN176" s="121">
        <f t="shared" si="52"/>
        <v>0</v>
      </c>
      <c r="AO176" s="118">
        <f>IF(AN176="0","0",LOOKUP(AN176,{0,66,80,100,120,140,160},{0,1,2,3,"3.5",4,5}))</f>
        <v>0</v>
      </c>
      <c r="AP176" s="118">
        <v>12</v>
      </c>
      <c r="AQ176" s="118">
        <v>19</v>
      </c>
      <c r="AR176" s="83">
        <f t="shared" si="53"/>
        <v>31</v>
      </c>
      <c r="AS176" s="83">
        <v>13</v>
      </c>
      <c r="AT176" s="122">
        <v>16</v>
      </c>
      <c r="AU176" s="122">
        <f t="shared" si="54"/>
        <v>29</v>
      </c>
      <c r="AV176" s="122">
        <f t="shared" si="55"/>
        <v>0</v>
      </c>
      <c r="AW176" s="118">
        <f>IF(AV176="0","0",LOOKUP(AV176,{0,66,80,100,120,140,160},{0,1,2,3,"3.5",4,5}))</f>
        <v>0</v>
      </c>
      <c r="AX176" s="88" t="s">
        <v>294</v>
      </c>
      <c r="AY176" s="88">
        <f>IF(ISBLANK(AW176)," ",IF(AW176="0","0",LOOKUP(AW176,{0,1,2,3,"3.5",4,5},{0,0,0,1,"1.5",2,3})))</f>
        <v>0</v>
      </c>
      <c r="AZ176" s="134">
        <f t="shared" si="56"/>
        <v>0</v>
      </c>
      <c r="BA176" s="88" t="str">
        <f t="shared" si="57"/>
        <v>F</v>
      </c>
      <c r="BB176" s="88" t="str">
        <f t="shared" si="58"/>
        <v>Fail</v>
      </c>
      <c r="BD176" s="49" t="str">
        <f>IF(H176="0","0",LOOKUP(H176,{0,1,2,3,"3.5",4,5},{"F","D","C","B","A-","A","A+"}))</f>
        <v>C</v>
      </c>
      <c r="BE176" s="49" t="str">
        <f>IF(L176="0","0",LOOKUP(L176,{0,1,2,3,"3.5",4,5},{"F","D","C","B","A-","A","A+"}))</f>
        <v>F</v>
      </c>
      <c r="BF176" s="49" t="str">
        <f>IF(Q176="0","0",LOOKUP(Q176,{0,1,2,3,"3.5",4,5},{"F","D","C","B","A-","A","A+"}))</f>
        <v>B</v>
      </c>
      <c r="BG176" s="49" t="str">
        <f>IF(Y176="0","0",LOOKUP(Y176,{0,1,2,3,"3.5",4,5},{"F","D","C","B","A-","A","A+"}))</f>
        <v>F</v>
      </c>
      <c r="BH176" s="49" t="str">
        <f>IF(AG176="0","0",LOOKUP(AG176,{0,1,2,3,"3.5",4,5},{"F","D","C","B","A-","A","A+"}))</f>
        <v>F</v>
      </c>
      <c r="BI176" s="49" t="str">
        <f>IF(AO176="0","0",LOOKUP(AO176,{0,1,2,3,"3.5",4,5},{"F","D","C","B","A-","A","A+"}))</f>
        <v>F</v>
      </c>
      <c r="BJ176" s="49" t="str">
        <f>IF(AW176="0","0",LOOKUP(AW176,{0,1,2,3,"3.5",4,5},{"F","D","C","B","A-","A","A+"}))</f>
        <v>F</v>
      </c>
      <c r="BK176" s="50">
        <f t="shared" si="59"/>
        <v>215</v>
      </c>
    </row>
    <row r="177" spans="1:63">
      <c r="A177" s="58">
        <v>3173</v>
      </c>
      <c r="B177" s="153" t="s">
        <v>448</v>
      </c>
      <c r="C177" s="126">
        <v>20</v>
      </c>
      <c r="D177" s="126">
        <v>43</v>
      </c>
      <c r="E177" s="81">
        <f t="shared" si="40"/>
        <v>63</v>
      </c>
      <c r="F177" s="81">
        <v>18</v>
      </c>
      <c r="G177" s="81">
        <f t="shared" si="41"/>
        <v>81</v>
      </c>
      <c r="H177" s="116">
        <f>IF(G177="0","0",LOOKUP(G177,{0,66,80,100,120,140,160},{0,1,2,3,"3.5",4,5}))</f>
        <v>2</v>
      </c>
      <c r="I177" s="81">
        <v>26</v>
      </c>
      <c r="J177" s="83">
        <v>25</v>
      </c>
      <c r="K177" s="117">
        <f t="shared" si="42"/>
        <v>51</v>
      </c>
      <c r="L177" s="81">
        <f>IF(K177="0","0",LOOKUP(K177,{0,66,80,100,120,140,160},{0,1,2,3,"3.5",4,5}))</f>
        <v>0</v>
      </c>
      <c r="M177" s="83">
        <v>18</v>
      </c>
      <c r="N177" s="83">
        <v>15</v>
      </c>
      <c r="O177" s="83"/>
      <c r="P177" s="81">
        <f t="shared" si="43"/>
        <v>0</v>
      </c>
      <c r="Q177" s="118">
        <f>IF(P177="0","0",LOOKUP(P177,{0,33,40,50,60,70,80},{0,1,2,3,"3.5",4,5}))</f>
        <v>0</v>
      </c>
      <c r="R177" s="118">
        <v>0</v>
      </c>
      <c r="S177" s="118"/>
      <c r="T177" s="83">
        <f t="shared" si="44"/>
        <v>0</v>
      </c>
      <c r="U177" s="83">
        <v>9</v>
      </c>
      <c r="V177" s="83"/>
      <c r="W177" s="83">
        <f t="shared" si="45"/>
        <v>9</v>
      </c>
      <c r="X177" s="119">
        <f t="shared" si="46"/>
        <v>0</v>
      </c>
      <c r="Y177" s="81">
        <f>IF(X177="0","0",LOOKUP(X177,{0,66,80,100,120,140,160},{0,1,2,3,"3.5",4,5}))</f>
        <v>0</v>
      </c>
      <c r="Z177" s="81"/>
      <c r="AA177" s="81"/>
      <c r="AB177" s="81">
        <f t="shared" si="47"/>
        <v>0</v>
      </c>
      <c r="AC177" s="81"/>
      <c r="AD177" s="81"/>
      <c r="AE177" s="120">
        <f t="shared" si="48"/>
        <v>0</v>
      </c>
      <c r="AF177" s="121">
        <f t="shared" si="49"/>
        <v>0</v>
      </c>
      <c r="AG177" s="118">
        <f>IF(AF177="0","0",LOOKUP(AF177,{0,66,80,100,120,140,160},{0,1,2,3,"3.5",4,5}))</f>
        <v>0</v>
      </c>
      <c r="AH177" s="118"/>
      <c r="AI177" s="118"/>
      <c r="AJ177" s="81">
        <f t="shared" si="50"/>
        <v>0</v>
      </c>
      <c r="AK177" s="83"/>
      <c r="AL177" s="122"/>
      <c r="AM177" s="122">
        <f t="shared" si="51"/>
        <v>0</v>
      </c>
      <c r="AN177" s="121">
        <f t="shared" si="52"/>
        <v>0</v>
      </c>
      <c r="AO177" s="118">
        <f>IF(AN177="0","0",LOOKUP(AN177,{0,66,80,100,120,140,160},{0,1,2,3,"3.5",4,5}))</f>
        <v>0</v>
      </c>
      <c r="AP177" s="118"/>
      <c r="AQ177" s="118"/>
      <c r="AR177" s="83">
        <f t="shared" si="53"/>
        <v>0</v>
      </c>
      <c r="AS177" s="83"/>
      <c r="AT177" s="122"/>
      <c r="AU177" s="122">
        <f t="shared" si="54"/>
        <v>0</v>
      </c>
      <c r="AV177" s="122">
        <f t="shared" si="55"/>
        <v>0</v>
      </c>
      <c r="AW177" s="118">
        <f>IF(AV177="0","0",LOOKUP(AV177,{0,66,80,100,120,140,160},{0,1,2,3,"3.5",4,5}))</f>
        <v>0</v>
      </c>
      <c r="AX177" s="88" t="s">
        <v>294</v>
      </c>
      <c r="AY177" s="88">
        <f>IF(ISBLANK(AW177)," ",IF(AW177="0","0",LOOKUP(AW177,{0,1,2,3,"3.5",4,5},{0,0,0,1,"1.5",2,3})))</f>
        <v>0</v>
      </c>
      <c r="AZ177" s="134">
        <f t="shared" si="56"/>
        <v>0</v>
      </c>
      <c r="BA177" s="88" t="str">
        <f t="shared" si="57"/>
        <v>F</v>
      </c>
      <c r="BB177" s="88" t="str">
        <f t="shared" si="58"/>
        <v>Fail</v>
      </c>
      <c r="BD177" s="49" t="str">
        <f>IF(H177="0","0",LOOKUP(H177,{0,1,2,3,"3.5",4,5},{"F","D","C","B","A-","A","A+"}))</f>
        <v>C</v>
      </c>
      <c r="BE177" s="49" t="str">
        <f>IF(L177="0","0",LOOKUP(L177,{0,1,2,3,"3.5",4,5},{"F","D","C","B","A-","A","A+"}))</f>
        <v>F</v>
      </c>
      <c r="BF177" s="49" t="str">
        <f>IF(Q177="0","0",LOOKUP(Q177,{0,1,2,3,"3.5",4,5},{"F","D","C","B","A-","A","A+"}))</f>
        <v>F</v>
      </c>
      <c r="BG177" s="49" t="str">
        <f>IF(Y177="0","0",LOOKUP(Y177,{0,1,2,3,"3.5",4,5},{"F","D","C","B","A-","A","A+"}))</f>
        <v>F</v>
      </c>
      <c r="BH177" s="49" t="str">
        <f>IF(AG177="0","0",LOOKUP(AG177,{0,1,2,3,"3.5",4,5},{"F","D","C","B","A-","A","A+"}))</f>
        <v>F</v>
      </c>
      <c r="BI177" s="49" t="str">
        <f>IF(AO177="0","0",LOOKUP(AO177,{0,1,2,3,"3.5",4,5},{"F","D","C","B","A-","A","A+"}))</f>
        <v>F</v>
      </c>
      <c r="BJ177" s="49" t="str">
        <f>IF(AW177="0","0",LOOKUP(AW177,{0,1,2,3,"3.5",4,5},{"F","D","C","B","A-","A","A+"}))</f>
        <v>F</v>
      </c>
      <c r="BK177" s="50">
        <f t="shared" si="59"/>
        <v>132</v>
      </c>
    </row>
    <row r="178" spans="1:63" ht="18">
      <c r="A178" s="58">
        <v>3174</v>
      </c>
      <c r="B178" s="153" t="s">
        <v>449</v>
      </c>
      <c r="C178" s="81"/>
      <c r="D178" s="81"/>
      <c r="E178" s="81">
        <f t="shared" si="40"/>
        <v>0</v>
      </c>
      <c r="F178" s="81"/>
      <c r="G178" s="81">
        <f t="shared" si="41"/>
        <v>0</v>
      </c>
      <c r="H178" s="116">
        <f>IF(G178="0","0",LOOKUP(G178,{0,66,80,100,120,140,160},{0,1,2,3,"3.5",4,5}))</f>
        <v>0</v>
      </c>
      <c r="I178" s="81"/>
      <c r="J178" s="83"/>
      <c r="K178" s="117">
        <f t="shared" si="42"/>
        <v>0</v>
      </c>
      <c r="L178" s="81">
        <f>IF(K178="0","0",LOOKUP(K178,{0,66,80,100,120,140,160},{0,1,2,3,"3.5",4,5}))</f>
        <v>0</v>
      </c>
      <c r="M178" s="83"/>
      <c r="N178" s="83"/>
      <c r="O178" s="83"/>
      <c r="P178" s="81">
        <f t="shared" si="43"/>
        <v>0</v>
      </c>
      <c r="Q178" s="118">
        <f>IF(P178="0","0",LOOKUP(P178,{0,33,40,50,60,70,80},{0,1,2,3,"3.5",4,5}))</f>
        <v>0</v>
      </c>
      <c r="R178" s="118"/>
      <c r="S178" s="118"/>
      <c r="T178" s="83">
        <f t="shared" si="44"/>
        <v>0</v>
      </c>
      <c r="U178" s="83"/>
      <c r="V178" s="83"/>
      <c r="W178" s="83">
        <f t="shared" si="45"/>
        <v>0</v>
      </c>
      <c r="X178" s="119">
        <f t="shared" si="46"/>
        <v>0</v>
      </c>
      <c r="Y178" s="81">
        <f>IF(X178="0","0",LOOKUP(X178,{0,66,80,100,120,140,160},{0,1,2,3,"3.5",4,5}))</f>
        <v>0</v>
      </c>
      <c r="Z178" s="81"/>
      <c r="AA178" s="81"/>
      <c r="AB178" s="81">
        <f t="shared" si="47"/>
        <v>0</v>
      </c>
      <c r="AC178" s="81"/>
      <c r="AD178" s="81"/>
      <c r="AE178" s="120">
        <f t="shared" si="48"/>
        <v>0</v>
      </c>
      <c r="AF178" s="121">
        <f t="shared" si="49"/>
        <v>0</v>
      </c>
      <c r="AG178" s="118">
        <f>IF(AF178="0","0",LOOKUP(AF178,{0,66,80,100,120,140,160},{0,1,2,3,"3.5",4,5}))</f>
        <v>0</v>
      </c>
      <c r="AH178" s="118"/>
      <c r="AI178" s="118"/>
      <c r="AJ178" s="81">
        <f t="shared" si="50"/>
        <v>0</v>
      </c>
      <c r="AK178" s="83"/>
      <c r="AL178" s="122"/>
      <c r="AM178" s="122">
        <f t="shared" si="51"/>
        <v>0</v>
      </c>
      <c r="AN178" s="121">
        <f t="shared" si="52"/>
        <v>0</v>
      </c>
      <c r="AO178" s="118">
        <f>IF(AN178="0","0",LOOKUP(AN178,{0,66,80,100,120,140,160},{0,1,2,3,"3.5",4,5}))</f>
        <v>0</v>
      </c>
      <c r="AP178" s="118"/>
      <c r="AQ178" s="118"/>
      <c r="AR178" s="83">
        <f t="shared" si="53"/>
        <v>0</v>
      </c>
      <c r="AS178" s="83"/>
      <c r="AT178" s="122"/>
      <c r="AU178" s="122">
        <f t="shared" si="54"/>
        <v>0</v>
      </c>
      <c r="AV178" s="122">
        <f t="shared" si="55"/>
        <v>0</v>
      </c>
      <c r="AW178" s="118">
        <f>IF(AV178="0","0",LOOKUP(AV178,{0,66,80,100,120,140,160},{0,1,2,3,"3.5",4,5}))</f>
        <v>0</v>
      </c>
      <c r="AX178" s="88" t="s">
        <v>294</v>
      </c>
      <c r="AY178" s="88">
        <f>IF(ISBLANK(AW178)," ",IF(AW178="0","0",LOOKUP(AW178,{0,1,2,3,"3.5",4,5},{0,0,0,1,"1.5",2,3})))</f>
        <v>0</v>
      </c>
      <c r="AZ178" s="134">
        <f t="shared" si="56"/>
        <v>0</v>
      </c>
      <c r="BA178" s="88" t="str">
        <f t="shared" si="57"/>
        <v>F</v>
      </c>
      <c r="BB178" s="88" t="str">
        <f t="shared" si="58"/>
        <v>Fail</v>
      </c>
      <c r="BD178" s="49" t="str">
        <f>IF(H178="0","0",LOOKUP(H178,{0,1,2,3,"3.5",4,5},{"F","D","C","B","A-","A","A+"}))</f>
        <v>F</v>
      </c>
      <c r="BE178" s="49" t="str">
        <f>IF(L178="0","0",LOOKUP(L178,{0,1,2,3,"3.5",4,5},{"F","D","C","B","A-","A","A+"}))</f>
        <v>F</v>
      </c>
      <c r="BF178" s="49" t="str">
        <f>IF(Q178="0","0",LOOKUP(Q178,{0,1,2,3,"3.5",4,5},{"F","D","C","B","A-","A","A+"}))</f>
        <v>F</v>
      </c>
      <c r="BG178" s="49" t="str">
        <f>IF(Y178="0","0",LOOKUP(Y178,{0,1,2,3,"3.5",4,5},{"F","D","C","B","A-","A","A+"}))</f>
        <v>F</v>
      </c>
      <c r="BH178" s="49" t="str">
        <f>IF(AG178="0","0",LOOKUP(AG178,{0,1,2,3,"3.5",4,5},{"F","D","C","B","A-","A","A+"}))</f>
        <v>F</v>
      </c>
      <c r="BI178" s="49" t="str">
        <f>IF(AO178="0","0",LOOKUP(AO178,{0,1,2,3,"3.5",4,5},{"F","D","C","B","A-","A","A+"}))</f>
        <v>F</v>
      </c>
      <c r="BJ178" s="49" t="str">
        <f>IF(AW178="0","0",LOOKUP(AW178,{0,1,2,3,"3.5",4,5},{"F","D","C","B","A-","A","A+"}))</f>
        <v>F</v>
      </c>
      <c r="BK178" s="50">
        <f t="shared" si="59"/>
        <v>0</v>
      </c>
    </row>
    <row r="179" spans="1:63">
      <c r="A179" s="58">
        <v>3175</v>
      </c>
      <c r="B179" s="153" t="s">
        <v>450</v>
      </c>
      <c r="C179" s="81">
        <v>33</v>
      </c>
      <c r="D179" s="81">
        <v>53</v>
      </c>
      <c r="E179" s="81">
        <f t="shared" si="40"/>
        <v>86</v>
      </c>
      <c r="F179" s="81">
        <v>18</v>
      </c>
      <c r="G179" s="81">
        <f t="shared" si="41"/>
        <v>104</v>
      </c>
      <c r="H179" s="116">
        <f>IF(G179="0","0",LOOKUP(G179,{0,66,80,100,120,140,160},{0,1,2,3,"3.5",4,5}))</f>
        <v>3</v>
      </c>
      <c r="I179" s="81">
        <v>44</v>
      </c>
      <c r="J179" s="83">
        <v>48</v>
      </c>
      <c r="K179" s="117">
        <f t="shared" si="42"/>
        <v>92</v>
      </c>
      <c r="L179" s="81">
        <f>IF(K179="0","0",LOOKUP(K179,{0,66,80,100,120,140,160},{0,1,2,3,"3.5",4,5}))</f>
        <v>2</v>
      </c>
      <c r="M179" s="83">
        <v>19</v>
      </c>
      <c r="N179" s="83">
        <v>16</v>
      </c>
      <c r="O179" s="83">
        <v>15</v>
      </c>
      <c r="P179" s="81">
        <f t="shared" si="43"/>
        <v>50</v>
      </c>
      <c r="Q179" s="118">
        <f>IF(P179="0","0",LOOKUP(P179,{0,33,40,50,60,70,80},{0,1,2,3,"3.5",4,5}))</f>
        <v>3</v>
      </c>
      <c r="R179" s="118">
        <v>15</v>
      </c>
      <c r="S179" s="118">
        <v>21</v>
      </c>
      <c r="T179" s="83">
        <f t="shared" si="44"/>
        <v>36</v>
      </c>
      <c r="U179" s="83">
        <v>6</v>
      </c>
      <c r="V179" s="83">
        <v>16</v>
      </c>
      <c r="W179" s="83">
        <f t="shared" si="45"/>
        <v>22</v>
      </c>
      <c r="X179" s="119">
        <f t="shared" si="46"/>
        <v>0</v>
      </c>
      <c r="Y179" s="81">
        <f>IF(X179="0","0",LOOKUP(X179,{0,66,80,100,120,140,160},{0,1,2,3,"3.5",4,5}))</f>
        <v>0</v>
      </c>
      <c r="Z179" s="81">
        <v>27</v>
      </c>
      <c r="AA179" s="81">
        <v>27</v>
      </c>
      <c r="AB179" s="81">
        <f t="shared" si="47"/>
        <v>54</v>
      </c>
      <c r="AC179" s="83">
        <v>14</v>
      </c>
      <c r="AD179" s="83">
        <v>20</v>
      </c>
      <c r="AE179" s="120">
        <f t="shared" si="48"/>
        <v>34</v>
      </c>
      <c r="AF179" s="121">
        <f t="shared" si="49"/>
        <v>88</v>
      </c>
      <c r="AG179" s="118">
        <f>IF(AF179="0","0",LOOKUP(AF179,{0,66,80,100,120,140,160},{0,1,2,3,"3.5",4,5}))</f>
        <v>2</v>
      </c>
      <c r="AH179" s="118">
        <v>29</v>
      </c>
      <c r="AI179" s="118">
        <v>25</v>
      </c>
      <c r="AJ179" s="81">
        <f t="shared" si="50"/>
        <v>54</v>
      </c>
      <c r="AK179" s="83">
        <v>17</v>
      </c>
      <c r="AL179" s="83">
        <v>17</v>
      </c>
      <c r="AM179" s="122">
        <f t="shared" si="51"/>
        <v>34</v>
      </c>
      <c r="AN179" s="121">
        <f t="shared" si="52"/>
        <v>88</v>
      </c>
      <c r="AO179" s="118">
        <f>IF(AN179="0","0",LOOKUP(AN179,{0,66,80,100,120,140,160},{0,1,2,3,"3.5",4,5}))</f>
        <v>2</v>
      </c>
      <c r="AP179" s="118">
        <v>4</v>
      </c>
      <c r="AQ179" s="118">
        <v>27</v>
      </c>
      <c r="AR179" s="83">
        <f t="shared" si="53"/>
        <v>31</v>
      </c>
      <c r="AS179" s="83">
        <v>13</v>
      </c>
      <c r="AT179" s="83">
        <v>13</v>
      </c>
      <c r="AU179" s="122">
        <f t="shared" si="54"/>
        <v>26</v>
      </c>
      <c r="AV179" s="122">
        <f t="shared" si="55"/>
        <v>0</v>
      </c>
      <c r="AW179" s="118">
        <f>IF(AV179="0","0",LOOKUP(AV179,{0,66,80,100,120,140,160},{0,1,2,3,"3.5",4,5}))</f>
        <v>0</v>
      </c>
      <c r="AX179" s="88" t="s">
        <v>294</v>
      </c>
      <c r="AY179" s="88">
        <f>IF(ISBLANK(AW179)," ",IF(AW179="0","0",LOOKUP(AW179,{0,1,2,3,"3.5",4,5},{0,0,0,1,"1.5",2,3})))</f>
        <v>0</v>
      </c>
      <c r="AZ179" s="134">
        <f t="shared" si="56"/>
        <v>0</v>
      </c>
      <c r="BA179" s="88" t="str">
        <f t="shared" si="57"/>
        <v>F</v>
      </c>
      <c r="BB179" s="88" t="str">
        <f t="shared" si="58"/>
        <v>Fail</v>
      </c>
      <c r="BD179" s="49" t="str">
        <f>IF(H179="0","0",LOOKUP(H179,{0,1,2,3,"3.5",4,5},{"F","D","C","B","A-","A","A+"}))</f>
        <v>B</v>
      </c>
      <c r="BE179" s="49" t="str">
        <f>IF(L179="0","0",LOOKUP(L179,{0,1,2,3,"3.5",4,5},{"F","D","C","B","A-","A","A+"}))</f>
        <v>C</v>
      </c>
      <c r="BF179" s="49" t="str">
        <f>IF(Q179="0","0",LOOKUP(Q179,{0,1,2,3,"3.5",4,5},{"F","D","C","B","A-","A","A+"}))</f>
        <v>B</v>
      </c>
      <c r="BG179" s="49" t="str">
        <f>IF(Y179="0","0",LOOKUP(Y179,{0,1,2,3,"3.5",4,5},{"F","D","C","B","A-","A","A+"}))</f>
        <v>F</v>
      </c>
      <c r="BH179" s="49" t="str">
        <f>IF(AG179="0","0",LOOKUP(AG179,{0,1,2,3,"3.5",4,5},{"F","D","C","B","A-","A","A+"}))</f>
        <v>C</v>
      </c>
      <c r="BI179" s="49" t="str">
        <f>IF(AO179="0","0",LOOKUP(AO179,{0,1,2,3,"3.5",4,5},{"F","D","C","B","A-","A","A+"}))</f>
        <v>C</v>
      </c>
      <c r="BJ179" s="49" t="str">
        <f>IF(AW179="0","0",LOOKUP(AW179,{0,1,2,3,"3.5",4,5},{"F","D","C","B","A-","A","A+"}))</f>
        <v>F</v>
      </c>
      <c r="BK179" s="50">
        <f t="shared" si="59"/>
        <v>422</v>
      </c>
    </row>
    <row r="180" spans="1:63">
      <c r="A180" s="58">
        <v>3176</v>
      </c>
      <c r="B180" s="153" t="s">
        <v>451</v>
      </c>
      <c r="C180" s="81"/>
      <c r="D180" s="81"/>
      <c r="E180" s="81">
        <f t="shared" si="40"/>
        <v>0</v>
      </c>
      <c r="F180" s="81"/>
      <c r="G180" s="81">
        <f t="shared" si="41"/>
        <v>0</v>
      </c>
      <c r="H180" s="116">
        <f>IF(G180="0","0",LOOKUP(G180,{0,66,80,100,120,140,160},{0,1,2,3,"3.5",4,5}))</f>
        <v>0</v>
      </c>
      <c r="I180" s="81"/>
      <c r="J180" s="83"/>
      <c r="K180" s="117">
        <f t="shared" si="42"/>
        <v>0</v>
      </c>
      <c r="L180" s="81">
        <f>IF(K180="0","0",LOOKUP(K180,{0,66,80,100,120,140,160},{0,1,2,3,"3.5",4,5}))</f>
        <v>0</v>
      </c>
      <c r="M180" s="83"/>
      <c r="N180" s="83"/>
      <c r="O180" s="83"/>
      <c r="P180" s="81">
        <f t="shared" si="43"/>
        <v>0</v>
      </c>
      <c r="Q180" s="118">
        <f>IF(P180="0","0",LOOKUP(P180,{0,33,40,50,60,70,80},{0,1,2,3,"3.5",4,5}))</f>
        <v>0</v>
      </c>
      <c r="R180" s="118"/>
      <c r="S180" s="118"/>
      <c r="T180" s="83">
        <f t="shared" si="44"/>
        <v>0</v>
      </c>
      <c r="U180" s="83"/>
      <c r="V180" s="83"/>
      <c r="W180" s="83">
        <f t="shared" si="45"/>
        <v>0</v>
      </c>
      <c r="X180" s="119">
        <f t="shared" si="46"/>
        <v>0</v>
      </c>
      <c r="Y180" s="81">
        <f>IF(X180="0","0",LOOKUP(X180,{0,66,80,100,120,140,160},{0,1,2,3,"3.5",4,5}))</f>
        <v>0</v>
      </c>
      <c r="Z180" s="81"/>
      <c r="AA180" s="81"/>
      <c r="AB180" s="81">
        <f t="shared" si="47"/>
        <v>0</v>
      </c>
      <c r="AC180" s="83"/>
      <c r="AD180" s="83"/>
      <c r="AE180" s="120">
        <f t="shared" si="48"/>
        <v>0</v>
      </c>
      <c r="AF180" s="121">
        <f t="shared" si="49"/>
        <v>0</v>
      </c>
      <c r="AG180" s="118">
        <f>IF(AF180="0","0",LOOKUP(AF180,{0,66,80,100,120,140,160},{0,1,2,3,"3.5",4,5}))</f>
        <v>0</v>
      </c>
      <c r="AH180" s="118"/>
      <c r="AI180" s="118"/>
      <c r="AJ180" s="81">
        <f t="shared" si="50"/>
        <v>0</v>
      </c>
      <c r="AK180" s="83"/>
      <c r="AL180" s="83"/>
      <c r="AM180" s="122">
        <f t="shared" si="51"/>
        <v>0</v>
      </c>
      <c r="AN180" s="121">
        <f t="shared" si="52"/>
        <v>0</v>
      </c>
      <c r="AO180" s="118">
        <f>IF(AN180="0","0",LOOKUP(AN180,{0,66,80,100,120,140,160},{0,1,2,3,"3.5",4,5}))</f>
        <v>0</v>
      </c>
      <c r="AP180" s="118"/>
      <c r="AQ180" s="118"/>
      <c r="AR180" s="83">
        <f t="shared" si="53"/>
        <v>0</v>
      </c>
      <c r="AS180" s="83"/>
      <c r="AT180" s="83"/>
      <c r="AU180" s="122">
        <f t="shared" si="54"/>
        <v>0</v>
      </c>
      <c r="AV180" s="122">
        <f t="shared" si="55"/>
        <v>0</v>
      </c>
      <c r="AW180" s="118">
        <f>IF(AV180="0","0",LOOKUP(AV180,{0,66,80,100,120,140,160},{0,1,2,3,"3.5",4,5}))</f>
        <v>0</v>
      </c>
      <c r="AX180" s="88" t="s">
        <v>294</v>
      </c>
      <c r="AY180" s="88">
        <f>IF(ISBLANK(AW180)," ",IF(AW180="0","0",LOOKUP(AW180,{0,1,2,3,"3.5",4,5},{0,0,0,1,"1.5",2,3})))</f>
        <v>0</v>
      </c>
      <c r="AZ180" s="134">
        <f t="shared" si="56"/>
        <v>0</v>
      </c>
      <c r="BA180" s="88" t="str">
        <f t="shared" si="57"/>
        <v>F</v>
      </c>
      <c r="BB180" s="88" t="str">
        <f t="shared" si="58"/>
        <v>Fail</v>
      </c>
      <c r="BD180" s="49" t="str">
        <f>IF(H180="0","0",LOOKUP(H180,{0,1,2,3,"3.5",4,5},{"F","D","C","B","A-","A","A+"}))</f>
        <v>F</v>
      </c>
      <c r="BE180" s="49" t="str">
        <f>IF(L180="0","0",LOOKUP(L180,{0,1,2,3,"3.5",4,5},{"F","D","C","B","A-","A","A+"}))</f>
        <v>F</v>
      </c>
      <c r="BF180" s="49" t="str">
        <f>IF(Q180="0","0",LOOKUP(Q180,{0,1,2,3,"3.5",4,5},{"F","D","C","B","A-","A","A+"}))</f>
        <v>F</v>
      </c>
      <c r="BG180" s="49" t="str">
        <f>IF(Y180="0","0",LOOKUP(Y180,{0,1,2,3,"3.5",4,5},{"F","D","C","B","A-","A","A+"}))</f>
        <v>F</v>
      </c>
      <c r="BH180" s="49" t="str">
        <f>IF(AG180="0","0",LOOKUP(AG180,{0,1,2,3,"3.5",4,5},{"F","D","C","B","A-","A","A+"}))</f>
        <v>F</v>
      </c>
      <c r="BI180" s="49" t="str">
        <f>IF(AO180="0","0",LOOKUP(AO180,{0,1,2,3,"3.5",4,5},{"F","D","C","B","A-","A","A+"}))</f>
        <v>F</v>
      </c>
      <c r="BJ180" s="49" t="str">
        <f>IF(AW180="0","0",LOOKUP(AW180,{0,1,2,3,"3.5",4,5},{"F","D","C","B","A-","A","A+"}))</f>
        <v>F</v>
      </c>
      <c r="BK180" s="50">
        <f t="shared" si="59"/>
        <v>0</v>
      </c>
    </row>
    <row r="181" spans="1:63" ht="18">
      <c r="A181" s="58">
        <v>3177</v>
      </c>
      <c r="B181" s="153" t="s">
        <v>452</v>
      </c>
      <c r="C181" s="130"/>
      <c r="D181" s="130"/>
      <c r="E181" s="81">
        <f t="shared" si="40"/>
        <v>0</v>
      </c>
      <c r="F181" s="81"/>
      <c r="G181" s="81">
        <f t="shared" si="41"/>
        <v>0</v>
      </c>
      <c r="H181" s="116">
        <f>IF(G181="0","0",LOOKUP(G181,{0,66,80,100,120,140,160},{0,1,2,3,"3.5",4,5}))</f>
        <v>0</v>
      </c>
      <c r="I181" s="130"/>
      <c r="J181" s="131"/>
      <c r="K181" s="117">
        <f t="shared" si="42"/>
        <v>0</v>
      </c>
      <c r="L181" s="81">
        <f>IF(K181="0","0",LOOKUP(K181,{0,66,80,100,120,140,160},{0,1,2,3,"3.5",4,5}))</f>
        <v>0</v>
      </c>
      <c r="M181" s="131"/>
      <c r="N181" s="131"/>
      <c r="O181" s="131"/>
      <c r="P181" s="81">
        <f t="shared" si="43"/>
        <v>0</v>
      </c>
      <c r="Q181" s="118">
        <f>IF(P181="0","0",LOOKUP(P181,{0,33,40,50,60,70,80},{0,1,2,3,"3.5",4,5}))</f>
        <v>0</v>
      </c>
      <c r="R181" s="132"/>
      <c r="S181" s="132"/>
      <c r="T181" s="83">
        <f t="shared" si="44"/>
        <v>0</v>
      </c>
      <c r="U181" s="131"/>
      <c r="V181" s="131"/>
      <c r="W181" s="83">
        <f t="shared" si="45"/>
        <v>0</v>
      </c>
      <c r="X181" s="119">
        <f t="shared" si="46"/>
        <v>0</v>
      </c>
      <c r="Y181" s="81">
        <f>IF(X181="0","0",LOOKUP(X181,{0,66,80,100,120,140,160},{0,1,2,3,"3.5",4,5}))</f>
        <v>0</v>
      </c>
      <c r="Z181" s="130"/>
      <c r="AA181" s="130"/>
      <c r="AB181" s="81">
        <f t="shared" si="47"/>
        <v>0</v>
      </c>
      <c r="AC181" s="131"/>
      <c r="AD181" s="131"/>
      <c r="AE181" s="120">
        <f t="shared" si="48"/>
        <v>0</v>
      </c>
      <c r="AF181" s="121">
        <f t="shared" si="49"/>
        <v>0</v>
      </c>
      <c r="AG181" s="118">
        <f>IF(AF181="0","0",LOOKUP(AF181,{0,66,80,100,120,140,160},{0,1,2,3,"3.5",4,5}))</f>
        <v>0</v>
      </c>
      <c r="AH181" s="132"/>
      <c r="AI181" s="132"/>
      <c r="AJ181" s="81">
        <f t="shared" si="50"/>
        <v>0</v>
      </c>
      <c r="AK181" s="131"/>
      <c r="AL181" s="131"/>
      <c r="AM181" s="122">
        <f t="shared" si="51"/>
        <v>0</v>
      </c>
      <c r="AN181" s="121">
        <f t="shared" si="52"/>
        <v>0</v>
      </c>
      <c r="AO181" s="118">
        <f>IF(AN181="0","0",LOOKUP(AN181,{0,66,80,100,120,140,160},{0,1,2,3,"3.5",4,5}))</f>
        <v>0</v>
      </c>
      <c r="AP181" s="132"/>
      <c r="AQ181" s="132"/>
      <c r="AR181" s="83">
        <f t="shared" si="53"/>
        <v>0</v>
      </c>
      <c r="AS181" s="131"/>
      <c r="AT181" s="131"/>
      <c r="AU181" s="122">
        <f t="shared" si="54"/>
        <v>0</v>
      </c>
      <c r="AV181" s="122">
        <f t="shared" si="55"/>
        <v>0</v>
      </c>
      <c r="AW181" s="118">
        <f>IF(AV181="0","0",LOOKUP(AV181,{0,66,80,100,120,140,160},{0,1,2,3,"3.5",4,5}))</f>
        <v>0</v>
      </c>
      <c r="AX181" s="88" t="s">
        <v>294</v>
      </c>
      <c r="AY181" s="88">
        <f>IF(ISBLANK(AW181)," ",IF(AW181="0","0",LOOKUP(AW181,{0,1,2,3,"3.5",4,5},{0,0,0,1,"1.5",2,3})))</f>
        <v>0</v>
      </c>
      <c r="AZ181" s="134">
        <f t="shared" si="56"/>
        <v>0</v>
      </c>
      <c r="BA181" s="88" t="str">
        <f t="shared" si="57"/>
        <v>F</v>
      </c>
      <c r="BB181" s="88" t="str">
        <f t="shared" si="58"/>
        <v>Fail</v>
      </c>
      <c r="BD181" s="49" t="str">
        <f>IF(H181="0","0",LOOKUP(H181,{0,1,2,3,"3.5",4,5},{"F","D","C","B","A-","A","A+"}))</f>
        <v>F</v>
      </c>
      <c r="BE181" s="49" t="str">
        <f>IF(L181="0","0",LOOKUP(L181,{0,1,2,3,"3.5",4,5},{"F","D","C","B","A-","A","A+"}))</f>
        <v>F</v>
      </c>
      <c r="BF181" s="49" t="str">
        <f>IF(Q181="0","0",LOOKUP(Q181,{0,1,2,3,"3.5",4,5},{"F","D","C","B","A-","A","A+"}))</f>
        <v>F</v>
      </c>
      <c r="BG181" s="49" t="str">
        <f>IF(Y181="0","0",LOOKUP(Y181,{0,1,2,3,"3.5",4,5},{"F","D","C","B","A-","A","A+"}))</f>
        <v>F</v>
      </c>
      <c r="BH181" s="49" t="str">
        <f>IF(AG181="0","0",LOOKUP(AG181,{0,1,2,3,"3.5",4,5},{"F","D","C","B","A-","A","A+"}))</f>
        <v>F</v>
      </c>
      <c r="BI181" s="49" t="str">
        <f>IF(AO181="0","0",LOOKUP(AO181,{0,1,2,3,"3.5",4,5},{"F","D","C","B","A-","A","A+"}))</f>
        <v>F</v>
      </c>
      <c r="BJ181" s="49" t="str">
        <f>IF(AW181="0","0",LOOKUP(AW181,{0,1,2,3,"3.5",4,5},{"F","D","C","B","A-","A","A+"}))</f>
        <v>F</v>
      </c>
      <c r="BK181" s="50">
        <f t="shared" si="59"/>
        <v>0</v>
      </c>
    </row>
    <row r="182" spans="1:63">
      <c r="A182" s="58">
        <v>3178</v>
      </c>
      <c r="B182" s="153" t="s">
        <v>453</v>
      </c>
      <c r="C182" s="81"/>
      <c r="D182" s="81"/>
      <c r="E182" s="81">
        <f t="shared" si="40"/>
        <v>0</v>
      </c>
      <c r="F182" s="81"/>
      <c r="G182" s="81">
        <f t="shared" si="41"/>
        <v>0</v>
      </c>
      <c r="H182" s="116">
        <f>IF(G182="0","0",LOOKUP(G182,{0,66,80,100,120,140,160},{0,1,2,3,"3.5",4,5}))</f>
        <v>0</v>
      </c>
      <c r="I182" s="81"/>
      <c r="J182" s="83"/>
      <c r="K182" s="117">
        <f t="shared" si="42"/>
        <v>0</v>
      </c>
      <c r="L182" s="81">
        <f>IF(K182="0","0",LOOKUP(K182,{0,66,80,100,120,140,160},{0,1,2,3,"3.5",4,5}))</f>
        <v>0</v>
      </c>
      <c r="M182" s="83"/>
      <c r="N182" s="83"/>
      <c r="O182" s="83"/>
      <c r="P182" s="81">
        <f t="shared" si="43"/>
        <v>0</v>
      </c>
      <c r="Q182" s="118">
        <f>IF(P182="0","0",LOOKUP(P182,{0,33,40,50,60,70,80},{0,1,2,3,"3.5",4,5}))</f>
        <v>0</v>
      </c>
      <c r="R182" s="118"/>
      <c r="S182" s="118"/>
      <c r="T182" s="83">
        <f t="shared" si="44"/>
        <v>0</v>
      </c>
      <c r="U182" s="83"/>
      <c r="V182" s="83"/>
      <c r="W182" s="83">
        <f t="shared" si="45"/>
        <v>0</v>
      </c>
      <c r="X182" s="119">
        <f t="shared" si="46"/>
        <v>0</v>
      </c>
      <c r="Y182" s="81">
        <f>IF(X182="0","0",LOOKUP(X182,{0,66,80,100,120,140,160},{0,1,2,3,"3.5",4,5}))</f>
        <v>0</v>
      </c>
      <c r="Z182" s="81"/>
      <c r="AA182" s="81"/>
      <c r="AB182" s="81">
        <f t="shared" si="47"/>
        <v>0</v>
      </c>
      <c r="AC182" s="83"/>
      <c r="AD182" s="83"/>
      <c r="AE182" s="120">
        <f t="shared" si="48"/>
        <v>0</v>
      </c>
      <c r="AF182" s="121">
        <f t="shared" si="49"/>
        <v>0</v>
      </c>
      <c r="AG182" s="118">
        <f>IF(AF182="0","0",LOOKUP(AF182,{0,66,80,100,120,140,160},{0,1,2,3,"3.5",4,5}))</f>
        <v>0</v>
      </c>
      <c r="AH182" s="118"/>
      <c r="AI182" s="118"/>
      <c r="AJ182" s="81">
        <f t="shared" si="50"/>
        <v>0</v>
      </c>
      <c r="AK182" s="83"/>
      <c r="AL182" s="83"/>
      <c r="AM182" s="122">
        <f t="shared" si="51"/>
        <v>0</v>
      </c>
      <c r="AN182" s="121">
        <f t="shared" si="52"/>
        <v>0</v>
      </c>
      <c r="AO182" s="118">
        <f>IF(AN182="0","0",LOOKUP(AN182,{0,66,80,100,120,140,160},{0,1,2,3,"3.5",4,5}))</f>
        <v>0</v>
      </c>
      <c r="AP182" s="118"/>
      <c r="AQ182" s="118"/>
      <c r="AR182" s="83">
        <f t="shared" si="53"/>
        <v>0</v>
      </c>
      <c r="AS182" s="83"/>
      <c r="AT182" s="83"/>
      <c r="AU182" s="122">
        <f t="shared" si="54"/>
        <v>0</v>
      </c>
      <c r="AV182" s="122">
        <f t="shared" si="55"/>
        <v>0</v>
      </c>
      <c r="AW182" s="118">
        <f>IF(AV182="0","0",LOOKUP(AV182,{0,66,80,100,120,140,160},{0,1,2,3,"3.5",4,5}))</f>
        <v>0</v>
      </c>
      <c r="AX182" s="88" t="s">
        <v>294</v>
      </c>
      <c r="AY182" s="88">
        <f>IF(ISBLANK(AW182)," ",IF(AW182="0","0",LOOKUP(AW182,{0,1,2,3,"3.5",4,5},{0,0,0,1,"1.5",2,3})))</f>
        <v>0</v>
      </c>
      <c r="AZ182" s="134">
        <f t="shared" si="56"/>
        <v>0</v>
      </c>
      <c r="BA182" s="88" t="str">
        <f t="shared" si="57"/>
        <v>F</v>
      </c>
      <c r="BB182" s="88" t="str">
        <f t="shared" si="58"/>
        <v>Fail</v>
      </c>
      <c r="BD182" s="49" t="str">
        <f>IF(H182="0","0",LOOKUP(H182,{0,1,2,3,"3.5",4,5},{"F","D","C","B","A-","A","A+"}))</f>
        <v>F</v>
      </c>
      <c r="BE182" s="49" t="str">
        <f>IF(L182="0","0",LOOKUP(L182,{0,1,2,3,"3.5",4,5},{"F","D","C","B","A-","A","A+"}))</f>
        <v>F</v>
      </c>
      <c r="BF182" s="49" t="str">
        <f>IF(Q182="0","0",LOOKUP(Q182,{0,1,2,3,"3.5",4,5},{"F","D","C","B","A-","A","A+"}))</f>
        <v>F</v>
      </c>
      <c r="BG182" s="49" t="str">
        <f>IF(Y182="0","0",LOOKUP(Y182,{0,1,2,3,"3.5",4,5},{"F","D","C","B","A-","A","A+"}))</f>
        <v>F</v>
      </c>
      <c r="BH182" s="49" t="str">
        <f>IF(AG182="0","0",LOOKUP(AG182,{0,1,2,3,"3.5",4,5},{"F","D","C","B","A-","A","A+"}))</f>
        <v>F</v>
      </c>
      <c r="BI182" s="49" t="str">
        <f>IF(AO182="0","0",LOOKUP(AO182,{0,1,2,3,"3.5",4,5},{"F","D","C","B","A-","A","A+"}))</f>
        <v>F</v>
      </c>
      <c r="BJ182" s="49" t="str">
        <f>IF(AW182="0","0",LOOKUP(AW182,{0,1,2,3,"3.5",4,5},{"F","D","C","B","A-","A","A+"}))</f>
        <v>F</v>
      </c>
      <c r="BK182" s="50">
        <f t="shared" si="59"/>
        <v>0</v>
      </c>
    </row>
    <row r="183" spans="1:63">
      <c r="A183" s="58">
        <v>3179</v>
      </c>
      <c r="B183" s="153" t="s">
        <v>454</v>
      </c>
      <c r="C183" s="81">
        <v>19</v>
      </c>
      <c r="D183" s="81"/>
      <c r="E183" s="81">
        <f t="shared" si="40"/>
        <v>19</v>
      </c>
      <c r="F183" s="81">
        <v>15</v>
      </c>
      <c r="G183" s="81">
        <f t="shared" si="41"/>
        <v>0</v>
      </c>
      <c r="H183" s="116">
        <f>IF(G183="0","0",LOOKUP(G183,{0,66,80,100,120,140,160},{0,1,2,3,"3.5",4,5}))</f>
        <v>0</v>
      </c>
      <c r="I183" s="81">
        <v>33</v>
      </c>
      <c r="J183" s="83"/>
      <c r="K183" s="117">
        <f t="shared" si="42"/>
        <v>33</v>
      </c>
      <c r="L183" s="81">
        <f>IF(K183="0","0",LOOKUP(K183,{0,66,80,100,120,140,160},{0,1,2,3,"3.5",4,5}))</f>
        <v>0</v>
      </c>
      <c r="M183" s="83"/>
      <c r="N183" s="83"/>
      <c r="O183" s="83">
        <v>15</v>
      </c>
      <c r="P183" s="81">
        <f t="shared" si="43"/>
        <v>0</v>
      </c>
      <c r="Q183" s="118">
        <f>IF(P183="0","0",LOOKUP(P183,{0,33,40,50,60,70,80},{0,1,2,3,"3.5",4,5}))</f>
        <v>0</v>
      </c>
      <c r="R183" s="118"/>
      <c r="S183" s="118">
        <v>2</v>
      </c>
      <c r="T183" s="83">
        <f t="shared" si="44"/>
        <v>2</v>
      </c>
      <c r="U183" s="83"/>
      <c r="V183" s="83">
        <v>10</v>
      </c>
      <c r="W183" s="83">
        <f t="shared" si="45"/>
        <v>10</v>
      </c>
      <c r="X183" s="119">
        <f t="shared" si="46"/>
        <v>0</v>
      </c>
      <c r="Y183" s="81">
        <f>IF(X183="0","0",LOOKUP(X183,{0,66,80,100,120,140,160},{0,1,2,3,"3.5",4,5}))</f>
        <v>0</v>
      </c>
      <c r="Z183" s="81"/>
      <c r="AA183" s="81">
        <v>21</v>
      </c>
      <c r="AB183" s="81">
        <f t="shared" si="47"/>
        <v>21</v>
      </c>
      <c r="AC183" s="83"/>
      <c r="AD183" s="83">
        <v>20</v>
      </c>
      <c r="AE183" s="120">
        <f t="shared" si="48"/>
        <v>20</v>
      </c>
      <c r="AF183" s="121">
        <f t="shared" si="49"/>
        <v>0</v>
      </c>
      <c r="AG183" s="118">
        <f>IF(AF183="0","0",LOOKUP(AF183,{0,66,80,100,120,140,160},{0,1,2,3,"3.5",4,5}))</f>
        <v>0</v>
      </c>
      <c r="AH183" s="118">
        <v>25</v>
      </c>
      <c r="AI183" s="118">
        <v>15</v>
      </c>
      <c r="AJ183" s="81">
        <f t="shared" si="50"/>
        <v>40</v>
      </c>
      <c r="AK183" s="83">
        <v>16</v>
      </c>
      <c r="AL183" s="83">
        <v>11</v>
      </c>
      <c r="AM183" s="122">
        <f t="shared" si="51"/>
        <v>27</v>
      </c>
      <c r="AN183" s="121">
        <f t="shared" si="52"/>
        <v>67</v>
      </c>
      <c r="AO183" s="118">
        <f>IF(AN183="0","0",LOOKUP(AN183,{0,66,80,100,120,140,160},{0,1,2,3,"3.5",4,5}))</f>
        <v>1</v>
      </c>
      <c r="AP183" s="118">
        <v>8</v>
      </c>
      <c r="AQ183" s="118"/>
      <c r="AR183" s="83">
        <f t="shared" si="53"/>
        <v>8</v>
      </c>
      <c r="AS183" s="83">
        <v>13</v>
      </c>
      <c r="AT183" s="83"/>
      <c r="AU183" s="122">
        <f t="shared" si="54"/>
        <v>13</v>
      </c>
      <c r="AV183" s="122">
        <f t="shared" si="55"/>
        <v>0</v>
      </c>
      <c r="AW183" s="118">
        <f>IF(AV183="0","0",LOOKUP(AV183,{0,66,80,100,120,140,160},{0,1,2,3,"3.5",4,5}))</f>
        <v>0</v>
      </c>
      <c r="AX183" s="88" t="s">
        <v>294</v>
      </c>
      <c r="AY183" s="88">
        <f>IF(ISBLANK(AW183)," ",IF(AW183="0","0",LOOKUP(AW183,{0,1,2,3,"3.5",4,5},{0,0,0,1,"1.5",2,3})))</f>
        <v>0</v>
      </c>
      <c r="AZ183" s="134">
        <f t="shared" si="56"/>
        <v>0</v>
      </c>
      <c r="BA183" s="88" t="str">
        <f t="shared" si="57"/>
        <v>F</v>
      </c>
      <c r="BB183" s="88" t="str">
        <f t="shared" si="58"/>
        <v>Fail</v>
      </c>
      <c r="BD183" s="49" t="str">
        <f>IF(H183="0","0",LOOKUP(H183,{0,1,2,3,"3.5",4,5},{"F","D","C","B","A-","A","A+"}))</f>
        <v>F</v>
      </c>
      <c r="BE183" s="49" t="str">
        <f>IF(L183="0","0",LOOKUP(L183,{0,1,2,3,"3.5",4,5},{"F","D","C","B","A-","A","A+"}))</f>
        <v>F</v>
      </c>
      <c r="BF183" s="49" t="str">
        <f>IF(Q183="0","0",LOOKUP(Q183,{0,1,2,3,"3.5",4,5},{"F","D","C","B","A-","A","A+"}))</f>
        <v>F</v>
      </c>
      <c r="BG183" s="49" t="str">
        <f>IF(Y183="0","0",LOOKUP(Y183,{0,1,2,3,"3.5",4,5},{"F","D","C","B","A-","A","A+"}))</f>
        <v>F</v>
      </c>
      <c r="BH183" s="49" t="str">
        <f>IF(AG183="0","0",LOOKUP(AG183,{0,1,2,3,"3.5",4,5},{"F","D","C","B","A-","A","A+"}))</f>
        <v>F</v>
      </c>
      <c r="BI183" s="49" t="str">
        <f>IF(AO183="0","0",LOOKUP(AO183,{0,1,2,3,"3.5",4,5},{"F","D","C","B","A-","A","A+"}))</f>
        <v>D</v>
      </c>
      <c r="BJ183" s="49" t="str">
        <f>IF(AW183="0","0",LOOKUP(AW183,{0,1,2,3,"3.5",4,5},{"F","D","C","B","A-","A","A+"}))</f>
        <v>F</v>
      </c>
      <c r="BK183" s="50">
        <f t="shared" si="59"/>
        <v>100</v>
      </c>
    </row>
    <row r="184" spans="1:63" ht="18">
      <c r="A184" s="58">
        <v>3180</v>
      </c>
      <c r="B184" s="153" t="s">
        <v>455</v>
      </c>
      <c r="C184" s="81">
        <v>29</v>
      </c>
      <c r="D184" s="81">
        <v>48</v>
      </c>
      <c r="E184" s="81">
        <f t="shared" si="40"/>
        <v>77</v>
      </c>
      <c r="F184" s="81">
        <v>14</v>
      </c>
      <c r="G184" s="81">
        <f t="shared" si="41"/>
        <v>91</v>
      </c>
      <c r="H184" s="116">
        <f>IF(G184="0","0",LOOKUP(G184,{0,66,80,100,120,140,160},{0,1,2,3,"3.5",4,5}))</f>
        <v>2</v>
      </c>
      <c r="I184" s="81">
        <v>48</v>
      </c>
      <c r="J184" s="83">
        <v>47</v>
      </c>
      <c r="K184" s="117">
        <f t="shared" si="42"/>
        <v>95</v>
      </c>
      <c r="L184" s="81">
        <f>IF(K184="0","0",LOOKUP(K184,{0,66,80,100,120,140,160},{0,1,2,3,"3.5",4,5}))</f>
        <v>2</v>
      </c>
      <c r="M184" s="83">
        <v>27</v>
      </c>
      <c r="N184" s="83">
        <v>16</v>
      </c>
      <c r="O184" s="83">
        <v>15</v>
      </c>
      <c r="P184" s="81">
        <f t="shared" si="43"/>
        <v>58</v>
      </c>
      <c r="Q184" s="118">
        <f>IF(P184="0","0",LOOKUP(P184,{0,33,40,50,60,70,80},{0,1,2,3,"3.5",4,5}))</f>
        <v>3</v>
      </c>
      <c r="R184" s="118">
        <v>13</v>
      </c>
      <c r="S184" s="118">
        <v>10</v>
      </c>
      <c r="T184" s="83">
        <f t="shared" si="44"/>
        <v>23</v>
      </c>
      <c r="U184" s="83">
        <v>14</v>
      </c>
      <c r="V184" s="83">
        <v>16</v>
      </c>
      <c r="W184" s="83">
        <f t="shared" si="45"/>
        <v>30</v>
      </c>
      <c r="X184" s="119">
        <f t="shared" si="46"/>
        <v>0</v>
      </c>
      <c r="Y184" s="81">
        <f>IF(X184="0","0",LOOKUP(X184,{0,66,80,100,120,140,160},{0,1,2,3,"3.5",4,5}))</f>
        <v>0</v>
      </c>
      <c r="Z184" s="81">
        <v>30</v>
      </c>
      <c r="AA184" s="81">
        <v>26</v>
      </c>
      <c r="AB184" s="81">
        <f t="shared" si="47"/>
        <v>56</v>
      </c>
      <c r="AC184" s="83">
        <v>23</v>
      </c>
      <c r="AD184" s="83">
        <v>21</v>
      </c>
      <c r="AE184" s="120">
        <f t="shared" si="48"/>
        <v>44</v>
      </c>
      <c r="AF184" s="121">
        <f t="shared" si="49"/>
        <v>100</v>
      </c>
      <c r="AG184" s="118">
        <f>IF(AF184="0","0",LOOKUP(AF184,{0,66,80,100,120,140,160},{0,1,2,3,"3.5",4,5}))</f>
        <v>3</v>
      </c>
      <c r="AH184" s="118">
        <v>36</v>
      </c>
      <c r="AI184" s="118">
        <v>29</v>
      </c>
      <c r="AJ184" s="81">
        <f t="shared" si="50"/>
        <v>65</v>
      </c>
      <c r="AK184" s="83">
        <v>20</v>
      </c>
      <c r="AL184" s="83">
        <v>16</v>
      </c>
      <c r="AM184" s="122">
        <f t="shared" si="51"/>
        <v>36</v>
      </c>
      <c r="AN184" s="121">
        <f t="shared" si="52"/>
        <v>101</v>
      </c>
      <c r="AO184" s="118">
        <f>IF(AN184="0","0",LOOKUP(AN184,{0,66,80,100,120,140,160},{0,1,2,3,"3.5",4,5}))</f>
        <v>3</v>
      </c>
      <c r="AP184" s="118">
        <v>19</v>
      </c>
      <c r="AQ184" s="118">
        <v>31</v>
      </c>
      <c r="AR184" s="83">
        <f t="shared" si="53"/>
        <v>50</v>
      </c>
      <c r="AS184" s="83">
        <v>13</v>
      </c>
      <c r="AT184" s="83">
        <v>20</v>
      </c>
      <c r="AU184" s="122">
        <f t="shared" si="54"/>
        <v>33</v>
      </c>
      <c r="AV184" s="122">
        <f t="shared" si="55"/>
        <v>83</v>
      </c>
      <c r="AW184" s="118">
        <f>IF(AV184="0","0",LOOKUP(AV184,{0,66,80,100,120,140,160},{0,1,2,3,"3.5",4,5}))</f>
        <v>2</v>
      </c>
      <c r="AX184" s="88" t="s">
        <v>294</v>
      </c>
      <c r="AY184" s="88">
        <f>IF(ISBLANK(AW184)," ",IF(AW184="0","0",LOOKUP(AW184,{0,1,2,3,"3.5",4,5},{0,0,0,1,"1.5",2,3})))</f>
        <v>0</v>
      </c>
      <c r="AZ184" s="134">
        <f t="shared" si="56"/>
        <v>0</v>
      </c>
      <c r="BA184" s="88" t="str">
        <f t="shared" si="57"/>
        <v>F</v>
      </c>
      <c r="BB184" s="88" t="str">
        <f t="shared" si="58"/>
        <v>Fail</v>
      </c>
      <c r="BD184" s="49" t="str">
        <f>IF(H184="0","0",LOOKUP(H184,{0,1,2,3,"3.5",4,5},{"F","D","C","B","A-","A","A+"}))</f>
        <v>C</v>
      </c>
      <c r="BE184" s="49" t="str">
        <f>IF(L184="0","0",LOOKUP(L184,{0,1,2,3,"3.5",4,5},{"F","D","C","B","A-","A","A+"}))</f>
        <v>C</v>
      </c>
      <c r="BF184" s="49" t="str">
        <f>IF(Q184="0","0",LOOKUP(Q184,{0,1,2,3,"3.5",4,5},{"F","D","C","B","A-","A","A+"}))</f>
        <v>B</v>
      </c>
      <c r="BG184" s="49" t="str">
        <f>IF(Y184="0","0",LOOKUP(Y184,{0,1,2,3,"3.5",4,5},{"F","D","C","B","A-","A","A+"}))</f>
        <v>F</v>
      </c>
      <c r="BH184" s="49" t="str">
        <f>IF(AG184="0","0",LOOKUP(AG184,{0,1,2,3,"3.5",4,5},{"F","D","C","B","A-","A","A+"}))</f>
        <v>B</v>
      </c>
      <c r="BI184" s="49" t="str">
        <f>IF(AO184="0","0",LOOKUP(AO184,{0,1,2,3,"3.5",4,5},{"F","D","C","B","A-","A","A+"}))</f>
        <v>B</v>
      </c>
      <c r="BJ184" s="49" t="str">
        <f>IF(AW184="0","0",LOOKUP(AW184,{0,1,2,3,"3.5",4,5},{"F","D","C","B","A-","A","A+"}))</f>
        <v>C</v>
      </c>
      <c r="BK184" s="50">
        <f t="shared" si="59"/>
        <v>528</v>
      </c>
    </row>
    <row r="185" spans="1:63">
      <c r="A185" s="58">
        <v>3181</v>
      </c>
      <c r="B185" s="153" t="s">
        <v>456</v>
      </c>
      <c r="C185" s="81">
        <v>35</v>
      </c>
      <c r="D185" s="81">
        <v>70</v>
      </c>
      <c r="E185" s="81">
        <f t="shared" si="40"/>
        <v>105</v>
      </c>
      <c r="F185" s="81">
        <v>28</v>
      </c>
      <c r="G185" s="81">
        <f t="shared" si="41"/>
        <v>133</v>
      </c>
      <c r="H185" s="116" t="str">
        <f>IF(G185="0","0",LOOKUP(G185,{0,66,80,100,120,140,160},{0,1,2,3,"3.5",4,5}))</f>
        <v>3.5</v>
      </c>
      <c r="I185" s="81">
        <v>55</v>
      </c>
      <c r="J185" s="83">
        <v>59</v>
      </c>
      <c r="K185" s="117">
        <f t="shared" si="42"/>
        <v>114</v>
      </c>
      <c r="L185" s="81">
        <f>IF(K185="0","0",LOOKUP(K185,{0,66,80,100,120,140,160},{0,1,2,3,"3.5",4,5}))</f>
        <v>3</v>
      </c>
      <c r="M185" s="83">
        <v>29</v>
      </c>
      <c r="N185" s="83">
        <v>13</v>
      </c>
      <c r="O185" s="83">
        <v>15</v>
      </c>
      <c r="P185" s="81">
        <f t="shared" si="43"/>
        <v>57</v>
      </c>
      <c r="Q185" s="118">
        <f>IF(P185="0","0",LOOKUP(P185,{0,33,40,50,60,70,80},{0,1,2,3,"3.5",4,5}))</f>
        <v>3</v>
      </c>
      <c r="R185" s="118">
        <v>15</v>
      </c>
      <c r="S185" s="118">
        <v>16</v>
      </c>
      <c r="T185" s="83">
        <f t="shared" si="44"/>
        <v>31</v>
      </c>
      <c r="U185" s="83">
        <v>11</v>
      </c>
      <c r="V185" s="83">
        <v>14</v>
      </c>
      <c r="W185" s="83">
        <f t="shared" si="45"/>
        <v>25</v>
      </c>
      <c r="X185" s="119">
        <f t="shared" si="46"/>
        <v>0</v>
      </c>
      <c r="Y185" s="81">
        <f>IF(X185="0","0",LOOKUP(X185,{0,66,80,100,120,140,160},{0,1,2,3,"3.5",4,5}))</f>
        <v>0</v>
      </c>
      <c r="Z185" s="81">
        <v>36</v>
      </c>
      <c r="AA185" s="81">
        <v>32</v>
      </c>
      <c r="AB185" s="81">
        <f t="shared" si="47"/>
        <v>68</v>
      </c>
      <c r="AC185" s="83">
        <v>18</v>
      </c>
      <c r="AD185" s="83">
        <v>12</v>
      </c>
      <c r="AE185" s="120">
        <f t="shared" si="48"/>
        <v>30</v>
      </c>
      <c r="AF185" s="121">
        <f t="shared" si="49"/>
        <v>98</v>
      </c>
      <c r="AG185" s="118">
        <f>IF(AF185="0","0",LOOKUP(AF185,{0,66,80,100,120,140,160},{0,1,2,3,"3.5",4,5}))</f>
        <v>2</v>
      </c>
      <c r="AH185" s="118">
        <v>34</v>
      </c>
      <c r="AI185" s="118">
        <v>33</v>
      </c>
      <c r="AJ185" s="81">
        <f t="shared" si="50"/>
        <v>67</v>
      </c>
      <c r="AK185" s="83">
        <v>12</v>
      </c>
      <c r="AL185" s="83">
        <v>13</v>
      </c>
      <c r="AM185" s="122">
        <f t="shared" si="51"/>
        <v>25</v>
      </c>
      <c r="AN185" s="121">
        <f t="shared" si="52"/>
        <v>92</v>
      </c>
      <c r="AO185" s="118">
        <f>IF(AN185="0","0",LOOKUP(AN185,{0,66,80,100,120,140,160},{0,1,2,3,"3.5",4,5}))</f>
        <v>2</v>
      </c>
      <c r="AP185" s="118">
        <v>15</v>
      </c>
      <c r="AQ185" s="118">
        <v>31</v>
      </c>
      <c r="AR185" s="83">
        <f t="shared" si="53"/>
        <v>46</v>
      </c>
      <c r="AS185" s="83">
        <v>15</v>
      </c>
      <c r="AT185" s="83">
        <v>17</v>
      </c>
      <c r="AU185" s="122">
        <f t="shared" si="54"/>
        <v>32</v>
      </c>
      <c r="AV185" s="122">
        <f t="shared" si="55"/>
        <v>78</v>
      </c>
      <c r="AW185" s="118">
        <f>IF(AV185="0","0",LOOKUP(AV185,{0,66,80,100,120,140,160},{0,1,2,3,"3.5",4,5}))</f>
        <v>1</v>
      </c>
      <c r="AX185" s="88" t="s">
        <v>294</v>
      </c>
      <c r="AY185" s="88">
        <f>IF(ISBLANK(AW185)," ",IF(AW185="0","0",LOOKUP(AW185,{0,1,2,3,"3.5",4,5},{0,0,0,1,"1.5",2,3})))</f>
        <v>0</v>
      </c>
      <c r="AZ185" s="134">
        <f t="shared" si="56"/>
        <v>0</v>
      </c>
      <c r="BA185" s="88" t="str">
        <f t="shared" si="57"/>
        <v>F</v>
      </c>
      <c r="BB185" s="88" t="str">
        <f t="shared" si="58"/>
        <v>Fail</v>
      </c>
      <c r="BD185" s="49" t="str">
        <f>IF(H185="0","0",LOOKUP(H185,{0,1,2,3,"3.5",4,5},{"F","D","C","B","A-","A","A+"}))</f>
        <v>A-</v>
      </c>
      <c r="BE185" s="49" t="str">
        <f>IF(L185="0","0",LOOKUP(L185,{0,1,2,3,"3.5",4,5},{"F","D","C","B","A-","A","A+"}))</f>
        <v>B</v>
      </c>
      <c r="BF185" s="49" t="str">
        <f>IF(Q185="0","0",LOOKUP(Q185,{0,1,2,3,"3.5",4,5},{"F","D","C","B","A-","A","A+"}))</f>
        <v>B</v>
      </c>
      <c r="BG185" s="49" t="str">
        <f>IF(Y185="0","0",LOOKUP(Y185,{0,1,2,3,"3.5",4,5},{"F","D","C","B","A-","A","A+"}))</f>
        <v>F</v>
      </c>
      <c r="BH185" s="49" t="str">
        <f>IF(AG185="0","0",LOOKUP(AG185,{0,1,2,3,"3.5",4,5},{"F","D","C","B","A-","A","A+"}))</f>
        <v>C</v>
      </c>
      <c r="BI185" s="49" t="str">
        <f>IF(AO185="0","0",LOOKUP(AO185,{0,1,2,3,"3.5",4,5},{"F","D","C","B","A-","A","A+"}))</f>
        <v>C</v>
      </c>
      <c r="BJ185" s="49" t="str">
        <f>IF(AW185="0","0",LOOKUP(AW185,{0,1,2,3,"3.5",4,5},{"F","D","C","B","A-","A","A+"}))</f>
        <v>D</v>
      </c>
      <c r="BK185" s="50">
        <f t="shared" si="59"/>
        <v>572</v>
      </c>
    </row>
    <row r="186" spans="1:63">
      <c r="A186" s="58">
        <v>3182</v>
      </c>
      <c r="B186" s="153" t="s">
        <v>457</v>
      </c>
      <c r="C186" s="81">
        <v>33</v>
      </c>
      <c r="D186" s="81">
        <v>70</v>
      </c>
      <c r="E186" s="81">
        <f t="shared" si="40"/>
        <v>103</v>
      </c>
      <c r="F186" s="81">
        <v>27</v>
      </c>
      <c r="G186" s="81">
        <f t="shared" si="41"/>
        <v>130</v>
      </c>
      <c r="H186" s="116" t="str">
        <f>IF(G186="0","0",LOOKUP(G186,{0,66,80,100,120,140,160},{0,1,2,3,"3.5",4,5}))</f>
        <v>3.5</v>
      </c>
      <c r="I186" s="81">
        <v>54</v>
      </c>
      <c r="J186" s="83">
        <v>58</v>
      </c>
      <c r="K186" s="117">
        <f t="shared" si="42"/>
        <v>112</v>
      </c>
      <c r="L186" s="81">
        <f>IF(K186="0","0",LOOKUP(K186,{0,66,80,100,120,140,160},{0,1,2,3,"3.5",4,5}))</f>
        <v>3</v>
      </c>
      <c r="M186" s="83">
        <v>18</v>
      </c>
      <c r="N186" s="83">
        <v>10</v>
      </c>
      <c r="O186" s="83">
        <v>12</v>
      </c>
      <c r="P186" s="81">
        <f t="shared" si="43"/>
        <v>40</v>
      </c>
      <c r="Q186" s="118">
        <f>IF(P186="0","0",LOOKUP(P186,{0,33,40,50,60,70,80},{0,1,2,3,"3.5",4,5}))</f>
        <v>2</v>
      </c>
      <c r="R186" s="118">
        <v>14</v>
      </c>
      <c r="S186" s="118">
        <v>16</v>
      </c>
      <c r="T186" s="83">
        <f t="shared" si="44"/>
        <v>30</v>
      </c>
      <c r="U186" s="83">
        <v>10</v>
      </c>
      <c r="V186" s="83">
        <v>15</v>
      </c>
      <c r="W186" s="83">
        <f t="shared" si="45"/>
        <v>25</v>
      </c>
      <c r="X186" s="119">
        <f t="shared" si="46"/>
        <v>0</v>
      </c>
      <c r="Y186" s="81">
        <f>IF(X186="0","0",LOOKUP(X186,{0,66,80,100,120,140,160},{0,1,2,3,"3.5",4,5}))</f>
        <v>0</v>
      </c>
      <c r="Z186" s="81">
        <v>42</v>
      </c>
      <c r="AA186" s="81">
        <v>30</v>
      </c>
      <c r="AB186" s="81">
        <f t="shared" si="47"/>
        <v>72</v>
      </c>
      <c r="AC186" s="83">
        <v>17</v>
      </c>
      <c r="AD186" s="83">
        <v>12</v>
      </c>
      <c r="AE186" s="120">
        <f t="shared" si="48"/>
        <v>29</v>
      </c>
      <c r="AF186" s="121">
        <f t="shared" si="49"/>
        <v>101</v>
      </c>
      <c r="AG186" s="118">
        <f>IF(AF186="0","0",LOOKUP(AF186,{0,66,80,100,120,140,160},{0,1,2,3,"3.5",4,5}))</f>
        <v>3</v>
      </c>
      <c r="AH186" s="118">
        <v>34</v>
      </c>
      <c r="AI186" s="118">
        <v>41</v>
      </c>
      <c r="AJ186" s="81">
        <f t="shared" si="50"/>
        <v>75</v>
      </c>
      <c r="AK186" s="83">
        <v>13</v>
      </c>
      <c r="AL186" s="83">
        <v>12</v>
      </c>
      <c r="AM186" s="122">
        <f t="shared" si="51"/>
        <v>25</v>
      </c>
      <c r="AN186" s="121">
        <f t="shared" si="52"/>
        <v>100</v>
      </c>
      <c r="AO186" s="118">
        <f>IF(AN186="0","0",LOOKUP(AN186,{0,66,80,100,120,140,160},{0,1,2,3,"3.5",4,5}))</f>
        <v>3</v>
      </c>
      <c r="AP186" s="118">
        <v>14</v>
      </c>
      <c r="AQ186" s="118">
        <v>35</v>
      </c>
      <c r="AR186" s="83">
        <f t="shared" si="53"/>
        <v>49</v>
      </c>
      <c r="AS186" s="83">
        <v>15</v>
      </c>
      <c r="AT186" s="83">
        <v>19</v>
      </c>
      <c r="AU186" s="122">
        <f t="shared" si="54"/>
        <v>34</v>
      </c>
      <c r="AV186" s="122">
        <f t="shared" si="55"/>
        <v>83</v>
      </c>
      <c r="AW186" s="118">
        <f>IF(AV186="0","0",LOOKUP(AV186,{0,66,80,100,120,140,160},{0,1,2,3,"3.5",4,5}))</f>
        <v>2</v>
      </c>
      <c r="AX186" s="88" t="s">
        <v>294</v>
      </c>
      <c r="AY186" s="88">
        <f>IF(ISBLANK(AW186)," ",IF(AW186="0","0",LOOKUP(AW186,{0,1,2,3,"3.5",4,5},{0,0,0,1,"1.5",2,3})))</f>
        <v>0</v>
      </c>
      <c r="AZ186" s="134">
        <f t="shared" si="56"/>
        <v>0</v>
      </c>
      <c r="BA186" s="88" t="str">
        <f t="shared" si="57"/>
        <v>F</v>
      </c>
      <c r="BB186" s="88" t="str">
        <f t="shared" si="58"/>
        <v>Fail</v>
      </c>
      <c r="BD186" s="49" t="str">
        <f>IF(H186="0","0",LOOKUP(H186,{0,1,2,3,"3.5",4,5},{"F","D","C","B","A-","A","A+"}))</f>
        <v>A-</v>
      </c>
      <c r="BE186" s="49" t="str">
        <f>IF(L186="0","0",LOOKUP(L186,{0,1,2,3,"3.5",4,5},{"F","D","C","B","A-","A","A+"}))</f>
        <v>B</v>
      </c>
      <c r="BF186" s="49" t="str">
        <f>IF(Q186="0","0",LOOKUP(Q186,{0,1,2,3,"3.5",4,5},{"F","D","C","B","A-","A","A+"}))</f>
        <v>C</v>
      </c>
      <c r="BG186" s="49" t="str">
        <f>IF(Y186="0","0",LOOKUP(Y186,{0,1,2,3,"3.5",4,5},{"F","D","C","B","A-","A","A+"}))</f>
        <v>F</v>
      </c>
      <c r="BH186" s="49" t="str">
        <f>IF(AG186="0","0",LOOKUP(AG186,{0,1,2,3,"3.5",4,5},{"F","D","C","B","A-","A","A+"}))</f>
        <v>B</v>
      </c>
      <c r="BI186" s="49" t="str">
        <f>IF(AO186="0","0",LOOKUP(AO186,{0,1,2,3,"3.5",4,5},{"F","D","C","B","A-","A","A+"}))</f>
        <v>B</v>
      </c>
      <c r="BJ186" s="49" t="str">
        <f>IF(AW186="0","0",LOOKUP(AW186,{0,1,2,3,"3.5",4,5},{"F","D","C","B","A-","A","A+"}))</f>
        <v>C</v>
      </c>
      <c r="BK186" s="50">
        <f t="shared" si="59"/>
        <v>566</v>
      </c>
    </row>
    <row r="187" spans="1:63">
      <c r="A187" s="40">
        <v>3183</v>
      </c>
      <c r="B187" s="153" t="s">
        <v>458</v>
      </c>
      <c r="C187" s="81">
        <v>3</v>
      </c>
      <c r="D187" s="81"/>
      <c r="E187" s="81">
        <f t="shared" si="40"/>
        <v>3</v>
      </c>
      <c r="F187" s="81"/>
      <c r="G187" s="81">
        <f t="shared" si="41"/>
        <v>0</v>
      </c>
      <c r="H187" s="116">
        <f>IF(G187="0","0",LOOKUP(G187,{0,66,80,100,120,140,160},{0,1,2,3,"3.5",4,5}))</f>
        <v>0</v>
      </c>
      <c r="I187" s="81"/>
      <c r="J187" s="83"/>
      <c r="K187" s="117">
        <f t="shared" si="42"/>
        <v>0</v>
      </c>
      <c r="L187" s="81">
        <f>IF(K187="0","0",LOOKUP(K187,{0,66,80,100,120,140,160},{0,1,2,3,"3.5",4,5}))</f>
        <v>0</v>
      </c>
      <c r="M187" s="83">
        <v>4</v>
      </c>
      <c r="N187" s="83">
        <v>8</v>
      </c>
      <c r="O187" s="83"/>
      <c r="P187" s="81">
        <f t="shared" si="43"/>
        <v>0</v>
      </c>
      <c r="Q187" s="118">
        <f>IF(P187="0","0",LOOKUP(P187,{0,33,40,50,60,70,80},{0,1,2,3,"3.5",4,5}))</f>
        <v>0</v>
      </c>
      <c r="R187" s="118">
        <v>11</v>
      </c>
      <c r="S187" s="118"/>
      <c r="T187" s="83">
        <f t="shared" si="44"/>
        <v>11</v>
      </c>
      <c r="U187" s="83">
        <v>16</v>
      </c>
      <c r="V187" s="83"/>
      <c r="W187" s="83">
        <f t="shared" si="45"/>
        <v>16</v>
      </c>
      <c r="X187" s="119">
        <f t="shared" si="46"/>
        <v>0</v>
      </c>
      <c r="Y187" s="81">
        <f>IF(X187="0","0",LOOKUP(X187,{0,66,80,100,120,140,160},{0,1,2,3,"3.5",4,5}))</f>
        <v>0</v>
      </c>
      <c r="Z187" s="81"/>
      <c r="AA187" s="81"/>
      <c r="AB187" s="81">
        <f t="shared" si="47"/>
        <v>0</v>
      </c>
      <c r="AC187" s="83"/>
      <c r="AD187" s="83"/>
      <c r="AE187" s="120">
        <f t="shared" si="48"/>
        <v>0</v>
      </c>
      <c r="AF187" s="121">
        <f t="shared" si="49"/>
        <v>0</v>
      </c>
      <c r="AG187" s="118">
        <f>IF(AF187="0","0",LOOKUP(AF187,{0,66,80,100,120,140,160},{0,1,2,3,"3.5",4,5}))</f>
        <v>0</v>
      </c>
      <c r="AH187" s="118"/>
      <c r="AI187" s="118"/>
      <c r="AJ187" s="81">
        <f t="shared" si="50"/>
        <v>0</v>
      </c>
      <c r="AK187" s="83"/>
      <c r="AL187" s="83"/>
      <c r="AM187" s="122">
        <f t="shared" si="51"/>
        <v>0</v>
      </c>
      <c r="AN187" s="121">
        <f t="shared" si="52"/>
        <v>0</v>
      </c>
      <c r="AO187" s="118">
        <f>IF(AN187="0","0",LOOKUP(AN187,{0,66,80,100,120,140,160},{0,1,2,3,"3.5",4,5}))</f>
        <v>0</v>
      </c>
      <c r="AP187" s="118"/>
      <c r="AQ187" s="118"/>
      <c r="AR187" s="83">
        <f t="shared" si="53"/>
        <v>0</v>
      </c>
      <c r="AS187" s="83"/>
      <c r="AT187" s="83"/>
      <c r="AU187" s="122">
        <f t="shared" si="54"/>
        <v>0</v>
      </c>
      <c r="AV187" s="122">
        <f t="shared" si="55"/>
        <v>0</v>
      </c>
      <c r="AW187" s="118">
        <f>IF(AV187="0","0",LOOKUP(AV187,{0,66,80,100,120,140,160},{0,1,2,3,"3.5",4,5}))</f>
        <v>0</v>
      </c>
      <c r="AX187" s="88" t="s">
        <v>294</v>
      </c>
      <c r="AY187" s="88">
        <f>IF(ISBLANK(AW187)," ",IF(AW187="0","0",LOOKUP(AW187,{0,1,2,3,"3.5",4,5},{0,0,0,1,"1.5",2,3})))</f>
        <v>0</v>
      </c>
      <c r="AZ187" s="134">
        <f t="shared" si="56"/>
        <v>0</v>
      </c>
      <c r="BA187" s="88" t="str">
        <f t="shared" si="57"/>
        <v>F</v>
      </c>
      <c r="BB187" s="88" t="str">
        <f t="shared" si="58"/>
        <v>Fail</v>
      </c>
      <c r="BD187" s="49" t="str">
        <f>IF(H187="0","0",LOOKUP(H187,{0,1,2,3,"3.5",4,5},{"F","D","C","B","A-","A","A+"}))</f>
        <v>F</v>
      </c>
      <c r="BE187" s="49" t="str">
        <f>IF(L187="0","0",LOOKUP(L187,{0,1,2,3,"3.5",4,5},{"F","D","C","B","A-","A","A+"}))</f>
        <v>F</v>
      </c>
      <c r="BF187" s="49" t="str">
        <f>IF(Q187="0","0",LOOKUP(Q187,{0,1,2,3,"3.5",4,5},{"F","D","C","B","A-","A","A+"}))</f>
        <v>F</v>
      </c>
      <c r="BG187" s="49" t="str">
        <f>IF(Y187="0","0",LOOKUP(Y187,{0,1,2,3,"3.5",4,5},{"F","D","C","B","A-","A","A+"}))</f>
        <v>F</v>
      </c>
      <c r="BH187" s="49" t="str">
        <f>IF(AG187="0","0",LOOKUP(AG187,{0,1,2,3,"3.5",4,5},{"F","D","C","B","A-","A","A+"}))</f>
        <v>F</v>
      </c>
      <c r="BI187" s="49" t="str">
        <f>IF(AO187="0","0",LOOKUP(AO187,{0,1,2,3,"3.5",4,5},{"F","D","C","B","A-","A","A+"}))</f>
        <v>F</v>
      </c>
      <c r="BJ187" s="49" t="str">
        <f>IF(AW187="0","0",LOOKUP(AW187,{0,1,2,3,"3.5",4,5},{"F","D","C","B","A-","A","A+"}))</f>
        <v>F</v>
      </c>
      <c r="BK187" s="50">
        <f t="shared" si="59"/>
        <v>0</v>
      </c>
    </row>
    <row r="188" spans="1:63">
      <c r="A188" s="58">
        <v>3184</v>
      </c>
      <c r="B188" s="153" t="s">
        <v>459</v>
      </c>
      <c r="C188" s="81">
        <v>5</v>
      </c>
      <c r="D188" s="81">
        <v>39</v>
      </c>
      <c r="E188" s="81">
        <f t="shared" si="40"/>
        <v>44</v>
      </c>
      <c r="F188" s="81">
        <v>23</v>
      </c>
      <c r="G188" s="81">
        <f t="shared" si="41"/>
        <v>0</v>
      </c>
      <c r="H188" s="116">
        <f>IF(G188="0","0",LOOKUP(G188,{0,66,80,100,120,140,160},{0,1,2,3,"3.5",4,5}))</f>
        <v>0</v>
      </c>
      <c r="I188" s="81">
        <v>56</v>
      </c>
      <c r="J188" s="83">
        <v>33</v>
      </c>
      <c r="K188" s="117">
        <f t="shared" si="42"/>
        <v>89</v>
      </c>
      <c r="L188" s="81">
        <f>IF(K188="0","0",LOOKUP(K188,{0,66,80,100,120,140,160},{0,1,2,3,"3.5",4,5}))</f>
        <v>2</v>
      </c>
      <c r="M188" s="83">
        <v>12</v>
      </c>
      <c r="N188" s="83">
        <v>14</v>
      </c>
      <c r="O188" s="83">
        <v>12</v>
      </c>
      <c r="P188" s="81">
        <f t="shared" si="43"/>
        <v>38</v>
      </c>
      <c r="Q188" s="118">
        <f>IF(P188="0","0",LOOKUP(P188,{0,33,40,50,60,70,80},{0,1,2,3,"3.5",4,5}))</f>
        <v>1</v>
      </c>
      <c r="R188" s="118">
        <v>5</v>
      </c>
      <c r="S188" s="118">
        <v>19</v>
      </c>
      <c r="T188" s="83">
        <f t="shared" si="44"/>
        <v>24</v>
      </c>
      <c r="U188" s="83">
        <v>9</v>
      </c>
      <c r="V188" s="83">
        <v>15</v>
      </c>
      <c r="W188" s="83">
        <f t="shared" si="45"/>
        <v>24</v>
      </c>
      <c r="X188" s="119">
        <f t="shared" si="46"/>
        <v>0</v>
      </c>
      <c r="Y188" s="81">
        <f>IF(X188="0","0",LOOKUP(X188,{0,66,80,100,120,140,160},{0,1,2,3,"3.5",4,5}))</f>
        <v>0</v>
      </c>
      <c r="Z188" s="81">
        <v>27</v>
      </c>
      <c r="AA188" s="81">
        <v>30</v>
      </c>
      <c r="AB188" s="81">
        <f t="shared" si="47"/>
        <v>57</v>
      </c>
      <c r="AC188" s="83">
        <v>16</v>
      </c>
      <c r="AD188" s="83">
        <v>13</v>
      </c>
      <c r="AE188" s="120">
        <f t="shared" si="48"/>
        <v>29</v>
      </c>
      <c r="AF188" s="121">
        <f t="shared" si="49"/>
        <v>86</v>
      </c>
      <c r="AG188" s="118">
        <f>IF(AF188="0","0",LOOKUP(AF188,{0,66,80,100,120,140,160},{0,1,2,3,"3.5",4,5}))</f>
        <v>2</v>
      </c>
      <c r="AH188" s="118">
        <v>42</v>
      </c>
      <c r="AI188" s="118">
        <v>36</v>
      </c>
      <c r="AJ188" s="81">
        <f t="shared" si="50"/>
        <v>78</v>
      </c>
      <c r="AK188" s="83">
        <v>8</v>
      </c>
      <c r="AL188" s="83">
        <v>10</v>
      </c>
      <c r="AM188" s="122">
        <f t="shared" si="51"/>
        <v>18</v>
      </c>
      <c r="AN188" s="121">
        <f t="shared" si="52"/>
        <v>96</v>
      </c>
      <c r="AO188" s="118">
        <f>IF(AN188="0","0",LOOKUP(AN188,{0,66,80,100,120,140,160},{0,1,2,3,"3.5",4,5}))</f>
        <v>2</v>
      </c>
      <c r="AP188" s="118">
        <v>15</v>
      </c>
      <c r="AQ188" s="118">
        <v>26</v>
      </c>
      <c r="AR188" s="83">
        <f t="shared" si="53"/>
        <v>41</v>
      </c>
      <c r="AS188" s="83">
        <v>13</v>
      </c>
      <c r="AT188" s="83">
        <v>20</v>
      </c>
      <c r="AU188" s="122">
        <f t="shared" si="54"/>
        <v>33</v>
      </c>
      <c r="AV188" s="122">
        <f t="shared" si="55"/>
        <v>74</v>
      </c>
      <c r="AW188" s="118">
        <f>IF(AV188="0","0",LOOKUP(AV188,{0,66,80,100,120,140,160},{0,1,2,3,"3.5",4,5}))</f>
        <v>1</v>
      </c>
      <c r="AX188" s="88" t="s">
        <v>294</v>
      </c>
      <c r="AY188" s="88">
        <f>IF(ISBLANK(AW188)," ",IF(AW188="0","0",LOOKUP(AW188,{0,1,2,3,"3.5",4,5},{0,0,0,1,"1.5",2,3})))</f>
        <v>0</v>
      </c>
      <c r="AZ188" s="134">
        <f t="shared" si="56"/>
        <v>0</v>
      </c>
      <c r="BA188" s="88" t="str">
        <f t="shared" si="57"/>
        <v>F</v>
      </c>
      <c r="BB188" s="88" t="str">
        <f t="shared" si="58"/>
        <v>Fail</v>
      </c>
      <c r="BD188" s="49" t="str">
        <f>IF(H188="0","0",LOOKUP(H188,{0,1,2,3,"3.5",4,5},{"F","D","C","B","A-","A","A+"}))</f>
        <v>F</v>
      </c>
      <c r="BE188" s="49" t="str">
        <f>IF(L188="0","0",LOOKUP(L188,{0,1,2,3,"3.5",4,5},{"F","D","C","B","A-","A","A+"}))</f>
        <v>C</v>
      </c>
      <c r="BF188" s="49" t="str">
        <f>IF(Q188="0","0",LOOKUP(Q188,{0,1,2,3,"3.5",4,5},{"F","D","C","B","A-","A","A+"}))</f>
        <v>D</v>
      </c>
      <c r="BG188" s="49" t="str">
        <f>IF(Y188="0","0",LOOKUP(Y188,{0,1,2,3,"3.5",4,5},{"F","D","C","B","A-","A","A+"}))</f>
        <v>F</v>
      </c>
      <c r="BH188" s="49" t="str">
        <f>IF(AG188="0","0",LOOKUP(AG188,{0,1,2,3,"3.5",4,5},{"F","D","C","B","A-","A","A+"}))</f>
        <v>C</v>
      </c>
      <c r="BI188" s="49" t="str">
        <f>IF(AO188="0","0",LOOKUP(AO188,{0,1,2,3,"3.5",4,5},{"F","D","C","B","A-","A","A+"}))</f>
        <v>C</v>
      </c>
      <c r="BJ188" s="49" t="str">
        <f>IF(AW188="0","0",LOOKUP(AW188,{0,1,2,3,"3.5",4,5},{"F","D","C","B","A-","A","A+"}))</f>
        <v>D</v>
      </c>
      <c r="BK188" s="50">
        <f t="shared" si="59"/>
        <v>383</v>
      </c>
    </row>
    <row r="189" spans="1:63" ht="18">
      <c r="A189" s="58">
        <v>3185</v>
      </c>
      <c r="B189" s="153" t="s">
        <v>460</v>
      </c>
      <c r="C189" s="95"/>
      <c r="D189" s="95"/>
      <c r="E189" s="81">
        <f t="shared" si="40"/>
        <v>0</v>
      </c>
      <c r="F189" s="80"/>
      <c r="G189" s="81">
        <f t="shared" si="41"/>
        <v>0</v>
      </c>
      <c r="H189" s="116">
        <f>IF(G189="0","0",LOOKUP(G189,{0,66,80,100,120,140,160},{0,1,2,3,"3.5",4,5}))</f>
        <v>0</v>
      </c>
      <c r="I189" s="80"/>
      <c r="J189" s="80"/>
      <c r="K189" s="117">
        <f t="shared" si="42"/>
        <v>0</v>
      </c>
      <c r="L189" s="81">
        <f>IF(K189="0","0",LOOKUP(K189,{0,66,80,100,120,140,160},{0,1,2,3,"3.5",4,5}))</f>
        <v>0</v>
      </c>
      <c r="M189" s="80"/>
      <c r="N189" s="80"/>
      <c r="O189" s="92">
        <v>22</v>
      </c>
      <c r="P189" s="81">
        <f t="shared" si="43"/>
        <v>0</v>
      </c>
      <c r="Q189" s="118">
        <f>IF(P189="0","0",LOOKUP(P189,{0,33,40,50,60,70,80},{0,1,2,3,"3.5",4,5}))</f>
        <v>0</v>
      </c>
      <c r="R189" s="80"/>
      <c r="S189" s="80"/>
      <c r="T189" s="83">
        <f t="shared" si="44"/>
        <v>0</v>
      </c>
      <c r="U189" s="80"/>
      <c r="V189" s="80"/>
      <c r="W189" s="83">
        <f t="shared" si="45"/>
        <v>0</v>
      </c>
      <c r="X189" s="119">
        <f t="shared" si="46"/>
        <v>0</v>
      </c>
      <c r="Y189" s="81">
        <f>IF(X189="0","0",LOOKUP(X189,{0,66,80,100,120,140,160},{0,1,2,3,"3.5",4,5}))</f>
        <v>0</v>
      </c>
      <c r="Z189" s="80"/>
      <c r="AA189" s="80"/>
      <c r="AB189" s="81">
        <f t="shared" si="47"/>
        <v>0</v>
      </c>
      <c r="AC189" s="80"/>
      <c r="AD189" s="80"/>
      <c r="AE189" s="120">
        <f t="shared" si="48"/>
        <v>0</v>
      </c>
      <c r="AF189" s="121">
        <f t="shared" si="49"/>
        <v>0</v>
      </c>
      <c r="AG189" s="118">
        <f>IF(AF189="0","0",LOOKUP(AF189,{0,66,80,100,120,140,160},{0,1,2,3,"3.5",4,5}))</f>
        <v>0</v>
      </c>
      <c r="AH189" s="80"/>
      <c r="AI189" s="80"/>
      <c r="AJ189" s="81">
        <f t="shared" si="50"/>
        <v>0</v>
      </c>
      <c r="AK189" s="80"/>
      <c r="AL189" s="80"/>
      <c r="AM189" s="122">
        <f t="shared" si="51"/>
        <v>0</v>
      </c>
      <c r="AN189" s="121">
        <f t="shared" si="52"/>
        <v>0</v>
      </c>
      <c r="AO189" s="118">
        <f>IF(AN189="0","0",LOOKUP(AN189,{0,66,80,100,120,140,160},{0,1,2,3,"3.5",4,5}))</f>
        <v>0</v>
      </c>
      <c r="AP189" s="80"/>
      <c r="AQ189" s="80"/>
      <c r="AR189" s="83">
        <f t="shared" si="53"/>
        <v>0</v>
      </c>
      <c r="AS189" s="80"/>
      <c r="AT189" s="80"/>
      <c r="AU189" s="122">
        <f t="shared" si="54"/>
        <v>0</v>
      </c>
      <c r="AV189" s="122">
        <f t="shared" si="55"/>
        <v>0</v>
      </c>
      <c r="AW189" s="118">
        <f>IF(AV189="0","0",LOOKUP(AV189,{0,66,80,100,120,140,160},{0,1,2,3,"3.5",4,5}))</f>
        <v>0</v>
      </c>
      <c r="AX189" s="88" t="s">
        <v>294</v>
      </c>
      <c r="AY189" s="88">
        <f>IF(ISBLANK(AW189)," ",IF(AW189="0","0",LOOKUP(AW189,{0,1,2,3,"3.5",4,5},{0,0,0,1,"1.5",2,3})))</f>
        <v>0</v>
      </c>
      <c r="AZ189" s="134">
        <f t="shared" si="56"/>
        <v>0</v>
      </c>
      <c r="BA189" s="88" t="str">
        <f t="shared" si="57"/>
        <v>F</v>
      </c>
      <c r="BB189" s="88" t="str">
        <f t="shared" si="58"/>
        <v>Fail</v>
      </c>
      <c r="BD189" s="49" t="str">
        <f>IF(H189="0","0",LOOKUP(H189,{0,1,2,3,"3.5",4,5},{"F","D","C","B","A-","A","A+"}))</f>
        <v>F</v>
      </c>
      <c r="BE189" s="49" t="str">
        <f>IF(L189="0","0",LOOKUP(L189,{0,1,2,3,"3.5",4,5},{"F","D","C","B","A-","A","A+"}))</f>
        <v>F</v>
      </c>
      <c r="BF189" s="49" t="str">
        <f>IF(Q189="0","0",LOOKUP(Q189,{0,1,2,3,"3.5",4,5},{"F","D","C","B","A-","A","A+"}))</f>
        <v>F</v>
      </c>
      <c r="BG189" s="49" t="str">
        <f>IF(Y189="0","0",LOOKUP(Y189,{0,1,2,3,"3.5",4,5},{"F","D","C","B","A-","A","A+"}))</f>
        <v>F</v>
      </c>
      <c r="BH189" s="49" t="str">
        <f>IF(AG189="0","0",LOOKUP(AG189,{0,1,2,3,"3.5",4,5},{"F","D","C","B","A-","A","A+"}))</f>
        <v>F</v>
      </c>
      <c r="BI189" s="49" t="str">
        <f>IF(AO189="0","0",LOOKUP(AO189,{0,1,2,3,"3.5",4,5},{"F","D","C","B","A-","A","A+"}))</f>
        <v>F</v>
      </c>
      <c r="BJ189" s="49" t="str">
        <f>IF(AW189="0","0",LOOKUP(AW189,{0,1,2,3,"3.5",4,5},{"F","D","C","B","A-","A","A+"}))</f>
        <v>F</v>
      </c>
      <c r="BK189" s="50">
        <f t="shared" si="59"/>
        <v>0</v>
      </c>
    </row>
    <row r="190" spans="1:63">
      <c r="A190" s="58">
        <v>3080</v>
      </c>
      <c r="B190" s="154" t="s">
        <v>461</v>
      </c>
      <c r="C190" s="95">
        <v>17</v>
      </c>
      <c r="D190" s="95">
        <v>33</v>
      </c>
      <c r="E190" s="81">
        <f t="shared" si="40"/>
        <v>50</v>
      </c>
      <c r="F190" s="80">
        <v>16</v>
      </c>
      <c r="G190" s="81">
        <f t="shared" si="41"/>
        <v>66</v>
      </c>
      <c r="H190" s="116">
        <f>IF(G190="0","0",LOOKUP(G190,{0,66,80,100,120,140,160},{0,1,2,3,"3.5",4,5}))</f>
        <v>1</v>
      </c>
      <c r="I190" s="80">
        <v>40</v>
      </c>
      <c r="J190" s="80"/>
      <c r="K190" s="117">
        <f t="shared" si="42"/>
        <v>40</v>
      </c>
      <c r="L190" s="81">
        <f>IF(K190="0","0",LOOKUP(K190,{0,66,80,100,120,140,160},{0,1,2,3,"3.5",4,5}))</f>
        <v>0</v>
      </c>
      <c r="M190" s="80">
        <v>21</v>
      </c>
      <c r="N190" s="80">
        <v>15</v>
      </c>
      <c r="O190" s="80"/>
      <c r="P190" s="81">
        <f t="shared" si="43"/>
        <v>0</v>
      </c>
      <c r="Q190" s="118">
        <f>IF(P190="0","0",LOOKUP(P190,{0,33,40,50,60,70,80},{0,1,2,3,"3.5",4,5}))</f>
        <v>0</v>
      </c>
      <c r="R190" s="80">
        <v>6</v>
      </c>
      <c r="S190" s="80">
        <v>8</v>
      </c>
      <c r="T190" s="83">
        <f t="shared" si="44"/>
        <v>14</v>
      </c>
      <c r="U190" s="80">
        <v>10</v>
      </c>
      <c r="V190" s="80">
        <v>3</v>
      </c>
      <c r="W190" s="83">
        <f t="shared" si="45"/>
        <v>13</v>
      </c>
      <c r="X190" s="119">
        <f t="shared" si="46"/>
        <v>0</v>
      </c>
      <c r="Y190" s="81">
        <f>IF(X190="0","0",LOOKUP(X190,{0,66,80,100,120,140,160},{0,1,2,3,"3.5",4,5}))</f>
        <v>0</v>
      </c>
      <c r="Z190" s="80">
        <v>16</v>
      </c>
      <c r="AA190" s="80">
        <v>5</v>
      </c>
      <c r="AB190" s="81">
        <f t="shared" si="47"/>
        <v>21</v>
      </c>
      <c r="AC190" s="80">
        <v>12</v>
      </c>
      <c r="AD190" s="80">
        <v>14</v>
      </c>
      <c r="AE190" s="120">
        <f t="shared" si="48"/>
        <v>26</v>
      </c>
      <c r="AF190" s="121">
        <f t="shared" si="49"/>
        <v>0</v>
      </c>
      <c r="AG190" s="118">
        <f>IF(AF190="0","0",LOOKUP(AF190,{0,66,80,100,120,140,160},{0,1,2,3,"3.5",4,5}))</f>
        <v>0</v>
      </c>
      <c r="AH190" s="80">
        <v>10</v>
      </c>
      <c r="AI190" s="80"/>
      <c r="AJ190" s="81">
        <f t="shared" si="50"/>
        <v>10</v>
      </c>
      <c r="AK190" s="80">
        <v>13</v>
      </c>
      <c r="AL190" s="80"/>
      <c r="AM190" s="122">
        <f t="shared" si="51"/>
        <v>13</v>
      </c>
      <c r="AN190" s="121">
        <f t="shared" si="52"/>
        <v>0</v>
      </c>
      <c r="AO190" s="118">
        <f>IF(AN190="0","0",LOOKUP(AN190,{0,66,80,100,120,140,160},{0,1,2,3,"3.5",4,5}))</f>
        <v>0</v>
      </c>
      <c r="AP190" s="80"/>
      <c r="AQ190" s="80">
        <v>7</v>
      </c>
      <c r="AR190" s="83">
        <f t="shared" si="53"/>
        <v>7</v>
      </c>
      <c r="AS190" s="80"/>
      <c r="AT190" s="80">
        <v>17</v>
      </c>
      <c r="AU190" s="122">
        <f t="shared" si="54"/>
        <v>17</v>
      </c>
      <c r="AV190" s="122">
        <f t="shared" si="55"/>
        <v>0</v>
      </c>
      <c r="AW190" s="118">
        <f>IF(AV190="0","0",LOOKUP(AV190,{0,66,80,100,120,140,160},{0,1,2,3,"3.5",4,5}))</f>
        <v>0</v>
      </c>
      <c r="AX190" s="88" t="s">
        <v>294</v>
      </c>
      <c r="AY190" s="88">
        <f>IF(ISBLANK(AW190)," ",IF(AW190="0","0",LOOKUP(AW190,{0,1,2,3,"3.5",4,5},{0,0,0,1,"1.5",2,3})))</f>
        <v>0</v>
      </c>
      <c r="AZ190" s="134">
        <f t="shared" si="56"/>
        <v>0</v>
      </c>
      <c r="BA190" s="88" t="str">
        <f t="shared" si="57"/>
        <v>F</v>
      </c>
      <c r="BB190" s="88" t="str">
        <f t="shared" si="58"/>
        <v>Fail</v>
      </c>
      <c r="BD190" s="49" t="str">
        <f>IF(H190="0","0",LOOKUP(H190,{0,1,2,3,"3.5",4,5},{"F","D","C","B","A-","A","A+"}))</f>
        <v>D</v>
      </c>
      <c r="BE190" s="49" t="str">
        <f>IF(L190="0","0",LOOKUP(L190,{0,1,2,3,"3.5",4,5},{"F","D","C","B","A-","A","A+"}))</f>
        <v>F</v>
      </c>
      <c r="BF190" s="49" t="str">
        <f>IF(Q190="0","0",LOOKUP(Q190,{0,1,2,3,"3.5",4,5},{"F","D","C","B","A-","A","A+"}))</f>
        <v>F</v>
      </c>
      <c r="BG190" s="49" t="str">
        <f>IF(Y190="0","0",LOOKUP(Y190,{0,1,2,3,"3.5",4,5},{"F","D","C","B","A-","A","A+"}))</f>
        <v>F</v>
      </c>
      <c r="BH190" s="49" t="str">
        <f>IF(AG190="0","0",LOOKUP(AG190,{0,1,2,3,"3.5",4,5},{"F","D","C","B","A-","A","A+"}))</f>
        <v>F</v>
      </c>
      <c r="BI190" s="49" t="str">
        <f>IF(AO190="0","0",LOOKUP(AO190,{0,1,2,3,"3.5",4,5},{"F","D","C","B","A-","A","A+"}))</f>
        <v>F</v>
      </c>
      <c r="BJ190" s="49" t="str">
        <f>IF(AW190="0","0",LOOKUP(AW190,{0,1,2,3,"3.5",4,5},{"F","D","C","B","A-","A","A+"}))</f>
        <v>F</v>
      </c>
      <c r="BK190" s="50">
        <f t="shared" si="59"/>
        <v>106</v>
      </c>
    </row>
    <row r="191" spans="1:63">
      <c r="A191" s="58">
        <v>3136</v>
      </c>
      <c r="B191" s="155"/>
      <c r="C191" s="95">
        <v>2</v>
      </c>
      <c r="D191" s="95">
        <v>40</v>
      </c>
      <c r="E191" s="81">
        <f t="shared" si="40"/>
        <v>42</v>
      </c>
      <c r="F191" s="80">
        <v>11</v>
      </c>
      <c r="G191" s="81">
        <f t="shared" si="41"/>
        <v>0</v>
      </c>
      <c r="H191" s="116">
        <f>IF(G191="0","0",LOOKUP(G191,{0,66,80,100,120,140,160},{0,1,2,3,"3.5",4,5}))</f>
        <v>0</v>
      </c>
      <c r="I191" s="80">
        <v>20</v>
      </c>
      <c r="J191" s="80">
        <v>24</v>
      </c>
      <c r="K191" s="117">
        <f t="shared" si="42"/>
        <v>44</v>
      </c>
      <c r="L191" s="81">
        <f>IF(K191="0","0",LOOKUP(K191,{0,66,80,100,120,140,160},{0,1,2,3,"3.5",4,5}))</f>
        <v>0</v>
      </c>
      <c r="M191" s="80">
        <v>7</v>
      </c>
      <c r="N191" s="80">
        <v>8</v>
      </c>
      <c r="O191" s="80"/>
      <c r="P191" s="81">
        <f t="shared" si="43"/>
        <v>0</v>
      </c>
      <c r="Q191" s="118">
        <f>IF(P191="0","0",LOOKUP(P191,{0,33,40,50,60,70,80},{0,1,2,3,"3.5",4,5}))</f>
        <v>0</v>
      </c>
      <c r="R191" s="80">
        <v>0</v>
      </c>
      <c r="S191" s="80">
        <v>0</v>
      </c>
      <c r="T191" s="83">
        <f t="shared" si="44"/>
        <v>0</v>
      </c>
      <c r="U191" s="80">
        <v>9</v>
      </c>
      <c r="V191" s="80">
        <v>6</v>
      </c>
      <c r="W191" s="83">
        <f t="shared" si="45"/>
        <v>15</v>
      </c>
      <c r="X191" s="119">
        <f t="shared" si="46"/>
        <v>0</v>
      </c>
      <c r="Y191" s="81">
        <f>IF(X191="0","0",LOOKUP(X191,{0,66,80,100,120,140,160},{0,1,2,3,"3.5",4,5}))</f>
        <v>0</v>
      </c>
      <c r="Z191" s="80"/>
      <c r="AA191" s="80"/>
      <c r="AB191" s="81">
        <f t="shared" si="47"/>
        <v>0</v>
      </c>
      <c r="AC191" s="80"/>
      <c r="AD191" s="80"/>
      <c r="AE191" s="120">
        <f t="shared" si="48"/>
        <v>0</v>
      </c>
      <c r="AF191" s="121">
        <f t="shared" si="49"/>
        <v>0</v>
      </c>
      <c r="AG191" s="118">
        <f>IF(AF191="0","0",LOOKUP(AF191,{0,66,80,100,120,140,160},{0,1,2,3,"3.5",4,5}))</f>
        <v>0</v>
      </c>
      <c r="AH191" s="80"/>
      <c r="AI191" s="80"/>
      <c r="AJ191" s="81">
        <f t="shared" si="50"/>
        <v>0</v>
      </c>
      <c r="AK191" s="80"/>
      <c r="AL191" s="80"/>
      <c r="AM191" s="122">
        <f t="shared" si="51"/>
        <v>0</v>
      </c>
      <c r="AN191" s="121">
        <f t="shared" si="52"/>
        <v>0</v>
      </c>
      <c r="AO191" s="118">
        <f>IF(AN191="0","0",LOOKUP(AN191,{0,66,80,100,120,140,160},{0,1,2,3,"3.5",4,5}))</f>
        <v>0</v>
      </c>
      <c r="AP191" s="80"/>
      <c r="AQ191" s="80"/>
      <c r="AR191" s="83">
        <f t="shared" si="53"/>
        <v>0</v>
      </c>
      <c r="AS191" s="80"/>
      <c r="AT191" s="80"/>
      <c r="AU191" s="122">
        <f t="shared" si="54"/>
        <v>0</v>
      </c>
      <c r="AV191" s="122">
        <f t="shared" si="55"/>
        <v>0</v>
      </c>
      <c r="AW191" s="118">
        <f>IF(AV191="0","0",LOOKUP(AV191,{0,66,80,100,120,140,160},{0,1,2,3,"3.5",4,5}))</f>
        <v>0</v>
      </c>
      <c r="AX191" s="88" t="s">
        <v>294</v>
      </c>
      <c r="AY191" s="88">
        <f>IF(ISBLANK(AW191)," ",IF(AW191="0","0",LOOKUP(AW191,{0,1,2,3,"3.5",4,5},{0,0,0,1,"1.5",2,3})))</f>
        <v>0</v>
      </c>
      <c r="AZ191" s="134">
        <f t="shared" si="56"/>
        <v>0</v>
      </c>
      <c r="BA191" s="88" t="str">
        <f t="shared" si="57"/>
        <v>F</v>
      </c>
      <c r="BB191" s="88" t="str">
        <f t="shared" si="58"/>
        <v>Fail</v>
      </c>
      <c r="BD191" s="49" t="str">
        <f>IF(H191="0","0",LOOKUP(H191,{0,1,2,3,"3.5",4,5},{"F","D","C","B","A-","A","A+"}))</f>
        <v>F</v>
      </c>
      <c r="BE191" s="49" t="str">
        <f>IF(L191="0","0",LOOKUP(L191,{0,1,2,3,"3.5",4,5},{"F","D","C","B","A-","A","A+"}))</f>
        <v>F</v>
      </c>
      <c r="BF191" s="49" t="str">
        <f>IF(Q191="0","0",LOOKUP(Q191,{0,1,2,3,"3.5",4,5},{"F","D","C","B","A-","A","A+"}))</f>
        <v>F</v>
      </c>
      <c r="BG191" s="49" t="str">
        <f>IF(Y191="0","0",LOOKUP(Y191,{0,1,2,3,"3.5",4,5},{"F","D","C","B","A-","A","A+"}))</f>
        <v>F</v>
      </c>
      <c r="BH191" s="49" t="str">
        <f>IF(AG191="0","0",LOOKUP(AG191,{0,1,2,3,"3.5",4,5},{"F","D","C","B","A-","A","A+"}))</f>
        <v>F</v>
      </c>
      <c r="BI191" s="49" t="str">
        <f>IF(AO191="0","0",LOOKUP(AO191,{0,1,2,3,"3.5",4,5},{"F","D","C","B","A-","A","A+"}))</f>
        <v>F</v>
      </c>
      <c r="BJ191" s="49" t="str">
        <f>IF(AW191="0","0",LOOKUP(AW191,{0,1,2,3,"3.5",4,5},{"F","D","C","B","A-","A","A+"}))</f>
        <v>F</v>
      </c>
      <c r="BK191" s="50">
        <f t="shared" si="59"/>
        <v>44</v>
      </c>
    </row>
    <row r="192" spans="1:63">
      <c r="A192" s="58">
        <v>3175</v>
      </c>
      <c r="B192" s="155"/>
      <c r="C192" s="95">
        <v>24</v>
      </c>
      <c r="D192" s="95">
        <v>50</v>
      </c>
      <c r="E192" s="81">
        <f t="shared" si="40"/>
        <v>74</v>
      </c>
      <c r="F192" s="80">
        <v>20</v>
      </c>
      <c r="G192" s="81">
        <f t="shared" si="41"/>
        <v>94</v>
      </c>
      <c r="H192" s="116">
        <f>IF(G192="0","0",LOOKUP(G192,{0,66,80,100,120,140,160},{0,1,2,3,"3.5",4,5}))</f>
        <v>2</v>
      </c>
      <c r="I192" s="80">
        <v>23</v>
      </c>
      <c r="J192" s="80">
        <v>46</v>
      </c>
      <c r="K192" s="117">
        <f t="shared" si="42"/>
        <v>69</v>
      </c>
      <c r="L192" s="81">
        <f>IF(K192="0","0",LOOKUP(K192,{0,66,80,100,120,140,160},{0,1,2,3,"3.5",4,5}))</f>
        <v>1</v>
      </c>
      <c r="M192" s="80">
        <v>21</v>
      </c>
      <c r="N192" s="80">
        <v>14</v>
      </c>
      <c r="O192" s="80"/>
      <c r="P192" s="81">
        <f t="shared" si="43"/>
        <v>0</v>
      </c>
      <c r="Q192" s="118">
        <f>IF(P192="0","0",LOOKUP(P192,{0,33,40,50,60,70,80},{0,1,2,3,"3.5",4,5}))</f>
        <v>0</v>
      </c>
      <c r="R192" s="80">
        <v>9</v>
      </c>
      <c r="S192" s="80">
        <v>8</v>
      </c>
      <c r="T192" s="83">
        <f t="shared" si="44"/>
        <v>17</v>
      </c>
      <c r="U192" s="80">
        <v>15</v>
      </c>
      <c r="V192" s="80">
        <v>11</v>
      </c>
      <c r="W192" s="83">
        <f t="shared" si="45"/>
        <v>26</v>
      </c>
      <c r="X192" s="119">
        <f t="shared" si="46"/>
        <v>0</v>
      </c>
      <c r="Y192" s="81">
        <f>IF(X192="0","0",LOOKUP(X192,{0,66,80,100,120,140,160},{0,1,2,3,"3.5",4,5}))</f>
        <v>0</v>
      </c>
      <c r="Z192" s="80">
        <v>18</v>
      </c>
      <c r="AA192" s="80"/>
      <c r="AB192" s="81">
        <f t="shared" si="47"/>
        <v>18</v>
      </c>
      <c r="AC192" s="80">
        <v>23</v>
      </c>
      <c r="AD192" s="80"/>
      <c r="AE192" s="120">
        <f t="shared" si="48"/>
        <v>23</v>
      </c>
      <c r="AF192" s="121">
        <f t="shared" si="49"/>
        <v>0</v>
      </c>
      <c r="AG192" s="118">
        <f>IF(AF192="0","0",LOOKUP(AF192,{0,66,80,100,120,140,160},{0,1,2,3,"3.5",4,5}))</f>
        <v>0</v>
      </c>
      <c r="AH192" s="80">
        <v>25</v>
      </c>
      <c r="AI192" s="80">
        <v>4</v>
      </c>
      <c r="AJ192" s="81">
        <f t="shared" si="50"/>
        <v>29</v>
      </c>
      <c r="AK192" s="80">
        <v>20</v>
      </c>
      <c r="AL192" s="80">
        <v>14</v>
      </c>
      <c r="AM192" s="122">
        <f t="shared" si="51"/>
        <v>34</v>
      </c>
      <c r="AN192" s="121">
        <f t="shared" si="52"/>
        <v>0</v>
      </c>
      <c r="AO192" s="118">
        <f>IF(AN192="0","0",LOOKUP(AN192,{0,66,80,100,120,140,160},{0,1,2,3,"3.5",4,5}))</f>
        <v>0</v>
      </c>
      <c r="AP192" s="80">
        <v>4</v>
      </c>
      <c r="AQ192" s="80">
        <v>13</v>
      </c>
      <c r="AR192" s="83">
        <f t="shared" si="53"/>
        <v>17</v>
      </c>
      <c r="AS192" s="80">
        <v>19</v>
      </c>
      <c r="AT192" s="80">
        <v>19</v>
      </c>
      <c r="AU192" s="122">
        <f t="shared" si="54"/>
        <v>38</v>
      </c>
      <c r="AV192" s="122">
        <f t="shared" si="55"/>
        <v>0</v>
      </c>
      <c r="AW192" s="118">
        <f>IF(AV192="0","0",LOOKUP(AV192,{0,66,80,100,120,140,160},{0,1,2,3,"3.5",4,5}))</f>
        <v>0</v>
      </c>
      <c r="AX192" s="88" t="s">
        <v>294</v>
      </c>
      <c r="AY192" s="88">
        <f>IF(ISBLANK(AW192)," ",IF(AW192="0","0",LOOKUP(AW192,{0,1,2,3,"3.5",4,5},{0,0,0,1,"1.5",2,3})))</f>
        <v>0</v>
      </c>
      <c r="AZ192" s="134">
        <f t="shared" si="56"/>
        <v>0</v>
      </c>
      <c r="BA192" s="88" t="str">
        <f t="shared" si="57"/>
        <v>F</v>
      </c>
      <c r="BB192" s="88" t="str">
        <f t="shared" si="58"/>
        <v>Fail</v>
      </c>
      <c r="BD192" s="49" t="str">
        <f>IF(H192="0","0",LOOKUP(H192,{0,1,2,3,"3.5",4,5},{"F","D","C","B","A-","A","A+"}))</f>
        <v>C</v>
      </c>
      <c r="BE192" s="49" t="str">
        <f>IF(L192="0","0",LOOKUP(L192,{0,1,2,3,"3.5",4,5},{"F","D","C","B","A-","A","A+"}))</f>
        <v>D</v>
      </c>
      <c r="BF192" s="49" t="str">
        <f>IF(Q192="0","0",LOOKUP(Q192,{0,1,2,3,"3.5",4,5},{"F","D","C","B","A-","A","A+"}))</f>
        <v>F</v>
      </c>
      <c r="BG192" s="49" t="str">
        <f>IF(Y192="0","0",LOOKUP(Y192,{0,1,2,3,"3.5",4,5},{"F","D","C","B","A-","A","A+"}))</f>
        <v>F</v>
      </c>
      <c r="BH192" s="49" t="str">
        <f>IF(AG192="0","0",LOOKUP(AG192,{0,1,2,3,"3.5",4,5},{"F","D","C","B","A-","A","A+"}))</f>
        <v>F</v>
      </c>
      <c r="BI192" s="49" t="str">
        <f>IF(AO192="0","0",LOOKUP(AO192,{0,1,2,3,"3.5",4,5},{"F","D","C","B","A-","A","A+"}))</f>
        <v>F</v>
      </c>
      <c r="BJ192" s="49" t="str">
        <f>IF(AW192="0","0",LOOKUP(AW192,{0,1,2,3,"3.5",4,5},{"F","D","C","B","A-","A","A+"}))</f>
        <v>F</v>
      </c>
      <c r="BK192" s="50">
        <f t="shared" si="59"/>
        <v>163</v>
      </c>
    </row>
    <row r="193" spans="1:63">
      <c r="A193" s="51">
        <v>3183</v>
      </c>
      <c r="B193" s="155"/>
      <c r="C193" s="95">
        <v>3</v>
      </c>
      <c r="D193" s="95"/>
      <c r="E193" s="81">
        <f t="shared" si="40"/>
        <v>3</v>
      </c>
      <c r="F193" s="80">
        <v>14</v>
      </c>
      <c r="G193" s="81">
        <f t="shared" si="41"/>
        <v>0</v>
      </c>
      <c r="H193" s="116">
        <f>IF(G193="0","0",LOOKUP(G193,{0,66,80,100,120,140,160},{0,1,2,3,"3.5",4,5}))</f>
        <v>0</v>
      </c>
      <c r="I193" s="80"/>
      <c r="J193" s="80"/>
      <c r="K193" s="117">
        <f t="shared" si="42"/>
        <v>0</v>
      </c>
      <c r="L193" s="81">
        <f>IF(K193="0","0",LOOKUP(K193,{0,66,80,100,120,140,160},{0,1,2,3,"3.5",4,5}))</f>
        <v>0</v>
      </c>
      <c r="M193" s="80"/>
      <c r="N193" s="80"/>
      <c r="O193" s="80"/>
      <c r="P193" s="81">
        <f t="shared" si="43"/>
        <v>0</v>
      </c>
      <c r="Q193" s="118">
        <f>IF(P193="0","0",LOOKUP(P193,{0,33,40,50,60,70,80},{0,1,2,3,"3.5",4,5}))</f>
        <v>0</v>
      </c>
      <c r="R193" s="80"/>
      <c r="S193" s="80"/>
      <c r="T193" s="83">
        <f t="shared" si="44"/>
        <v>0</v>
      </c>
      <c r="U193" s="80"/>
      <c r="V193" s="80"/>
      <c r="W193" s="83">
        <f t="shared" si="45"/>
        <v>0</v>
      </c>
      <c r="X193" s="119">
        <f t="shared" si="46"/>
        <v>0</v>
      </c>
      <c r="Y193" s="81">
        <f>IF(X193="0","0",LOOKUP(X193,{0,66,80,100,120,140,160},{0,1,2,3,"3.5",4,5}))</f>
        <v>0</v>
      </c>
      <c r="Z193" s="80"/>
      <c r="AA193" s="80"/>
      <c r="AB193" s="81">
        <f t="shared" si="47"/>
        <v>0</v>
      </c>
      <c r="AC193" s="80"/>
      <c r="AD193" s="80"/>
      <c r="AE193" s="120">
        <f t="shared" si="48"/>
        <v>0</v>
      </c>
      <c r="AF193" s="121">
        <f t="shared" si="49"/>
        <v>0</v>
      </c>
      <c r="AG193" s="118">
        <f>IF(AF193="0","0",LOOKUP(AF193,{0,66,80,100,120,140,160},{0,1,2,3,"3.5",4,5}))</f>
        <v>0</v>
      </c>
      <c r="AH193" s="80"/>
      <c r="AI193" s="80"/>
      <c r="AJ193" s="81">
        <f t="shared" si="50"/>
        <v>0</v>
      </c>
      <c r="AK193" s="80"/>
      <c r="AL193" s="80"/>
      <c r="AM193" s="122">
        <f t="shared" si="51"/>
        <v>0</v>
      </c>
      <c r="AN193" s="121">
        <f t="shared" si="52"/>
        <v>0</v>
      </c>
      <c r="AO193" s="118">
        <f>IF(AN193="0","0",LOOKUP(AN193,{0,66,80,100,120,140,160},{0,1,2,3,"3.5",4,5}))</f>
        <v>0</v>
      </c>
      <c r="AP193" s="80"/>
      <c r="AQ193" s="80"/>
      <c r="AR193" s="83">
        <f t="shared" si="53"/>
        <v>0</v>
      </c>
      <c r="AS193" s="80"/>
      <c r="AT193" s="80"/>
      <c r="AU193" s="122">
        <f t="shared" si="54"/>
        <v>0</v>
      </c>
      <c r="AV193" s="122">
        <f t="shared" si="55"/>
        <v>0</v>
      </c>
      <c r="AW193" s="118">
        <f>IF(AV193="0","0",LOOKUP(AV193,{0,66,80,100,120,140,160},{0,1,2,3,"3.5",4,5}))</f>
        <v>0</v>
      </c>
      <c r="AX193" s="88" t="s">
        <v>294</v>
      </c>
      <c r="AY193" s="88">
        <f>IF(ISBLANK(AW193)," ",IF(AW193="0","0",LOOKUP(AW193,{0,1,2,3,"3.5",4,5},{0,0,0,1,"1.5",2,3})))</f>
        <v>0</v>
      </c>
      <c r="AZ193" s="134">
        <f t="shared" si="56"/>
        <v>0</v>
      </c>
      <c r="BA193" s="88" t="str">
        <f t="shared" si="57"/>
        <v>F</v>
      </c>
      <c r="BB193" s="88" t="str">
        <f t="shared" si="58"/>
        <v>Fail</v>
      </c>
      <c r="BD193" s="49" t="str">
        <f>IF(H193="0","0",LOOKUP(H193,{0,1,2,3,"3.5",4,5},{"F","D","C","B","A-","A","A+"}))</f>
        <v>F</v>
      </c>
      <c r="BE193" s="49" t="str">
        <f>IF(L193="0","0",LOOKUP(L193,{0,1,2,3,"3.5",4,5},{"F","D","C","B","A-","A","A+"}))</f>
        <v>F</v>
      </c>
      <c r="BF193" s="49" t="str">
        <f>IF(Q193="0","0",LOOKUP(Q193,{0,1,2,3,"3.5",4,5},{"F","D","C","B","A-","A","A+"}))</f>
        <v>F</v>
      </c>
      <c r="BG193" s="49" t="str">
        <f>IF(Y193="0","0",LOOKUP(Y193,{0,1,2,3,"3.5",4,5},{"F","D","C","B","A-","A","A+"}))</f>
        <v>F</v>
      </c>
      <c r="BH193" s="49" t="str">
        <f>IF(AG193="0","0",LOOKUP(AG193,{0,1,2,3,"3.5",4,5},{"F","D","C","B","A-","A","A+"}))</f>
        <v>F</v>
      </c>
      <c r="BI193" s="49" t="str">
        <f>IF(AO193="0","0",LOOKUP(AO193,{0,1,2,3,"3.5",4,5},{"F","D","C","B","A-","A","A+"}))</f>
        <v>F</v>
      </c>
      <c r="BJ193" s="49" t="str">
        <f>IF(AW193="0","0",LOOKUP(AW193,{0,1,2,3,"3.5",4,5},{"F","D","C","B","A-","A","A+"}))</f>
        <v>F</v>
      </c>
      <c r="BK193" s="50">
        <f t="shared" si="59"/>
        <v>0</v>
      </c>
    </row>
    <row r="194" spans="1:63">
      <c r="A194" s="58">
        <v>3114</v>
      </c>
      <c r="B194" s="155"/>
      <c r="C194" s="95"/>
      <c r="D194" s="95"/>
      <c r="E194" s="81">
        <f t="shared" si="40"/>
        <v>0</v>
      </c>
      <c r="F194" s="80"/>
      <c r="G194" s="81">
        <f t="shared" si="41"/>
        <v>0</v>
      </c>
      <c r="H194" s="116">
        <f>IF(G194="0","0",LOOKUP(G194,{0,66,80,100,120,140,160},{0,1,2,3,"3.5",4,5}))</f>
        <v>0</v>
      </c>
      <c r="I194" s="80"/>
      <c r="J194" s="80">
        <v>38</v>
      </c>
      <c r="K194" s="117">
        <f t="shared" si="42"/>
        <v>38</v>
      </c>
      <c r="L194" s="81">
        <f>IF(K194="0","0",LOOKUP(K194,{0,66,80,100,120,140,160},{0,1,2,3,"3.5",4,5}))</f>
        <v>0</v>
      </c>
      <c r="M194" s="80"/>
      <c r="N194" s="80"/>
      <c r="O194" s="80"/>
      <c r="P194" s="81">
        <f t="shared" si="43"/>
        <v>0</v>
      </c>
      <c r="Q194" s="118">
        <f>IF(P194="0","0",LOOKUP(P194,{0,33,40,50,60,70,80},{0,1,2,3,"3.5",4,5}))</f>
        <v>0</v>
      </c>
      <c r="R194" s="80"/>
      <c r="S194" s="80"/>
      <c r="T194" s="83">
        <f t="shared" si="44"/>
        <v>0</v>
      </c>
      <c r="U194" s="80"/>
      <c r="V194" s="80"/>
      <c r="W194" s="83">
        <f t="shared" si="45"/>
        <v>0</v>
      </c>
      <c r="X194" s="119">
        <f t="shared" si="46"/>
        <v>0</v>
      </c>
      <c r="Y194" s="81">
        <f>IF(X194="0","0",LOOKUP(X194,{0,66,80,100,120,140,160},{0,1,2,3,"3.5",4,5}))</f>
        <v>0</v>
      </c>
      <c r="Z194" s="80"/>
      <c r="AA194" s="80"/>
      <c r="AB194" s="81">
        <f t="shared" si="47"/>
        <v>0</v>
      </c>
      <c r="AC194" s="80"/>
      <c r="AD194" s="80"/>
      <c r="AE194" s="120">
        <f t="shared" si="48"/>
        <v>0</v>
      </c>
      <c r="AF194" s="121">
        <f t="shared" si="49"/>
        <v>0</v>
      </c>
      <c r="AG194" s="118">
        <f>IF(AF194="0","0",LOOKUP(AF194,{0,66,80,100,120,140,160},{0,1,2,3,"3.5",4,5}))</f>
        <v>0</v>
      </c>
      <c r="AH194" s="80"/>
      <c r="AI194" s="80"/>
      <c r="AJ194" s="81">
        <f t="shared" si="50"/>
        <v>0</v>
      </c>
      <c r="AK194" s="80"/>
      <c r="AL194" s="80"/>
      <c r="AM194" s="122">
        <f t="shared" si="51"/>
        <v>0</v>
      </c>
      <c r="AN194" s="121">
        <f t="shared" si="52"/>
        <v>0</v>
      </c>
      <c r="AO194" s="118">
        <f>IF(AN194="0","0",LOOKUP(AN194,{0,66,80,100,120,140,160},{0,1,2,3,"3.5",4,5}))</f>
        <v>0</v>
      </c>
      <c r="AP194" s="80"/>
      <c r="AQ194" s="80"/>
      <c r="AR194" s="83">
        <f t="shared" si="53"/>
        <v>0</v>
      </c>
      <c r="AS194" s="80"/>
      <c r="AT194" s="80"/>
      <c r="AU194" s="122">
        <f t="shared" si="54"/>
        <v>0</v>
      </c>
      <c r="AV194" s="122">
        <f t="shared" si="55"/>
        <v>0</v>
      </c>
      <c r="AW194" s="118">
        <f>IF(AV194="0","0",LOOKUP(AV194,{0,66,80,100,120,140,160},{0,1,2,3,"3.5",4,5}))</f>
        <v>0</v>
      </c>
      <c r="AX194" s="88" t="s">
        <v>294</v>
      </c>
      <c r="AY194" s="88">
        <f>IF(ISBLANK(AW194)," ",IF(AW194="0","0",LOOKUP(AW194,{0,1,2,3,"3.5",4,5},{0,0,0,1,"1.5",2,3})))</f>
        <v>0</v>
      </c>
      <c r="AZ194" s="134">
        <f t="shared" si="56"/>
        <v>0</v>
      </c>
      <c r="BA194" s="88" t="str">
        <f t="shared" si="57"/>
        <v>F</v>
      </c>
      <c r="BB194" s="88" t="str">
        <f t="shared" si="58"/>
        <v>Fail</v>
      </c>
      <c r="BD194" s="49" t="str">
        <f>IF(H194="0","0",LOOKUP(H194,{0,1,2,3,"3.5",4,5},{"F","D","C","B","A-","A","A+"}))</f>
        <v>F</v>
      </c>
      <c r="BE194" s="49" t="str">
        <f>IF(L194="0","0",LOOKUP(L194,{0,1,2,3,"3.5",4,5},{"F","D","C","B","A-","A","A+"}))</f>
        <v>F</v>
      </c>
      <c r="BF194" s="49" t="str">
        <f>IF(Q194="0","0",LOOKUP(Q194,{0,1,2,3,"3.5",4,5},{"F","D","C","B","A-","A","A+"}))</f>
        <v>F</v>
      </c>
      <c r="BG194" s="49" t="str">
        <f>IF(Y194="0","0",LOOKUP(Y194,{0,1,2,3,"3.5",4,5},{"F","D","C","B","A-","A","A+"}))</f>
        <v>F</v>
      </c>
      <c r="BH194" s="49" t="str">
        <f>IF(AG194="0","0",LOOKUP(AG194,{0,1,2,3,"3.5",4,5},{"F","D","C","B","A-","A","A+"}))</f>
        <v>F</v>
      </c>
      <c r="BI194" s="49" t="str">
        <f>IF(AO194="0","0",LOOKUP(AO194,{0,1,2,3,"3.5",4,5},{"F","D","C","B","A-","A","A+"}))</f>
        <v>F</v>
      </c>
      <c r="BJ194" s="49" t="str">
        <f>IF(AW194="0","0",LOOKUP(AW194,{0,1,2,3,"3.5",4,5},{"F","D","C","B","A-","A","A+"}))</f>
        <v>F</v>
      </c>
      <c r="BK194" s="50">
        <f t="shared" si="59"/>
        <v>38</v>
      </c>
    </row>
    <row r="195" spans="1:63">
      <c r="A195" s="58"/>
      <c r="B195" s="155"/>
      <c r="C195" s="95"/>
      <c r="D195" s="95"/>
      <c r="E195" s="81">
        <f t="shared" si="40"/>
        <v>0</v>
      </c>
      <c r="F195" s="80"/>
      <c r="G195" s="81">
        <f t="shared" si="41"/>
        <v>0</v>
      </c>
      <c r="H195" s="116">
        <f>IF(G195="0","0",LOOKUP(G195,{0,66,80,100,120,140,160},{0,1,2,3,"3.5",4,5}))</f>
        <v>0</v>
      </c>
      <c r="I195" s="80"/>
      <c r="J195" s="80"/>
      <c r="K195" s="117">
        <f t="shared" si="42"/>
        <v>0</v>
      </c>
      <c r="L195" s="81">
        <f>IF(K195="0","0",LOOKUP(K195,{0,66,80,100,120,140,160},{0,1,2,3,"3.5",4,5}))</f>
        <v>0</v>
      </c>
      <c r="M195" s="80"/>
      <c r="N195" s="80"/>
      <c r="O195" s="80"/>
      <c r="P195" s="81">
        <f t="shared" si="43"/>
        <v>0</v>
      </c>
      <c r="Q195" s="118">
        <f>IF(P195="0","0",LOOKUP(P195,{0,33,40,50,60,70,80},{0,1,2,3,"3.5",4,5}))</f>
        <v>0</v>
      </c>
      <c r="R195" s="80"/>
      <c r="S195" s="80"/>
      <c r="T195" s="83">
        <f t="shared" si="44"/>
        <v>0</v>
      </c>
      <c r="U195" s="80"/>
      <c r="V195" s="80"/>
      <c r="W195" s="83">
        <f t="shared" si="45"/>
        <v>0</v>
      </c>
      <c r="X195" s="119">
        <f t="shared" si="46"/>
        <v>0</v>
      </c>
      <c r="Y195" s="81">
        <f>IF(X195="0","0",LOOKUP(X195,{0,66,80,100,120,140,160},{0,1,2,3,"3.5",4,5}))</f>
        <v>0</v>
      </c>
      <c r="Z195" s="80"/>
      <c r="AA195" s="80"/>
      <c r="AB195" s="81">
        <f t="shared" si="47"/>
        <v>0</v>
      </c>
      <c r="AC195" s="80"/>
      <c r="AD195" s="80"/>
      <c r="AE195" s="120">
        <f t="shared" si="48"/>
        <v>0</v>
      </c>
      <c r="AF195" s="121">
        <f t="shared" si="49"/>
        <v>0</v>
      </c>
      <c r="AG195" s="118">
        <f>IF(AF195="0","0",LOOKUP(AF195,{0,66,80,100,120,140,160},{0,1,2,3,"3.5",4,5}))</f>
        <v>0</v>
      </c>
      <c r="AH195" s="80"/>
      <c r="AI195" s="80"/>
      <c r="AJ195" s="81">
        <f t="shared" si="50"/>
        <v>0</v>
      </c>
      <c r="AK195" s="80"/>
      <c r="AL195" s="80"/>
      <c r="AM195" s="122">
        <f t="shared" si="51"/>
        <v>0</v>
      </c>
      <c r="AN195" s="121">
        <f t="shared" si="52"/>
        <v>0</v>
      </c>
      <c r="AO195" s="118">
        <f>IF(AN195="0","0",LOOKUP(AN195,{0,66,80,100,120,140,160},{0,1,2,3,"3.5",4,5}))</f>
        <v>0</v>
      </c>
      <c r="AP195" s="80"/>
      <c r="AQ195" s="80"/>
      <c r="AR195" s="83">
        <f t="shared" si="53"/>
        <v>0</v>
      </c>
      <c r="AS195" s="80"/>
      <c r="AT195" s="80"/>
      <c r="AU195" s="122">
        <f t="shared" si="54"/>
        <v>0</v>
      </c>
      <c r="AV195" s="122">
        <f t="shared" si="55"/>
        <v>0</v>
      </c>
      <c r="AW195" s="118">
        <f>IF(AV195="0","0",LOOKUP(AV195,{0,66,80,100,120,140,160},{0,1,2,3,"3.5",4,5}))</f>
        <v>0</v>
      </c>
      <c r="AX195" s="88" t="s">
        <v>294</v>
      </c>
      <c r="AY195" s="88">
        <f>IF(ISBLANK(AW195)," ",IF(AW195="0","0",LOOKUP(AW195,{0,1,2,3,"3.5",4,5},{0,0,0,1,"1.5",2,3})))</f>
        <v>0</v>
      </c>
      <c r="AZ195" s="134">
        <f t="shared" si="56"/>
        <v>0</v>
      </c>
      <c r="BA195" s="88" t="str">
        <f t="shared" si="57"/>
        <v>F</v>
      </c>
      <c r="BB195" s="88" t="str">
        <f t="shared" si="58"/>
        <v>Fail</v>
      </c>
      <c r="BD195" s="49" t="str">
        <f>IF(H195="0","0",LOOKUP(H195,{0,1,2,3,"3.5",4,5},{"F","D","C","B","A-","A","A+"}))</f>
        <v>F</v>
      </c>
      <c r="BE195" s="49" t="str">
        <f>IF(L195="0","0",LOOKUP(L195,{0,1,2,3,"3.5",4,5},{"F","D","C","B","A-","A","A+"}))</f>
        <v>F</v>
      </c>
      <c r="BF195" s="49" t="str">
        <f>IF(Q195="0","0",LOOKUP(Q195,{0,1,2,3,"3.5",4,5},{"F","D","C","B","A-","A","A+"}))</f>
        <v>F</v>
      </c>
      <c r="BG195" s="49" t="str">
        <f>IF(Y195="0","0",LOOKUP(Y195,{0,1,2,3,"3.5",4,5},{"F","D","C","B","A-","A","A+"}))</f>
        <v>F</v>
      </c>
      <c r="BH195" s="49" t="str">
        <f>IF(AG195="0","0",LOOKUP(AG195,{0,1,2,3,"3.5",4,5},{"F","D","C","B","A-","A","A+"}))</f>
        <v>F</v>
      </c>
      <c r="BI195" s="49" t="str">
        <f>IF(AO195="0","0",LOOKUP(AO195,{0,1,2,3,"3.5",4,5},{"F","D","C","B","A-","A","A+"}))</f>
        <v>F</v>
      </c>
      <c r="BJ195" s="49" t="str">
        <f>IF(AW195="0","0",LOOKUP(AW195,{0,1,2,3,"3.5",4,5},{"F","D","C","B","A-","A","A+"}))</f>
        <v>F</v>
      </c>
      <c r="BK195" s="50">
        <f t="shared" si="59"/>
        <v>0</v>
      </c>
    </row>
    <row r="196" spans="1:63">
      <c r="A196" s="58"/>
      <c r="B196" s="155"/>
      <c r="C196" s="95"/>
      <c r="D196" s="95"/>
      <c r="E196" s="81">
        <f t="shared" si="40"/>
        <v>0</v>
      </c>
      <c r="F196" s="80"/>
      <c r="G196" s="81">
        <f t="shared" si="41"/>
        <v>0</v>
      </c>
      <c r="H196" s="116">
        <f>IF(G196="0","0",LOOKUP(G196,{0,66,80,100,120,140,160},{0,1,2,3,"3.5",4,5}))</f>
        <v>0</v>
      </c>
      <c r="I196" s="80"/>
      <c r="J196" s="80"/>
      <c r="K196" s="117">
        <f t="shared" si="42"/>
        <v>0</v>
      </c>
      <c r="L196" s="81">
        <f>IF(K196="0","0",LOOKUP(K196,{0,66,80,100,120,140,160},{0,1,2,3,"3.5",4,5}))</f>
        <v>0</v>
      </c>
      <c r="M196" s="80"/>
      <c r="N196" s="80"/>
      <c r="O196" s="80"/>
      <c r="P196" s="81">
        <f t="shared" si="43"/>
        <v>0</v>
      </c>
      <c r="Q196" s="118">
        <f>IF(P196="0","0",LOOKUP(P196,{0,33,40,50,60,70,80},{0,1,2,3,"3.5",4,5}))</f>
        <v>0</v>
      </c>
      <c r="R196" s="80"/>
      <c r="S196" s="80"/>
      <c r="T196" s="83">
        <f t="shared" si="44"/>
        <v>0</v>
      </c>
      <c r="U196" s="80"/>
      <c r="V196" s="80"/>
      <c r="W196" s="83">
        <f t="shared" si="45"/>
        <v>0</v>
      </c>
      <c r="X196" s="119">
        <f t="shared" si="46"/>
        <v>0</v>
      </c>
      <c r="Y196" s="81">
        <f>IF(X196="0","0",LOOKUP(X196,{0,66,80,100,120,140,160},{0,1,2,3,"3.5",4,5}))</f>
        <v>0</v>
      </c>
      <c r="Z196" s="80"/>
      <c r="AA196" s="80"/>
      <c r="AB196" s="81">
        <f t="shared" si="47"/>
        <v>0</v>
      </c>
      <c r="AC196" s="80"/>
      <c r="AD196" s="80"/>
      <c r="AE196" s="120">
        <f t="shared" si="48"/>
        <v>0</v>
      </c>
      <c r="AF196" s="121">
        <f t="shared" si="49"/>
        <v>0</v>
      </c>
      <c r="AG196" s="118">
        <f>IF(AF196="0","0",LOOKUP(AF196,{0,66,80,100,120,140,160},{0,1,2,3,"3.5",4,5}))</f>
        <v>0</v>
      </c>
      <c r="AH196" s="80"/>
      <c r="AI196" s="80"/>
      <c r="AJ196" s="81">
        <f t="shared" si="50"/>
        <v>0</v>
      </c>
      <c r="AK196" s="80"/>
      <c r="AL196" s="80"/>
      <c r="AM196" s="122">
        <f t="shared" si="51"/>
        <v>0</v>
      </c>
      <c r="AN196" s="121">
        <f t="shared" si="52"/>
        <v>0</v>
      </c>
      <c r="AO196" s="118">
        <f>IF(AN196="0","0",LOOKUP(AN196,{0,66,80,100,120,140,160},{0,1,2,3,"3.5",4,5}))</f>
        <v>0</v>
      </c>
      <c r="AP196" s="80"/>
      <c r="AQ196" s="80"/>
      <c r="AR196" s="83">
        <f t="shared" si="53"/>
        <v>0</v>
      </c>
      <c r="AS196" s="80"/>
      <c r="AT196" s="80"/>
      <c r="AU196" s="122">
        <f t="shared" si="54"/>
        <v>0</v>
      </c>
      <c r="AV196" s="122">
        <f t="shared" si="55"/>
        <v>0</v>
      </c>
      <c r="AW196" s="118">
        <f>IF(AV196="0","0",LOOKUP(AV196,{0,66,80,100,120,140,160},{0,1,2,3,"3.5",4,5}))</f>
        <v>0</v>
      </c>
      <c r="AX196" s="88" t="s">
        <v>294</v>
      </c>
      <c r="AY196" s="88">
        <f>IF(ISBLANK(AW196)," ",IF(AW196="0","0",LOOKUP(AW196,{0,1,2,3,"3.5",4,5},{0,0,0,1,"1.5",2,3})))</f>
        <v>0</v>
      </c>
      <c r="AZ196" s="134">
        <f t="shared" si="56"/>
        <v>0</v>
      </c>
      <c r="BA196" s="88" t="str">
        <f t="shared" si="57"/>
        <v>F</v>
      </c>
      <c r="BB196" s="88" t="str">
        <f t="shared" si="58"/>
        <v>Fail</v>
      </c>
      <c r="BD196" s="49" t="str">
        <f>IF(H196="0","0",LOOKUP(H196,{0,1,2,3,"3.5",4,5},{"F","D","C","B","A-","A","A+"}))</f>
        <v>F</v>
      </c>
      <c r="BE196" s="49" t="str">
        <f>IF(L196="0","0",LOOKUP(L196,{0,1,2,3,"3.5",4,5},{"F","D","C","B","A-","A","A+"}))</f>
        <v>F</v>
      </c>
      <c r="BF196" s="49" t="str">
        <f>IF(Q196="0","0",LOOKUP(Q196,{0,1,2,3,"3.5",4,5},{"F","D","C","B","A-","A","A+"}))</f>
        <v>F</v>
      </c>
      <c r="BG196" s="49" t="str">
        <f>IF(Y196="0","0",LOOKUP(Y196,{0,1,2,3,"3.5",4,5},{"F","D","C","B","A-","A","A+"}))</f>
        <v>F</v>
      </c>
      <c r="BH196" s="49" t="str">
        <f>IF(AG196="0","0",LOOKUP(AG196,{0,1,2,3,"3.5",4,5},{"F","D","C","B","A-","A","A+"}))</f>
        <v>F</v>
      </c>
      <c r="BI196" s="49" t="str">
        <f>IF(AO196="0","0",LOOKUP(AO196,{0,1,2,3,"3.5",4,5},{"F","D","C","B","A-","A","A+"}))</f>
        <v>F</v>
      </c>
      <c r="BJ196" s="49" t="str">
        <f>IF(AW196="0","0",LOOKUP(AW196,{0,1,2,3,"3.5",4,5},{"F","D","C","B","A-","A","A+"}))</f>
        <v>F</v>
      </c>
      <c r="BK196" s="50">
        <f t="shared" si="59"/>
        <v>0</v>
      </c>
    </row>
    <row r="197" spans="1:63">
      <c r="A197" s="58"/>
      <c r="B197" s="155"/>
      <c r="C197" s="95"/>
      <c r="D197" s="95"/>
      <c r="E197" s="81">
        <f t="shared" si="40"/>
        <v>0</v>
      </c>
      <c r="F197" s="80"/>
      <c r="G197" s="81">
        <f t="shared" si="41"/>
        <v>0</v>
      </c>
      <c r="H197" s="116">
        <f>IF(G197="0","0",LOOKUP(G197,{0,66,80,100,120,140,160},{0,1,2,3,"3.5",4,5}))</f>
        <v>0</v>
      </c>
      <c r="I197" s="80"/>
      <c r="J197" s="80"/>
      <c r="K197" s="117">
        <f t="shared" si="42"/>
        <v>0</v>
      </c>
      <c r="L197" s="81">
        <f>IF(K197="0","0",LOOKUP(K197,{0,66,80,100,120,140,160},{0,1,2,3,"3.5",4,5}))</f>
        <v>0</v>
      </c>
      <c r="M197" s="80"/>
      <c r="N197" s="80"/>
      <c r="O197" s="80"/>
      <c r="P197" s="81">
        <f t="shared" si="43"/>
        <v>0</v>
      </c>
      <c r="Q197" s="118">
        <f>IF(P197="0","0",LOOKUP(P197,{0,33,40,50,60,70,80},{0,1,2,3,"3.5",4,5}))</f>
        <v>0</v>
      </c>
      <c r="R197" s="80"/>
      <c r="S197" s="80"/>
      <c r="T197" s="83">
        <f t="shared" si="44"/>
        <v>0</v>
      </c>
      <c r="U197" s="80"/>
      <c r="V197" s="80"/>
      <c r="W197" s="83">
        <f t="shared" si="45"/>
        <v>0</v>
      </c>
      <c r="X197" s="119">
        <f t="shared" si="46"/>
        <v>0</v>
      </c>
      <c r="Y197" s="81">
        <f>IF(X197="0","0",LOOKUP(X197,{0,66,80,100,120,140,160},{0,1,2,3,"3.5",4,5}))</f>
        <v>0</v>
      </c>
      <c r="Z197" s="80"/>
      <c r="AA197" s="80"/>
      <c r="AB197" s="81">
        <f t="shared" si="47"/>
        <v>0</v>
      </c>
      <c r="AC197" s="80"/>
      <c r="AD197" s="80"/>
      <c r="AE197" s="120">
        <f t="shared" si="48"/>
        <v>0</v>
      </c>
      <c r="AF197" s="121">
        <f t="shared" si="49"/>
        <v>0</v>
      </c>
      <c r="AG197" s="118">
        <f>IF(AF197="0","0",LOOKUP(AF197,{0,66,80,100,120,140,160},{0,1,2,3,"3.5",4,5}))</f>
        <v>0</v>
      </c>
      <c r="AH197" s="80"/>
      <c r="AI197" s="80"/>
      <c r="AJ197" s="81">
        <f t="shared" si="50"/>
        <v>0</v>
      </c>
      <c r="AK197" s="80"/>
      <c r="AL197" s="80"/>
      <c r="AM197" s="122">
        <f t="shared" si="51"/>
        <v>0</v>
      </c>
      <c r="AN197" s="121">
        <f t="shared" si="52"/>
        <v>0</v>
      </c>
      <c r="AO197" s="118">
        <f>IF(AN197="0","0",LOOKUP(AN197,{0,66,80,100,120,140,160},{0,1,2,3,"3.5",4,5}))</f>
        <v>0</v>
      </c>
      <c r="AP197" s="80"/>
      <c r="AQ197" s="80"/>
      <c r="AR197" s="83">
        <f t="shared" si="53"/>
        <v>0</v>
      </c>
      <c r="AS197" s="80"/>
      <c r="AT197" s="80"/>
      <c r="AU197" s="122">
        <f t="shared" si="54"/>
        <v>0</v>
      </c>
      <c r="AV197" s="122">
        <f t="shared" si="55"/>
        <v>0</v>
      </c>
      <c r="AW197" s="118">
        <f>IF(AV197="0","0",LOOKUP(AV197,{0,66,80,100,120,140,160},{0,1,2,3,"3.5",4,5}))</f>
        <v>0</v>
      </c>
      <c r="AX197" s="88" t="s">
        <v>294</v>
      </c>
      <c r="AY197" s="88">
        <f>IF(ISBLANK(AW197)," ",IF(AW197="0","0",LOOKUP(AW197,{0,1,2,3,"3.5",4,5},{0,0,0,1,"1.5",2,3})))</f>
        <v>0</v>
      </c>
      <c r="AZ197" s="134">
        <f t="shared" si="56"/>
        <v>0</v>
      </c>
      <c r="BA197" s="88" t="str">
        <f t="shared" si="57"/>
        <v>F</v>
      </c>
      <c r="BB197" s="88" t="str">
        <f t="shared" si="58"/>
        <v>Fail</v>
      </c>
      <c r="BD197" s="49" t="str">
        <f>IF(H197="0","0",LOOKUP(H197,{0,1,2,3,"3.5",4,5},{"F","D","C","B","A-","A","A+"}))</f>
        <v>F</v>
      </c>
      <c r="BE197" s="49" t="str">
        <f>IF(L197="0","0",LOOKUP(L197,{0,1,2,3,"3.5",4,5},{"F","D","C","B","A-","A","A+"}))</f>
        <v>F</v>
      </c>
      <c r="BF197" s="49" t="str">
        <f>IF(Q197="0","0",LOOKUP(Q197,{0,1,2,3,"3.5",4,5},{"F","D","C","B","A-","A","A+"}))</f>
        <v>F</v>
      </c>
      <c r="BG197" s="49" t="str">
        <f>IF(Y197="0","0",LOOKUP(Y197,{0,1,2,3,"3.5",4,5},{"F","D","C","B","A-","A","A+"}))</f>
        <v>F</v>
      </c>
      <c r="BH197" s="49" t="str">
        <f>IF(AG197="0","0",LOOKUP(AG197,{0,1,2,3,"3.5",4,5},{"F","D","C","B","A-","A","A+"}))</f>
        <v>F</v>
      </c>
      <c r="BI197" s="49" t="str">
        <f>IF(AO197="0","0",LOOKUP(AO197,{0,1,2,3,"3.5",4,5},{"F","D","C","B","A-","A","A+"}))</f>
        <v>F</v>
      </c>
      <c r="BJ197" s="49" t="str">
        <f>IF(AW197="0","0",LOOKUP(AW197,{0,1,2,3,"3.5",4,5},{"F","D","C","B","A-","A","A+"}))</f>
        <v>F</v>
      </c>
      <c r="BK197" s="50">
        <f t="shared" si="59"/>
        <v>0</v>
      </c>
    </row>
    <row r="198" spans="1:63">
      <c r="A198" s="58"/>
      <c r="B198" s="155"/>
      <c r="C198" s="95"/>
      <c r="D198" s="95"/>
      <c r="E198" s="81">
        <f t="shared" ref="E198:E199" si="60">SUM(C198+D198)</f>
        <v>0</v>
      </c>
      <c r="F198" s="80"/>
      <c r="G198" s="81">
        <f t="shared" ref="G198:G199" si="61">IF(OR((E198&lt;50),(F198&lt;9)),0,SUM(E198+F198))</f>
        <v>0</v>
      </c>
      <c r="H198" s="116">
        <f>IF(G198="0","0",LOOKUP(G198,{0,66,80,100,120,140,160},{0,1,2,3,"3.5",4,5}))</f>
        <v>0</v>
      </c>
      <c r="I198" s="80"/>
      <c r="J198" s="80"/>
      <c r="K198" s="117">
        <f t="shared" ref="K198:K199" si="62">SUM(I198+J198)</f>
        <v>0</v>
      </c>
      <c r="L198" s="81">
        <f>IF(K198="0","0",LOOKUP(K198,{0,66,80,100,120,140,160},{0,1,2,3,"3.5",4,5}))</f>
        <v>0</v>
      </c>
      <c r="M198" s="80"/>
      <c r="N198" s="80"/>
      <c r="O198" s="80"/>
      <c r="P198" s="81">
        <f t="shared" ref="P198:P199" si="63">IF(OR((M198&lt;12),(N198&lt;8),(O198&lt;8)),0,SUM(M198+N198+O198))</f>
        <v>0</v>
      </c>
      <c r="Q198" s="118">
        <f>IF(P198="0","0",LOOKUP(P198,{0,33,40,50,60,70,80},{0,1,2,3,"3.5",4,5}))</f>
        <v>0</v>
      </c>
      <c r="R198" s="80"/>
      <c r="S198" s="80"/>
      <c r="T198" s="83">
        <f t="shared" ref="T198:T199" si="64">SUM(R198+S198)</f>
        <v>0</v>
      </c>
      <c r="U198" s="80"/>
      <c r="V198" s="80"/>
      <c r="W198" s="83">
        <f t="shared" ref="W198:W199" si="65">SUM(U198+V198)</f>
        <v>0</v>
      </c>
      <c r="X198" s="119">
        <f t="shared" ref="X198:X199" si="66">IF(OR((T198&lt;38),(W198&lt;18)),0,SUM(T198+W198))</f>
        <v>0</v>
      </c>
      <c r="Y198" s="81">
        <f>IF(X198="0","0",LOOKUP(X198,{0,66,80,100,120,140,160},{0,1,2,3,"3.5",4,5}))</f>
        <v>0</v>
      </c>
      <c r="Z198" s="80"/>
      <c r="AA198" s="80"/>
      <c r="AB198" s="81">
        <f t="shared" ref="AB198:AB199" si="67">SUM(Z198+AA198)</f>
        <v>0</v>
      </c>
      <c r="AC198" s="80"/>
      <c r="AD198" s="80"/>
      <c r="AE198" s="120">
        <f t="shared" ref="AE198:AE199" si="68">SUM(AC198+AD198)</f>
        <v>0</v>
      </c>
      <c r="AF198" s="121">
        <f t="shared" ref="AF198:AF199" si="69">IF(OR((AB198&lt;38),(AE198&lt;18)),0,SUM(AB198+AE198))</f>
        <v>0</v>
      </c>
      <c r="AG198" s="118">
        <f>IF(AF198="0","0",LOOKUP(AF198,{0,66,80,100,120,140,160},{0,1,2,3,"3.5",4,5}))</f>
        <v>0</v>
      </c>
      <c r="AH198" s="80"/>
      <c r="AI198" s="80"/>
      <c r="AJ198" s="81">
        <f t="shared" ref="AJ198:AJ199" si="70">SUM(AH198+AI198)</f>
        <v>0</v>
      </c>
      <c r="AK198" s="80"/>
      <c r="AL198" s="80"/>
      <c r="AM198" s="122">
        <f t="shared" ref="AM198:AM199" si="71">SUM(AK198+AL198)</f>
        <v>0</v>
      </c>
      <c r="AN198" s="121">
        <f t="shared" ref="AN198:AN199" si="72">IF(OR((AJ198&lt;38),(AM198&lt;18)),0,SUM(AJ198+AM198))</f>
        <v>0</v>
      </c>
      <c r="AO198" s="118">
        <f>IF(AN198="0","0",LOOKUP(AN198,{0,66,80,100,120,140,160},{0,1,2,3,"3.5",4,5}))</f>
        <v>0</v>
      </c>
      <c r="AP198" s="80"/>
      <c r="AQ198" s="80"/>
      <c r="AR198" s="83">
        <f t="shared" ref="AR198:AR199" si="73">SUM(AP198+AQ198)</f>
        <v>0</v>
      </c>
      <c r="AS198" s="80"/>
      <c r="AT198" s="80"/>
      <c r="AU198" s="122">
        <f t="shared" ref="AU198:AU199" si="74">SUM(AS198+AT198)</f>
        <v>0</v>
      </c>
      <c r="AV198" s="122">
        <f t="shared" ref="AV198:AV199" si="75">IF(OR((AR198&lt;38),(AU198&lt;18)),0,SUM(AR198+AU198))</f>
        <v>0</v>
      </c>
      <c r="AW198" s="118">
        <f>IF(AV198="0","0",LOOKUP(AV198,{0,66,80,100,120,140,160},{0,1,2,3,"3.5",4,5}))</f>
        <v>0</v>
      </c>
      <c r="AX198" s="88" t="s">
        <v>294</v>
      </c>
      <c r="AY198" s="88">
        <f>IF(ISBLANK(AW198)," ",IF(AW198="0","0",LOOKUP(AW198,{0,1,2,3,"3.5",4,5},{0,0,0,1,"1.5",2,3})))</f>
        <v>0</v>
      </c>
      <c r="AZ198" s="134">
        <f t="shared" ref="AZ198:AZ199" si="76">IF(OR((H198=0),(L198=0),(Q198=0),(Y198=0),(AG198=0),(AO198=0)),0,SUM(H198+L198+Q198+Y198+AG198+AO198+AY198)/6)</f>
        <v>0</v>
      </c>
      <c r="BA198" s="88" t="str">
        <f t="shared" ref="BA198:BA199" si="77">IF(AZ198&gt;=5,"A+",IF(AZ198&gt;=4,"A",IF(AZ198&gt;=3.5,"A-",IF(AZ198&gt;=3,"B",IF(AZ198&gt;=2,"C",IF(AZ198&gt;=1,"D","F"))))))</f>
        <v>F</v>
      </c>
      <c r="BB198" s="88" t="str">
        <f t="shared" ref="BB198:BB199" si="78">IF(BA198="A+","Excellent Result",IF(BA198="A","Very Good Result",IF(BA198="A-","Good Result",IF(BA198="B","Average Result",IF(BA198="C","Bellow Average Result",IF(BA198="D","Not So Good Result","Fail"))))))</f>
        <v>Fail</v>
      </c>
      <c r="BD198" s="49" t="str">
        <f>IF(H198="0","0",LOOKUP(H198,{0,1,2,3,"3.5",4,5},{"F","D","C","B","A-","A","A+"}))</f>
        <v>F</v>
      </c>
      <c r="BE198" s="49" t="str">
        <f>IF(L198="0","0",LOOKUP(L198,{0,1,2,3,"3.5",4,5},{"F","D","C","B","A-","A","A+"}))</f>
        <v>F</v>
      </c>
      <c r="BF198" s="49" t="str">
        <f>IF(Q198="0","0",LOOKUP(Q198,{0,1,2,3,"3.5",4,5},{"F","D","C","B","A-","A","A+"}))</f>
        <v>F</v>
      </c>
      <c r="BG198" s="49" t="str">
        <f>IF(Y198="0","0",LOOKUP(Y198,{0,1,2,3,"3.5",4,5},{"F","D","C","B","A-","A","A+"}))</f>
        <v>F</v>
      </c>
      <c r="BH198" s="49" t="str">
        <f>IF(AG198="0","0",LOOKUP(AG198,{0,1,2,3,"3.5",4,5},{"F","D","C","B","A-","A","A+"}))</f>
        <v>F</v>
      </c>
      <c r="BI198" s="49" t="str">
        <f>IF(AO198="0","0",LOOKUP(AO198,{0,1,2,3,"3.5",4,5},{"F","D","C","B","A-","A","A+"}))</f>
        <v>F</v>
      </c>
      <c r="BJ198" s="49" t="str">
        <f>IF(AW198="0","0",LOOKUP(AW198,{0,1,2,3,"3.5",4,5},{"F","D","C","B","A-","A","A+"}))</f>
        <v>F</v>
      </c>
      <c r="BK198" s="50">
        <f t="shared" ref="BK198:BK199" si="79">G198+K198+P198+X198+AF198+AN198+AV198</f>
        <v>0</v>
      </c>
    </row>
    <row r="199" spans="1:63">
      <c r="A199" s="58"/>
      <c r="B199" s="62"/>
      <c r="C199" s="95"/>
      <c r="D199" s="95"/>
      <c r="E199" s="81">
        <f t="shared" si="60"/>
        <v>0</v>
      </c>
      <c r="F199" s="80"/>
      <c r="G199" s="81">
        <f t="shared" si="61"/>
        <v>0</v>
      </c>
      <c r="H199" s="116">
        <f>IF(G199="0","0",LOOKUP(G199,{0,66,80,100,120,140,160},{0,1,2,3,"3.5",4,5}))</f>
        <v>0</v>
      </c>
      <c r="I199" s="80"/>
      <c r="J199" s="80"/>
      <c r="K199" s="117">
        <f t="shared" si="62"/>
        <v>0</v>
      </c>
      <c r="L199" s="81">
        <f>IF(K199="0","0",LOOKUP(K199,{0,66,80,100,120,140,160},{0,1,2,3,"3.5",4,5}))</f>
        <v>0</v>
      </c>
      <c r="M199" s="80"/>
      <c r="N199" s="80"/>
      <c r="O199" s="80"/>
      <c r="P199" s="81">
        <f t="shared" si="63"/>
        <v>0</v>
      </c>
      <c r="Q199" s="118">
        <f>IF(P199="0","0",LOOKUP(P199,{0,33,40,50,60,70,80},{0,1,2,3,"3.5",4,5}))</f>
        <v>0</v>
      </c>
      <c r="R199" s="80"/>
      <c r="S199" s="80"/>
      <c r="T199" s="83">
        <f t="shared" si="64"/>
        <v>0</v>
      </c>
      <c r="U199" s="80"/>
      <c r="V199" s="80"/>
      <c r="W199" s="83">
        <f t="shared" si="65"/>
        <v>0</v>
      </c>
      <c r="X199" s="119">
        <f t="shared" si="66"/>
        <v>0</v>
      </c>
      <c r="Y199" s="81">
        <f>IF(X199="0","0",LOOKUP(X199,{0,66,80,100,120,140,160},{0,1,2,3,"3.5",4,5}))</f>
        <v>0</v>
      </c>
      <c r="Z199" s="80"/>
      <c r="AA199" s="80"/>
      <c r="AB199" s="81">
        <f t="shared" si="67"/>
        <v>0</v>
      </c>
      <c r="AC199" s="80"/>
      <c r="AD199" s="80"/>
      <c r="AE199" s="120">
        <f t="shared" si="68"/>
        <v>0</v>
      </c>
      <c r="AF199" s="121">
        <f t="shared" si="69"/>
        <v>0</v>
      </c>
      <c r="AG199" s="118">
        <f>IF(AF199="0","0",LOOKUP(AF199,{0,66,80,100,120,140,160},{0,1,2,3,"3.5",4,5}))</f>
        <v>0</v>
      </c>
      <c r="AH199" s="80"/>
      <c r="AI199" s="80"/>
      <c r="AJ199" s="81">
        <f t="shared" si="70"/>
        <v>0</v>
      </c>
      <c r="AK199" s="80"/>
      <c r="AL199" s="80"/>
      <c r="AM199" s="122">
        <f t="shared" si="71"/>
        <v>0</v>
      </c>
      <c r="AN199" s="121">
        <f t="shared" si="72"/>
        <v>0</v>
      </c>
      <c r="AO199" s="118">
        <f>IF(AN199="0","0",LOOKUP(AN199,{0,66,80,100,120,140,160},{0,1,2,3,"3.5",4,5}))</f>
        <v>0</v>
      </c>
      <c r="AP199" s="80"/>
      <c r="AQ199" s="80"/>
      <c r="AR199" s="83">
        <f t="shared" si="73"/>
        <v>0</v>
      </c>
      <c r="AS199" s="80"/>
      <c r="AT199" s="80"/>
      <c r="AU199" s="122">
        <f t="shared" si="74"/>
        <v>0</v>
      </c>
      <c r="AV199" s="122">
        <f t="shared" si="75"/>
        <v>0</v>
      </c>
      <c r="AW199" s="118">
        <f>IF(AV199="0","0",LOOKUP(AV199,{0,66,80,100,120,140,160},{0,1,2,3,"3.5",4,5}))</f>
        <v>0</v>
      </c>
      <c r="AX199" s="88" t="s">
        <v>294</v>
      </c>
      <c r="AY199" s="88">
        <f>IF(ISBLANK(AW199)," ",IF(AW199="0","0",LOOKUP(AW199,{0,1,2,3,"3.5",4,5},{0,0,0,1,"1.5",2,3})))</f>
        <v>0</v>
      </c>
      <c r="AZ199" s="134">
        <f t="shared" si="76"/>
        <v>0</v>
      </c>
      <c r="BA199" s="88" t="str">
        <f t="shared" si="77"/>
        <v>F</v>
      </c>
      <c r="BB199" s="88" t="str">
        <f t="shared" si="78"/>
        <v>Fail</v>
      </c>
      <c r="BD199" s="49" t="str">
        <f>IF(H199="0","0",LOOKUP(H199,{0,1,2,3,"3.5",4,5},{"F","D","C","B","A-","A","A+"}))</f>
        <v>F</v>
      </c>
      <c r="BE199" s="49" t="str">
        <f>IF(L199="0","0",LOOKUP(L199,{0,1,2,3,"3.5",4,5},{"F","D","C","B","A-","A","A+"}))</f>
        <v>F</v>
      </c>
      <c r="BF199" s="49" t="str">
        <f>IF(Q199="0","0",LOOKUP(Q199,{0,1,2,3,"3.5",4,5},{"F","D","C","B","A-","A","A+"}))</f>
        <v>F</v>
      </c>
      <c r="BG199" s="49" t="str">
        <f>IF(Y199="0","0",LOOKUP(Y199,{0,1,2,3,"3.5",4,5},{"F","D","C","B","A-","A","A+"}))</f>
        <v>F</v>
      </c>
      <c r="BH199" s="49" t="str">
        <f>IF(AG199="0","0",LOOKUP(AG199,{0,1,2,3,"3.5",4,5},{"F","D","C","B","A-","A","A+"}))</f>
        <v>F</v>
      </c>
      <c r="BI199" s="49" t="str">
        <f>IF(AO199="0","0",LOOKUP(AO199,{0,1,2,3,"3.5",4,5},{"F","D","C","B","A-","A","A+"}))</f>
        <v>F</v>
      </c>
      <c r="BJ199" s="49" t="str">
        <f>IF(AW199="0","0",LOOKUP(AW199,{0,1,2,3,"3.5",4,5},{"F","D","C","B","A-","A","A+"}))</f>
        <v>F</v>
      </c>
      <c r="BK199" s="50">
        <f t="shared" si="79"/>
        <v>0</v>
      </c>
    </row>
  </sheetData>
  <sheetProtection algorithmName="SHA-512" hashValue="lEoLHERWM50U/+YhKKmrz77dmf4sFUb7ZNrx2FPy5iv7VCmzqexLvN93j3Yi9KkM7M8MGZySBdLpWi6tAPEgEQ==" saltValue="wnFYmm7M0MS0pZHBO1l+tQ==" spinCount="100000" sheet="1" objects="1" scenarios="1"/>
  <sortState ref="A6:AP203">
    <sortCondition ref="A6:A203"/>
  </sortState>
  <mergeCells count="24">
    <mergeCell ref="BH3:BH4"/>
    <mergeCell ref="BI3:BI4"/>
    <mergeCell ref="BJ3:BJ4"/>
    <mergeCell ref="BK3:BK4"/>
    <mergeCell ref="BB3:BB4"/>
    <mergeCell ref="BD3:BD4"/>
    <mergeCell ref="BE3:BE4"/>
    <mergeCell ref="BF3:BF4"/>
    <mergeCell ref="BG3:BG4"/>
    <mergeCell ref="C1:BA1"/>
    <mergeCell ref="A2:AE2"/>
    <mergeCell ref="C3:H3"/>
    <mergeCell ref="I3:L3"/>
    <mergeCell ref="M3:Q3"/>
    <mergeCell ref="R3:Y3"/>
    <mergeCell ref="Z3:AG3"/>
    <mergeCell ref="AH3:AO3"/>
    <mergeCell ref="AP3:AW3"/>
    <mergeCell ref="A3:A4"/>
    <mergeCell ref="B3:B4"/>
    <mergeCell ref="AX3:AX4"/>
    <mergeCell ref="AY3:AY4"/>
    <mergeCell ref="AZ3:AZ4"/>
    <mergeCell ref="BA3:BA4"/>
  </mergeCells>
  <pageMargins left="0.196850393700787" right="0.196850393700787" top="0.196850393700787" bottom="0.196850393700787" header="0.31496062992126" footer="0.31496062992126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53"/>
  <sheetViews>
    <sheetView view="pageBreakPreview" zoomScale="98" zoomScaleNormal="100" workbookViewId="0">
      <pane xSplit="1" ySplit="4" topLeftCell="B5" activePane="bottomRight" state="frozen"/>
      <selection pane="topRight"/>
      <selection pane="bottomLeft"/>
      <selection pane="bottomRight" activeCell="AG8" sqref="AG8"/>
    </sheetView>
  </sheetViews>
  <sheetFormatPr defaultColWidth="9.140625" defaultRowHeight="15.75"/>
  <cols>
    <col min="1" max="1" width="5.7109375" style="30" bestFit="1" customWidth="1"/>
    <col min="2" max="2" width="21.42578125" style="31" customWidth="1"/>
    <col min="3" max="5" width="2.7109375" style="32" customWidth="1"/>
    <col min="6" max="50" width="2.7109375" style="33" customWidth="1"/>
    <col min="51" max="51" width="4.140625" style="30" customWidth="1"/>
    <col min="52" max="52" width="2.7109375" style="30" customWidth="1"/>
    <col min="53" max="53" width="5.140625" style="30" customWidth="1"/>
    <col min="54" max="54" width="4.5703125" style="30" customWidth="1"/>
    <col min="55" max="55" width="23.5703125" style="30" customWidth="1"/>
    <col min="56" max="62" width="9.140625" style="30"/>
    <col min="63" max="63" width="10.5703125" style="30" customWidth="1"/>
    <col min="64" max="16384" width="9.140625" style="30"/>
  </cols>
  <sheetData>
    <row r="1" spans="1:64" ht="56.25" customHeight="1">
      <c r="C1" s="184" t="s">
        <v>261</v>
      </c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</row>
    <row r="2" spans="1:64" ht="21">
      <c r="A2" s="179" t="s">
        <v>462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BL2" s="46"/>
    </row>
    <row r="3" spans="1:64">
      <c r="A3" s="165" t="s">
        <v>1</v>
      </c>
      <c r="B3" s="167" t="s">
        <v>2</v>
      </c>
      <c r="C3" s="159" t="s">
        <v>3</v>
      </c>
      <c r="D3" s="159"/>
      <c r="E3" s="159"/>
      <c r="F3" s="159"/>
      <c r="G3" s="159"/>
      <c r="H3" s="160"/>
      <c r="I3" s="161" t="s">
        <v>4</v>
      </c>
      <c r="J3" s="162"/>
      <c r="K3" s="162"/>
      <c r="L3" s="163"/>
      <c r="M3" s="161" t="s">
        <v>263</v>
      </c>
      <c r="N3" s="162"/>
      <c r="O3" s="162"/>
      <c r="P3" s="162"/>
      <c r="Q3" s="163"/>
      <c r="R3" s="180" t="s">
        <v>267</v>
      </c>
      <c r="S3" s="162"/>
      <c r="T3" s="162"/>
      <c r="U3" s="162"/>
      <c r="V3" s="162"/>
      <c r="W3" s="162"/>
      <c r="X3" s="162"/>
      <c r="Y3" s="163"/>
      <c r="Z3" s="180" t="s">
        <v>463</v>
      </c>
      <c r="AA3" s="181"/>
      <c r="AB3" s="181"/>
      <c r="AC3" s="181"/>
      <c r="AD3" s="181"/>
      <c r="AE3" s="181"/>
      <c r="AF3" s="181"/>
      <c r="AG3" s="182"/>
      <c r="AH3" s="180" t="s">
        <v>464</v>
      </c>
      <c r="AI3" s="162"/>
      <c r="AJ3" s="162"/>
      <c r="AK3" s="162"/>
      <c r="AL3" s="162"/>
      <c r="AM3" s="162"/>
      <c r="AN3" s="162"/>
      <c r="AO3" s="163"/>
      <c r="AP3" s="180" t="s">
        <v>465</v>
      </c>
      <c r="AQ3" s="162"/>
      <c r="AR3" s="162"/>
      <c r="AS3" s="162"/>
      <c r="AT3" s="162"/>
      <c r="AU3" s="162"/>
      <c r="AV3" s="162"/>
      <c r="AW3" s="162"/>
      <c r="AX3" s="163"/>
      <c r="AY3" s="165" t="s">
        <v>9</v>
      </c>
      <c r="AZ3" s="165" t="s">
        <v>10</v>
      </c>
      <c r="BA3" s="175" t="s">
        <v>11</v>
      </c>
      <c r="BB3" s="175" t="s">
        <v>12</v>
      </c>
      <c r="BC3" s="175" t="s">
        <v>13</v>
      </c>
      <c r="BD3" s="42"/>
      <c r="BE3" s="186" t="s">
        <v>14</v>
      </c>
      <c r="BF3" s="186" t="s">
        <v>15</v>
      </c>
      <c r="BG3" s="186" t="s">
        <v>16</v>
      </c>
      <c r="BH3" s="186" t="s">
        <v>466</v>
      </c>
      <c r="BI3" s="186" t="s">
        <v>467</v>
      </c>
      <c r="BJ3" s="186" t="s">
        <v>468</v>
      </c>
      <c r="BK3" s="186" t="s">
        <v>469</v>
      </c>
      <c r="BL3" s="174" t="s">
        <v>21</v>
      </c>
    </row>
    <row r="4" spans="1:64" ht="54">
      <c r="A4" s="165"/>
      <c r="B4" s="185"/>
      <c r="C4" s="35" t="s">
        <v>22</v>
      </c>
      <c r="D4" s="35" t="s">
        <v>23</v>
      </c>
      <c r="E4" s="35" t="s">
        <v>24</v>
      </c>
      <c r="F4" s="35" t="s">
        <v>25</v>
      </c>
      <c r="G4" s="35" t="s">
        <v>26</v>
      </c>
      <c r="H4" s="36" t="s">
        <v>27</v>
      </c>
      <c r="I4" s="35" t="s">
        <v>272</v>
      </c>
      <c r="J4" s="35" t="s">
        <v>29</v>
      </c>
      <c r="K4" s="36" t="s">
        <v>21</v>
      </c>
      <c r="L4" s="39" t="s">
        <v>27</v>
      </c>
      <c r="M4" s="36" t="s">
        <v>30</v>
      </c>
      <c r="N4" s="36" t="s">
        <v>31</v>
      </c>
      <c r="O4" s="36" t="s">
        <v>32</v>
      </c>
      <c r="P4" s="36" t="s">
        <v>21</v>
      </c>
      <c r="Q4" s="36" t="s">
        <v>27</v>
      </c>
      <c r="R4" s="35" t="s">
        <v>288</v>
      </c>
      <c r="S4" s="35" t="s">
        <v>289</v>
      </c>
      <c r="T4" s="35" t="s">
        <v>24</v>
      </c>
      <c r="U4" s="35" t="s">
        <v>290</v>
      </c>
      <c r="V4" s="35" t="s">
        <v>291</v>
      </c>
      <c r="W4" s="35" t="s">
        <v>25</v>
      </c>
      <c r="X4" s="35" t="s">
        <v>470</v>
      </c>
      <c r="Y4" s="36" t="s">
        <v>27</v>
      </c>
      <c r="Z4" s="35" t="s">
        <v>471</v>
      </c>
      <c r="AA4" s="35" t="s">
        <v>472</v>
      </c>
      <c r="AB4" s="35" t="s">
        <v>24</v>
      </c>
      <c r="AC4" s="35" t="s">
        <v>473</v>
      </c>
      <c r="AD4" s="35"/>
      <c r="AE4" s="35" t="s">
        <v>25</v>
      </c>
      <c r="AF4" s="35" t="s">
        <v>474</v>
      </c>
      <c r="AG4" s="36" t="s">
        <v>27</v>
      </c>
      <c r="AH4" s="35" t="s">
        <v>475</v>
      </c>
      <c r="AI4" s="35" t="s">
        <v>476</v>
      </c>
      <c r="AJ4" s="35" t="s">
        <v>24</v>
      </c>
      <c r="AK4" s="35" t="s">
        <v>477</v>
      </c>
      <c r="AL4" s="35" t="s">
        <v>478</v>
      </c>
      <c r="AM4" s="35" t="s">
        <v>25</v>
      </c>
      <c r="AN4" s="35" t="s">
        <v>479</v>
      </c>
      <c r="AO4" s="36" t="s">
        <v>27</v>
      </c>
      <c r="AP4" s="35" t="s">
        <v>480</v>
      </c>
      <c r="AQ4" s="35" t="s">
        <v>481</v>
      </c>
      <c r="AR4" s="35" t="s">
        <v>24</v>
      </c>
      <c r="AS4" s="35" t="s">
        <v>482</v>
      </c>
      <c r="AT4" s="35" t="s">
        <v>483</v>
      </c>
      <c r="AU4" s="35" t="s">
        <v>25</v>
      </c>
      <c r="AV4" s="41" t="s">
        <v>37</v>
      </c>
      <c r="AW4" s="35" t="s">
        <v>484</v>
      </c>
      <c r="AX4" s="36" t="s">
        <v>27</v>
      </c>
      <c r="AY4" s="175"/>
      <c r="AZ4" s="165"/>
      <c r="BA4" s="175"/>
      <c r="BB4" s="175"/>
      <c r="BC4" s="175"/>
      <c r="BD4" s="42"/>
      <c r="BE4" s="187"/>
      <c r="BF4" s="187"/>
      <c r="BG4" s="187"/>
      <c r="BH4" s="187"/>
      <c r="BI4" s="186"/>
      <c r="BJ4" s="186"/>
      <c r="BK4" s="186"/>
      <c r="BL4" s="174"/>
    </row>
    <row r="5" spans="1:64" ht="15" customHeight="1">
      <c r="A5" s="37">
        <v>2001</v>
      </c>
      <c r="B5" s="38" t="s">
        <v>485</v>
      </c>
      <c r="C5" s="99">
        <v>52</v>
      </c>
      <c r="D5" s="99">
        <v>75</v>
      </c>
      <c r="E5" s="99">
        <f>SUM(C5+D5)</f>
        <v>127</v>
      </c>
      <c r="F5" s="99">
        <v>24</v>
      </c>
      <c r="G5" s="99">
        <f>IF(OR((E5&lt;50),(F5&lt;9)),0,SUM(E5+F5))</f>
        <v>151</v>
      </c>
      <c r="H5" s="135">
        <f>IF(G5="0","0",LOOKUP(G5,{0,66,80,100,120,140,160},{0,1,2,3,"3.5",4,5}))</f>
        <v>4</v>
      </c>
      <c r="I5" s="135">
        <v>60</v>
      </c>
      <c r="J5" s="136">
        <v>58</v>
      </c>
      <c r="K5" s="136">
        <f>SUM(I5+J5)</f>
        <v>118</v>
      </c>
      <c r="L5" s="99">
        <f>IF(K5="0","0",LOOKUP(K5,{0,66,80,100,120,140,160},{0,1,2,3,"3.5",4,5}))</f>
        <v>3</v>
      </c>
      <c r="M5" s="101">
        <v>38</v>
      </c>
      <c r="N5" s="101">
        <v>16</v>
      </c>
      <c r="O5" s="101">
        <v>23</v>
      </c>
      <c r="P5" s="99">
        <f>IF(OR((M5&lt;12),(N5&lt;8),(O5&lt;8)),0,SUM(M5+N5+O5))</f>
        <v>77</v>
      </c>
      <c r="Q5" s="137">
        <f>IF(P5="0","0",LOOKUP(P5,{0,33,40,50,60,70,80},{0,1,2,3,"3.5",4,5}))</f>
        <v>4</v>
      </c>
      <c r="R5" s="137">
        <v>34</v>
      </c>
      <c r="S5" s="137">
        <v>46</v>
      </c>
      <c r="T5" s="101">
        <f>SUM(R5+S5)</f>
        <v>80</v>
      </c>
      <c r="U5" s="101">
        <v>19</v>
      </c>
      <c r="V5" s="101">
        <v>21</v>
      </c>
      <c r="W5" s="101">
        <f>SUM(U5+V5)</f>
        <v>40</v>
      </c>
      <c r="X5" s="138">
        <f>IF(OR((T5&lt;38),(W5&lt;18)),0,SUM(T5+W5))</f>
        <v>120</v>
      </c>
      <c r="Y5" s="99" t="str">
        <f>IF(X5="0","0",LOOKUP(X5,{0,66,80,100,120,140,160},{0,1,2,3,"3.5",4,5}))</f>
        <v>3.5</v>
      </c>
      <c r="Z5" s="99">
        <v>51</v>
      </c>
      <c r="AA5" s="99">
        <v>47</v>
      </c>
      <c r="AB5" s="99">
        <f>SUM(Z5+AA5)</f>
        <v>98</v>
      </c>
      <c r="AC5" s="139">
        <v>27</v>
      </c>
      <c r="AD5" s="139">
        <v>27</v>
      </c>
      <c r="AE5" s="139">
        <f>SUM(AC5+AD5)</f>
        <v>54</v>
      </c>
      <c r="AF5" s="140">
        <f>IF(OR((AB5&lt;38),(AE5&lt;18)),0,SUM(AB5+AE5))</f>
        <v>152</v>
      </c>
      <c r="AG5" s="137">
        <f>IF(AF5="0","0",LOOKUP(AF5,{0,66,80,100,120,140,160},{0,1,2,3,"3.5",4,5}))</f>
        <v>4</v>
      </c>
      <c r="AH5" s="137">
        <v>60</v>
      </c>
      <c r="AI5" s="137">
        <v>61</v>
      </c>
      <c r="AJ5" s="99">
        <f>SUM(AH5+AI5)</f>
        <v>121</v>
      </c>
      <c r="AK5" s="101">
        <v>27</v>
      </c>
      <c r="AL5" s="141">
        <v>22</v>
      </c>
      <c r="AM5" s="141">
        <f>SUM(AK5+AL5)</f>
        <v>49</v>
      </c>
      <c r="AN5" s="140">
        <f>IF(OR((AJ5&lt;38),(AM5&lt;18)),0,SUM(AJ5+AM5))</f>
        <v>170</v>
      </c>
      <c r="AO5" s="137">
        <f>IF(AN5="0","0",LOOKUP(AN5,{0,66,80,100,120,140,160},{0,1,2,3,"3.5",4,5}))</f>
        <v>5</v>
      </c>
      <c r="AP5" s="137">
        <v>46</v>
      </c>
      <c r="AQ5" s="137">
        <v>37</v>
      </c>
      <c r="AR5" s="101">
        <f>SUM(AP5+AQ5)</f>
        <v>83</v>
      </c>
      <c r="AS5" s="101">
        <v>19</v>
      </c>
      <c r="AT5" s="141">
        <v>18</v>
      </c>
      <c r="AU5" s="141">
        <f>SUM(AS5+AT5)</f>
        <v>37</v>
      </c>
      <c r="AV5" s="141">
        <v>50</v>
      </c>
      <c r="AW5" s="141">
        <f>IF(OR((AR5&lt;25),(AU5&lt;16),(AV5&lt;16)),0,SUM(AR5+AU5+AV5))</f>
        <v>170</v>
      </c>
      <c r="AX5" s="137">
        <f>IF(AW5="0","0",LOOKUP(AW5,{0,66,80,100,120,140,160},{0,1,2,3,"3.5",4,5}))</f>
        <v>5</v>
      </c>
      <c r="AY5" s="107" t="s">
        <v>486</v>
      </c>
      <c r="AZ5" s="107">
        <f>IF(ISBLANK(AX5)," ",IF(AX5="0","0",LOOKUP(AX5,{0,1,2,3,"3.5",4,5},{0,0,0,1,"1.5",2,3})))</f>
        <v>3</v>
      </c>
      <c r="BA5" s="44">
        <f>IF(OR((H5=0),(L5=0),(Q5=0),(Y5=0),(AG5=0),(AO5=0)),0,SUM(H5+L5+Q5+Y5+AG5+AO5+AZ5)/6)</f>
        <v>4.416666666666667</v>
      </c>
      <c r="BB5" s="43" t="str">
        <f>IF(BA5&gt;=5,"A+",IF(BA5&gt;=4,"A",IF(BA5&gt;=3.5,"A-",IF(BA5&gt;=3,"B",IF(BA5&gt;=2,"C",IF(BA5&gt;=1,"D","F"))))))</f>
        <v>A</v>
      </c>
      <c r="BC5" s="34" t="str">
        <f t="shared" ref="BC5" si="0">IF(BB5="A+","Excellent Result",IF(BB5="A","Very Good Result",IF(BB5="A-","Good Result",IF(BB5="B","Average Result",IF(BB5="C","Bellow Average Result",IF(BB5="D","Not So Good Result","Fail"))))))</f>
        <v>Very Good Result</v>
      </c>
      <c r="BD5" s="42"/>
      <c r="BE5" s="49" t="str">
        <f>IF(H5="0","0",LOOKUP(H5,{0,1,2,3,"3.5",4,5},{"F","D","C","B","A-","A","A+"}))</f>
        <v>A</v>
      </c>
      <c r="BF5" s="49" t="str">
        <f>IF(L5="0","0",LOOKUP(L5,{0,1,2,3,"3.5",4,5},{"F","D","C","B","A-","A","A+"}))</f>
        <v>B</v>
      </c>
      <c r="BG5" s="49" t="str">
        <f>IF(Q5="0","0",LOOKUP(Q5,{0,1,2,3,"3.5",4,5},{"F","D","C","B","A-","A","A+"}))</f>
        <v>A</v>
      </c>
      <c r="BH5" s="49" t="str">
        <f>IF(Y5="0","0",LOOKUP(Y5,{0,1,2,3,"3.5",4,5},{"F","D","C","B","A-","A","A+"}))</f>
        <v>A-</v>
      </c>
      <c r="BI5" s="49" t="str">
        <f>IF(AG5="0","0",LOOKUP(AG5,{0,1,2,3,"3.5",4,5},{"F","D","C","B","A-","A","A+"}))</f>
        <v>A</v>
      </c>
      <c r="BJ5" s="49" t="str">
        <f>IF(AO5="0","0",LOOKUP(AO5,{0,1,2,3,"3.5",4,5},{"F","D","C","B","A-","A","A+"}))</f>
        <v>A+</v>
      </c>
      <c r="BK5" s="49" t="str">
        <f>IF(AX5="0","0",LOOKUP(AX5,{0,1,2,3,"3.5",4,5},{"F","D","C","B","A-","A","A+"}))</f>
        <v>A+</v>
      </c>
      <c r="BL5" s="50">
        <f>G5+K5+P5+X5+AF5+AN5+AW5</f>
        <v>958</v>
      </c>
    </row>
    <row r="6" spans="1:64" s="29" customFormat="1" ht="15" customHeight="1">
      <c r="A6" s="37">
        <v>2002</v>
      </c>
      <c r="B6" s="38" t="s">
        <v>487</v>
      </c>
      <c r="C6" s="99">
        <v>46</v>
      </c>
      <c r="D6" s="99">
        <v>73</v>
      </c>
      <c r="E6" s="99">
        <f t="shared" ref="E6:E69" si="1">SUM(C6+D6)</f>
        <v>119</v>
      </c>
      <c r="F6" s="99">
        <v>23</v>
      </c>
      <c r="G6" s="99">
        <f t="shared" ref="G6:G69" si="2">IF(OR((E6&lt;50),(F6&lt;9)),0,SUM(E6+F6))</f>
        <v>142</v>
      </c>
      <c r="H6" s="135">
        <f>IF(G6="0","0",LOOKUP(G6,{0,66,80,100,120,140,160},{0,1,2,3,"3.5",4,5}))</f>
        <v>4</v>
      </c>
      <c r="I6" s="99">
        <v>58</v>
      </c>
      <c r="J6" s="101">
        <v>62</v>
      </c>
      <c r="K6" s="136">
        <f t="shared" ref="K6:K69" si="3">SUM(I6+J6)</f>
        <v>120</v>
      </c>
      <c r="L6" s="99" t="str">
        <f>IF(K6="0","0",LOOKUP(K6,{0,66,80,100,120,140,160},{0,1,2,3,"3.5",4,5}))</f>
        <v>3.5</v>
      </c>
      <c r="M6" s="101">
        <v>32</v>
      </c>
      <c r="N6" s="101">
        <v>18</v>
      </c>
      <c r="O6" s="101">
        <v>17</v>
      </c>
      <c r="P6" s="99">
        <f t="shared" ref="P6:P69" si="4">IF(OR((M6&lt;12),(N6&lt;8),(O6&lt;8)),0,SUM(M6+N6+O6))</f>
        <v>67</v>
      </c>
      <c r="Q6" s="137" t="str">
        <f>IF(P6="0","0",LOOKUP(P6,{0,33,40,50,60,70,80},{0,1,2,3,"3.5",4,5}))</f>
        <v>3.5</v>
      </c>
      <c r="R6" s="137">
        <v>31</v>
      </c>
      <c r="S6" s="137">
        <v>44</v>
      </c>
      <c r="T6" s="101">
        <f t="shared" ref="T6:T69" si="5">SUM(R6+S6)</f>
        <v>75</v>
      </c>
      <c r="U6" s="101">
        <v>19</v>
      </c>
      <c r="V6" s="101">
        <v>19</v>
      </c>
      <c r="W6" s="101">
        <f t="shared" ref="W6:W69" si="6">SUM(U6+V6)</f>
        <v>38</v>
      </c>
      <c r="X6" s="138">
        <f t="shared" ref="X6:X69" si="7">IF(OR((T6&lt;38),(W6&lt;18)),0,SUM(T6+W6))</f>
        <v>113</v>
      </c>
      <c r="Y6" s="99">
        <f>IF(X6="0","0",LOOKUP(X6,{0,66,80,100,120,140,160},{0,1,2,3,"3.5",4,5}))</f>
        <v>3</v>
      </c>
      <c r="Z6" s="99">
        <v>52</v>
      </c>
      <c r="AA6" s="99">
        <v>52</v>
      </c>
      <c r="AB6" s="99">
        <f t="shared" ref="AB6:AB69" si="8">SUM(Z6+AA6)</f>
        <v>104</v>
      </c>
      <c r="AC6" s="139">
        <v>27</v>
      </c>
      <c r="AD6" s="139">
        <v>26</v>
      </c>
      <c r="AE6" s="139">
        <f t="shared" ref="AE6:AE69" si="9">SUM(AC6+AD6)</f>
        <v>53</v>
      </c>
      <c r="AF6" s="140">
        <f t="shared" ref="AF6:AF69" si="10">IF(OR((AB6&lt;38),(AE6&lt;18)),0,SUM(AB6+AE6))</f>
        <v>157</v>
      </c>
      <c r="AG6" s="137">
        <f>IF(AF6="0","0",LOOKUP(AF6,{0,66,80,100,120,140,160},{0,1,2,3,"3.5",4,5}))</f>
        <v>4</v>
      </c>
      <c r="AH6" s="137">
        <v>49</v>
      </c>
      <c r="AI6" s="137">
        <v>55</v>
      </c>
      <c r="AJ6" s="99">
        <f t="shared" ref="AJ6:AJ69" si="11">SUM(AH6+AI6)</f>
        <v>104</v>
      </c>
      <c r="AK6" s="101">
        <v>26</v>
      </c>
      <c r="AL6" s="141">
        <v>20</v>
      </c>
      <c r="AM6" s="141">
        <f t="shared" ref="AM6:AM69" si="12">SUM(AK6+AL6)</f>
        <v>46</v>
      </c>
      <c r="AN6" s="140">
        <f t="shared" ref="AN6:AN69" si="13">IF(OR((AJ6&lt;38),(AM6&lt;18)),0,SUM(AJ6+AM6))</f>
        <v>150</v>
      </c>
      <c r="AO6" s="137">
        <f>IF(AN6="0","0",LOOKUP(AN6,{0,66,80,100,120,140,160},{0,1,2,3,"3.5",4,5}))</f>
        <v>4</v>
      </c>
      <c r="AP6" s="137">
        <v>47</v>
      </c>
      <c r="AQ6" s="137">
        <v>40</v>
      </c>
      <c r="AR6" s="101">
        <f t="shared" ref="AR6:AR69" si="14">SUM(AP6+AQ6)</f>
        <v>87</v>
      </c>
      <c r="AS6" s="101">
        <v>20</v>
      </c>
      <c r="AT6" s="141">
        <v>21</v>
      </c>
      <c r="AU6" s="141">
        <f t="shared" ref="AU6:AU69" si="15">SUM(AS6+AT6)</f>
        <v>41</v>
      </c>
      <c r="AV6" s="141">
        <v>50</v>
      </c>
      <c r="AW6" s="141">
        <f t="shared" ref="AW6:AW69" si="16">IF(OR((AR6&lt;25),(AU6&lt;16),(AV6&lt;16)),0,SUM(AR6+AU6+AV6))</f>
        <v>178</v>
      </c>
      <c r="AX6" s="137">
        <f>IF(AW6="0","0",LOOKUP(AW6,{0,66,80,100,120,140,160},{0,1,2,3,"3.5",4,5}))</f>
        <v>5</v>
      </c>
      <c r="AY6" s="107" t="s">
        <v>486</v>
      </c>
      <c r="AZ6" s="107">
        <f>IF(ISBLANK(AX6)," ",IF(AX6="0","0",LOOKUP(AX6,{0,1,2,3,"3.5",4,5},{0,0,0,1,"1.5",2,3})))</f>
        <v>3</v>
      </c>
      <c r="BA6" s="44">
        <f t="shared" ref="BA6:BA69" si="17">IF(OR((H6=0),(L6=0),(Q6=0),(Y6=0),(AG6=0),(AO6=0)),0,SUM(H6+L6+Q6+Y6+AG6+AO6+AZ6)/6)</f>
        <v>4.166666666666667</v>
      </c>
      <c r="BB6" s="43" t="str">
        <f t="shared" ref="BB6:BB69" si="18">IF(BA6&gt;=5,"A+",IF(BA6&gt;=4,"A",IF(BA6&gt;=3.5,"A-",IF(BA6&gt;=3,"B",IF(BA6&gt;=2,"C",IF(BA6&gt;=1,"D","F"))))))</f>
        <v>A</v>
      </c>
      <c r="BC6" s="34" t="str">
        <f t="shared" ref="BC6:BC69" si="19">IF(BB6="A+","Excellent Result",IF(BB6="A","Very Good Result",IF(BB6="A-","Good Result",IF(BB6="B","Average Result",IF(BB6="C","Bellow Average Result",IF(BB6="D","Not So Good Result","Fail"))))))</f>
        <v>Very Good Result</v>
      </c>
      <c r="BD6" s="45"/>
      <c r="BE6" s="49" t="str">
        <f>IF(H6="0","0",LOOKUP(H6,{0,1,2,3,"3.5",4,5},{"F","D","C","B","A-","A","A+"}))</f>
        <v>A</v>
      </c>
      <c r="BF6" s="49" t="str">
        <f>IF(L6="0","0",LOOKUP(L6,{0,1,2,3,"3.5",4,5},{"F","D","C","B","A-","A","A+"}))</f>
        <v>A-</v>
      </c>
      <c r="BG6" s="49" t="str">
        <f>IF(Q6="0","0",LOOKUP(Q6,{0,1,2,3,"3.5",4,5},{"F","D","C","B","A-","A","A+"}))</f>
        <v>A-</v>
      </c>
      <c r="BH6" s="49" t="str">
        <f>IF(Y6="0","0",LOOKUP(Y6,{0,1,2,3,"3.5",4,5},{"F","D","C","B","A-","A","A+"}))</f>
        <v>B</v>
      </c>
      <c r="BI6" s="49" t="str">
        <f>IF(AG6="0","0",LOOKUP(AG6,{0,1,2,3,"3.5",4,5},{"F","D","C","B","A-","A","A+"}))</f>
        <v>A</v>
      </c>
      <c r="BJ6" s="49" t="str">
        <f>IF(AO6="0","0",LOOKUP(AO6,{0,1,2,3,"3.5",4,5},{"F","D","C","B","A-","A","A+"}))</f>
        <v>A</v>
      </c>
      <c r="BK6" s="49" t="str">
        <f>IF(AX6="0","0",LOOKUP(AX6,{0,1,2,3,"3.5",4,5},{"F","D","C","B","A-","A","A+"}))</f>
        <v>A+</v>
      </c>
      <c r="BL6" s="50">
        <f t="shared" ref="BL6:BL69" si="20">G6+K6+P6+X6+AF6+AN6+AW6</f>
        <v>927</v>
      </c>
    </row>
    <row r="7" spans="1:64" ht="15" customHeight="1">
      <c r="A7" s="37">
        <v>2003</v>
      </c>
      <c r="B7" s="38" t="s">
        <v>488</v>
      </c>
      <c r="C7" s="99">
        <v>33</v>
      </c>
      <c r="D7" s="99">
        <v>57</v>
      </c>
      <c r="E7" s="99">
        <f t="shared" si="1"/>
        <v>90</v>
      </c>
      <c r="F7" s="99">
        <v>21</v>
      </c>
      <c r="G7" s="99">
        <f t="shared" si="2"/>
        <v>111</v>
      </c>
      <c r="H7" s="135">
        <f>IF(G7="0","0",LOOKUP(G7,{0,66,80,100,120,140,160},{0,1,2,3,"3.5",4,5}))</f>
        <v>3</v>
      </c>
      <c r="I7" s="99">
        <v>50</v>
      </c>
      <c r="J7" s="101">
        <v>52</v>
      </c>
      <c r="K7" s="136">
        <f t="shared" si="3"/>
        <v>102</v>
      </c>
      <c r="L7" s="99">
        <f>IF(K7="0","0",LOOKUP(K7,{0,66,80,100,120,140,160},{0,1,2,3,"3.5",4,5}))</f>
        <v>3</v>
      </c>
      <c r="M7" s="101">
        <v>26</v>
      </c>
      <c r="N7" s="101">
        <v>15</v>
      </c>
      <c r="O7" s="101">
        <v>13</v>
      </c>
      <c r="P7" s="99">
        <f t="shared" si="4"/>
        <v>54</v>
      </c>
      <c r="Q7" s="137">
        <f>IF(P7="0","0",LOOKUP(P7,{0,33,40,50,60,70,80},{0,1,2,3,"3.5",4,5}))</f>
        <v>3</v>
      </c>
      <c r="R7" s="137">
        <v>16</v>
      </c>
      <c r="S7" s="137">
        <v>30</v>
      </c>
      <c r="T7" s="101">
        <f t="shared" si="5"/>
        <v>46</v>
      </c>
      <c r="U7" s="101">
        <v>17</v>
      </c>
      <c r="V7" s="101">
        <v>18</v>
      </c>
      <c r="W7" s="101">
        <f t="shared" si="6"/>
        <v>35</v>
      </c>
      <c r="X7" s="138">
        <f t="shared" si="7"/>
        <v>81</v>
      </c>
      <c r="Y7" s="99">
        <f>IF(X7="0","0",LOOKUP(X7,{0,66,80,100,120,140,160},{0,1,2,3,"3.5",4,5}))</f>
        <v>2</v>
      </c>
      <c r="Z7" s="99">
        <v>37</v>
      </c>
      <c r="AA7" s="99">
        <v>26</v>
      </c>
      <c r="AB7" s="99">
        <f t="shared" si="8"/>
        <v>63</v>
      </c>
      <c r="AC7" s="139">
        <v>24</v>
      </c>
      <c r="AD7" s="139">
        <v>28</v>
      </c>
      <c r="AE7" s="139">
        <f t="shared" si="9"/>
        <v>52</v>
      </c>
      <c r="AF7" s="140">
        <f t="shared" si="10"/>
        <v>115</v>
      </c>
      <c r="AG7" s="137">
        <f>IF(AF7="0","0",LOOKUP(AF7,{0,66,80,100,120,140,160},{0,1,2,3,"3.5",4,5}))</f>
        <v>3</v>
      </c>
      <c r="AH7" s="137">
        <v>42</v>
      </c>
      <c r="AI7" s="137">
        <v>37</v>
      </c>
      <c r="AJ7" s="99">
        <f t="shared" si="11"/>
        <v>79</v>
      </c>
      <c r="AK7" s="101">
        <v>21</v>
      </c>
      <c r="AL7" s="141">
        <v>20</v>
      </c>
      <c r="AM7" s="141">
        <f t="shared" si="12"/>
        <v>41</v>
      </c>
      <c r="AN7" s="140">
        <f t="shared" si="13"/>
        <v>120</v>
      </c>
      <c r="AO7" s="137" t="str">
        <f>IF(AN7="0","0",LOOKUP(AN7,{0,66,80,100,120,140,160},{0,1,2,3,"3.5",4,5}))</f>
        <v>3.5</v>
      </c>
      <c r="AP7" s="137">
        <v>43</v>
      </c>
      <c r="AQ7" s="137">
        <v>25</v>
      </c>
      <c r="AR7" s="101">
        <f t="shared" si="14"/>
        <v>68</v>
      </c>
      <c r="AS7" s="101">
        <v>22</v>
      </c>
      <c r="AT7" s="141">
        <v>17</v>
      </c>
      <c r="AU7" s="141">
        <f t="shared" si="15"/>
        <v>39</v>
      </c>
      <c r="AV7" s="141">
        <v>50</v>
      </c>
      <c r="AW7" s="141">
        <f t="shared" si="16"/>
        <v>157</v>
      </c>
      <c r="AX7" s="137">
        <f>IF(AW7="0","0",LOOKUP(AW7,{0,66,80,100,120,140,160},{0,1,2,3,"3.5",4,5}))</f>
        <v>4</v>
      </c>
      <c r="AY7" s="107" t="s">
        <v>486</v>
      </c>
      <c r="AZ7" s="107">
        <f>IF(ISBLANK(AX7)," ",IF(AX7="0","0",LOOKUP(AX7,{0,1,2,3,"3.5",4,5},{0,0,0,1,"1.5",2,3})))</f>
        <v>2</v>
      </c>
      <c r="BA7" s="44">
        <f t="shared" si="17"/>
        <v>3.25</v>
      </c>
      <c r="BB7" s="43" t="str">
        <f t="shared" si="18"/>
        <v>B</v>
      </c>
      <c r="BC7" s="34" t="str">
        <f t="shared" si="19"/>
        <v>Average Result</v>
      </c>
      <c r="BD7" s="42"/>
      <c r="BE7" s="49" t="str">
        <f>IF(H7="0","0",LOOKUP(H7,{0,1,2,3,"3.5",4,5},{"F","D","C","B","A-","A","A+"}))</f>
        <v>B</v>
      </c>
      <c r="BF7" s="49" t="str">
        <f>IF(L7="0","0",LOOKUP(L7,{0,1,2,3,"3.5",4,5},{"F","D","C","B","A-","A","A+"}))</f>
        <v>B</v>
      </c>
      <c r="BG7" s="49" t="str">
        <f>IF(Q7="0","0",LOOKUP(Q7,{0,1,2,3,"3.5",4,5},{"F","D","C","B","A-","A","A+"}))</f>
        <v>B</v>
      </c>
      <c r="BH7" s="49" t="str">
        <f>IF(Y7="0","0",LOOKUP(Y7,{0,1,2,3,"3.5",4,5},{"F","D","C","B","A-","A","A+"}))</f>
        <v>C</v>
      </c>
      <c r="BI7" s="49" t="str">
        <f>IF(AG7="0","0",LOOKUP(AG7,{0,1,2,3,"3.5",4,5},{"F","D","C","B","A-","A","A+"}))</f>
        <v>B</v>
      </c>
      <c r="BJ7" s="49" t="str">
        <f>IF(AO7="0","0",LOOKUP(AO7,{0,1,2,3,"3.5",4,5},{"F","D","C","B","A-","A","A+"}))</f>
        <v>A-</v>
      </c>
      <c r="BK7" s="49" t="str">
        <f>IF(AX7="0","0",LOOKUP(AX7,{0,1,2,3,"3.5",4,5},{"F","D","C","B","A-","A","A+"}))</f>
        <v>A</v>
      </c>
      <c r="BL7" s="50">
        <f t="shared" si="20"/>
        <v>740</v>
      </c>
    </row>
    <row r="8" spans="1:64" ht="15" customHeight="1">
      <c r="A8" s="37">
        <v>2004</v>
      </c>
      <c r="B8" s="38" t="s">
        <v>489</v>
      </c>
      <c r="C8" s="99">
        <v>49</v>
      </c>
      <c r="D8" s="99">
        <v>71</v>
      </c>
      <c r="E8" s="99">
        <f t="shared" si="1"/>
        <v>120</v>
      </c>
      <c r="F8" s="99">
        <v>21</v>
      </c>
      <c r="G8" s="99">
        <f t="shared" si="2"/>
        <v>141</v>
      </c>
      <c r="H8" s="135">
        <f>IF(G8="0","0",LOOKUP(G8,{0,66,80,100,120,140,160},{0,1,2,3,"3.5",4,5}))</f>
        <v>4</v>
      </c>
      <c r="I8" s="99">
        <v>60</v>
      </c>
      <c r="J8" s="101">
        <v>71</v>
      </c>
      <c r="K8" s="136">
        <f t="shared" si="3"/>
        <v>131</v>
      </c>
      <c r="L8" s="99" t="str">
        <f>IF(K8="0","0",LOOKUP(K8,{0,66,80,100,120,140,160},{0,1,2,3,"3.5",4,5}))</f>
        <v>3.5</v>
      </c>
      <c r="M8" s="101">
        <v>35</v>
      </c>
      <c r="N8" s="101">
        <v>16</v>
      </c>
      <c r="O8" s="101">
        <v>23</v>
      </c>
      <c r="P8" s="99">
        <f t="shared" si="4"/>
        <v>74</v>
      </c>
      <c r="Q8" s="137">
        <f>IF(P8="0","0",LOOKUP(P8,{0,33,40,50,60,70,80},{0,1,2,3,"3.5",4,5}))</f>
        <v>4</v>
      </c>
      <c r="R8" s="137">
        <v>29</v>
      </c>
      <c r="S8" s="137">
        <v>37</v>
      </c>
      <c r="T8" s="101">
        <f t="shared" si="5"/>
        <v>66</v>
      </c>
      <c r="U8" s="101">
        <v>20</v>
      </c>
      <c r="V8" s="101">
        <v>19</v>
      </c>
      <c r="W8" s="101">
        <f t="shared" si="6"/>
        <v>39</v>
      </c>
      <c r="X8" s="138">
        <f t="shared" si="7"/>
        <v>105</v>
      </c>
      <c r="Y8" s="99">
        <f>IF(X8="0","0",LOOKUP(X8,{0,66,80,100,120,140,160},{0,1,2,3,"3.5",4,5}))</f>
        <v>3</v>
      </c>
      <c r="Z8" s="99">
        <v>53</v>
      </c>
      <c r="AA8" s="99">
        <v>59</v>
      </c>
      <c r="AB8" s="99">
        <f t="shared" si="8"/>
        <v>112</v>
      </c>
      <c r="AC8" s="139">
        <v>24</v>
      </c>
      <c r="AD8" s="139">
        <v>28</v>
      </c>
      <c r="AE8" s="139">
        <f t="shared" si="9"/>
        <v>52</v>
      </c>
      <c r="AF8" s="140">
        <f t="shared" si="10"/>
        <v>164</v>
      </c>
      <c r="AG8" s="137">
        <f>IF(AF8="0","0",LOOKUP(AF8,{0,66,80,100,120,140,160},{0,1,2,3,"3.5",4,5}))</f>
        <v>5</v>
      </c>
      <c r="AH8" s="137">
        <v>61</v>
      </c>
      <c r="AI8" s="137">
        <v>62</v>
      </c>
      <c r="AJ8" s="99">
        <f t="shared" si="11"/>
        <v>123</v>
      </c>
      <c r="AK8" s="101">
        <v>25</v>
      </c>
      <c r="AL8" s="141">
        <v>22</v>
      </c>
      <c r="AM8" s="141">
        <f t="shared" si="12"/>
        <v>47</v>
      </c>
      <c r="AN8" s="140">
        <f t="shared" si="13"/>
        <v>170</v>
      </c>
      <c r="AO8" s="137">
        <f>IF(AN8="0","0",LOOKUP(AN8,{0,66,80,100,120,140,160},{0,1,2,3,"3.5",4,5}))</f>
        <v>5</v>
      </c>
      <c r="AP8" s="137">
        <v>38</v>
      </c>
      <c r="AQ8" s="137">
        <v>46</v>
      </c>
      <c r="AR8" s="101">
        <f t="shared" si="14"/>
        <v>84</v>
      </c>
      <c r="AS8" s="101">
        <v>17</v>
      </c>
      <c r="AT8" s="141">
        <v>19</v>
      </c>
      <c r="AU8" s="141">
        <f t="shared" si="15"/>
        <v>36</v>
      </c>
      <c r="AV8" s="141">
        <v>50</v>
      </c>
      <c r="AW8" s="141">
        <f t="shared" si="16"/>
        <v>170</v>
      </c>
      <c r="AX8" s="137">
        <f>IF(AW8="0","0",LOOKUP(AW8,{0,66,80,100,120,140,160},{0,1,2,3,"3.5",4,5}))</f>
        <v>5</v>
      </c>
      <c r="AY8" s="107" t="s">
        <v>486</v>
      </c>
      <c r="AZ8" s="107">
        <f>IF(ISBLANK(AX8)," ",IF(AX8="0","0",LOOKUP(AX8,{0,1,2,3,"3.5",4,5},{0,0,0,1,"1.5",2,3})))</f>
        <v>3</v>
      </c>
      <c r="BA8" s="44">
        <f t="shared" si="17"/>
        <v>4.583333333333333</v>
      </c>
      <c r="BB8" s="43" t="str">
        <f t="shared" si="18"/>
        <v>A</v>
      </c>
      <c r="BC8" s="34" t="str">
        <f t="shared" si="19"/>
        <v>Very Good Result</v>
      </c>
      <c r="BD8" s="42"/>
      <c r="BE8" s="49" t="str">
        <f>IF(H8="0","0",LOOKUP(H8,{0,1,2,3,"3.5",4,5},{"F","D","C","B","A-","A","A+"}))</f>
        <v>A</v>
      </c>
      <c r="BF8" s="49" t="str">
        <f>IF(L8="0","0",LOOKUP(L8,{0,1,2,3,"3.5",4,5},{"F","D","C","B","A-","A","A+"}))</f>
        <v>A-</v>
      </c>
      <c r="BG8" s="49" t="str">
        <f>IF(Q8="0","0",LOOKUP(Q8,{0,1,2,3,"3.5",4,5},{"F","D","C","B","A-","A","A+"}))</f>
        <v>A</v>
      </c>
      <c r="BH8" s="49" t="str">
        <f>IF(Y8="0","0",LOOKUP(Y8,{0,1,2,3,"3.5",4,5},{"F","D","C","B","A-","A","A+"}))</f>
        <v>B</v>
      </c>
      <c r="BI8" s="49" t="str">
        <f>IF(AG8="0","0",LOOKUP(AG8,{0,1,2,3,"3.5",4,5},{"F","D","C","B","A-","A","A+"}))</f>
        <v>A+</v>
      </c>
      <c r="BJ8" s="49" t="str">
        <f>IF(AO8="0","0",LOOKUP(AO8,{0,1,2,3,"3.5",4,5},{"F","D","C","B","A-","A","A+"}))</f>
        <v>A+</v>
      </c>
      <c r="BK8" s="49" t="str">
        <f>IF(AX8="0","0",LOOKUP(AX8,{0,1,2,3,"3.5",4,5},{"F","D","C","B","A-","A","A+"}))</f>
        <v>A+</v>
      </c>
      <c r="BL8" s="50">
        <f t="shared" si="20"/>
        <v>955</v>
      </c>
    </row>
    <row r="9" spans="1:64" ht="15" customHeight="1">
      <c r="A9" s="37">
        <v>2005</v>
      </c>
      <c r="B9" s="38" t="s">
        <v>490</v>
      </c>
      <c r="C9" s="99">
        <v>43</v>
      </c>
      <c r="D9" s="99">
        <v>73</v>
      </c>
      <c r="E9" s="99">
        <f t="shared" si="1"/>
        <v>116</v>
      </c>
      <c r="F9" s="99">
        <v>24</v>
      </c>
      <c r="G9" s="99">
        <f t="shared" si="2"/>
        <v>140</v>
      </c>
      <c r="H9" s="135">
        <f>IF(G9="0","0",LOOKUP(G9,{0,66,80,100,120,140,160},{0,1,2,3,"3.5",4,5}))</f>
        <v>4</v>
      </c>
      <c r="I9" s="99">
        <v>50</v>
      </c>
      <c r="J9" s="101">
        <v>64</v>
      </c>
      <c r="K9" s="136">
        <f t="shared" si="3"/>
        <v>114</v>
      </c>
      <c r="L9" s="99">
        <f>IF(K9="0","0",LOOKUP(K9,{0,66,80,100,120,140,160},{0,1,2,3,"3.5",4,5}))</f>
        <v>3</v>
      </c>
      <c r="M9" s="101">
        <v>30</v>
      </c>
      <c r="N9" s="101">
        <v>16</v>
      </c>
      <c r="O9" s="101">
        <v>18</v>
      </c>
      <c r="P9" s="99">
        <f t="shared" si="4"/>
        <v>64</v>
      </c>
      <c r="Q9" s="137" t="str">
        <f>IF(P9="0","0",LOOKUP(P9,{0,33,40,50,60,70,80},{0,1,2,3,"3.5",4,5}))</f>
        <v>3.5</v>
      </c>
      <c r="R9" s="137">
        <v>31</v>
      </c>
      <c r="S9" s="137">
        <v>42</v>
      </c>
      <c r="T9" s="101">
        <f t="shared" si="5"/>
        <v>73</v>
      </c>
      <c r="U9" s="101">
        <v>16</v>
      </c>
      <c r="V9" s="101">
        <v>15</v>
      </c>
      <c r="W9" s="101">
        <f t="shared" si="6"/>
        <v>31</v>
      </c>
      <c r="X9" s="138">
        <f t="shared" si="7"/>
        <v>104</v>
      </c>
      <c r="Y9" s="99">
        <f>IF(X9="0","0",LOOKUP(X9,{0,66,80,100,120,140,160},{0,1,2,3,"3.5",4,5}))</f>
        <v>3</v>
      </c>
      <c r="Z9" s="99">
        <v>50</v>
      </c>
      <c r="AA9" s="99">
        <v>45</v>
      </c>
      <c r="AB9" s="99">
        <f t="shared" si="8"/>
        <v>95</v>
      </c>
      <c r="AC9" s="139">
        <v>21</v>
      </c>
      <c r="AD9" s="139">
        <v>27</v>
      </c>
      <c r="AE9" s="139">
        <f t="shared" si="9"/>
        <v>48</v>
      </c>
      <c r="AF9" s="140">
        <f t="shared" si="10"/>
        <v>143</v>
      </c>
      <c r="AG9" s="137">
        <f>IF(AF9="0","0",LOOKUP(AF9,{0,66,80,100,120,140,160},{0,1,2,3,"3.5",4,5}))</f>
        <v>4</v>
      </c>
      <c r="AH9" s="137">
        <v>53</v>
      </c>
      <c r="AI9" s="137">
        <v>56</v>
      </c>
      <c r="AJ9" s="99">
        <f t="shared" si="11"/>
        <v>109</v>
      </c>
      <c r="AK9" s="101">
        <v>24</v>
      </c>
      <c r="AL9" s="141">
        <v>23</v>
      </c>
      <c r="AM9" s="141">
        <f t="shared" si="12"/>
        <v>47</v>
      </c>
      <c r="AN9" s="140">
        <f t="shared" si="13"/>
        <v>156</v>
      </c>
      <c r="AO9" s="137">
        <f>IF(AN9="0","0",LOOKUP(AN9,{0,66,80,100,120,140,160},{0,1,2,3,"3.5",4,5}))</f>
        <v>4</v>
      </c>
      <c r="AP9" s="137">
        <v>43</v>
      </c>
      <c r="AQ9" s="137">
        <v>41</v>
      </c>
      <c r="AR9" s="101">
        <f t="shared" si="14"/>
        <v>84</v>
      </c>
      <c r="AS9" s="101">
        <v>22</v>
      </c>
      <c r="AT9" s="141">
        <v>19</v>
      </c>
      <c r="AU9" s="141">
        <f t="shared" si="15"/>
        <v>41</v>
      </c>
      <c r="AV9" s="141">
        <v>50</v>
      </c>
      <c r="AW9" s="141">
        <f t="shared" si="16"/>
        <v>175</v>
      </c>
      <c r="AX9" s="137">
        <f>IF(AW9="0","0",LOOKUP(AW9,{0,66,80,100,120,140,160},{0,1,2,3,"3.5",4,5}))</f>
        <v>5</v>
      </c>
      <c r="AY9" s="107" t="s">
        <v>486</v>
      </c>
      <c r="AZ9" s="107">
        <f>IF(ISBLANK(AX9)," ",IF(AX9="0","0",LOOKUP(AX9,{0,1,2,3,"3.5",4,5},{0,0,0,1,"1.5",2,3})))</f>
        <v>3</v>
      </c>
      <c r="BA9" s="44">
        <f t="shared" si="17"/>
        <v>4.083333333333333</v>
      </c>
      <c r="BB9" s="43" t="str">
        <f t="shared" si="18"/>
        <v>A</v>
      </c>
      <c r="BC9" s="34" t="str">
        <f t="shared" si="19"/>
        <v>Very Good Result</v>
      </c>
      <c r="BD9" s="42"/>
      <c r="BE9" s="49" t="str">
        <f>IF(H9="0","0",LOOKUP(H9,{0,1,2,3,"3.5",4,5},{"F","D","C","B","A-","A","A+"}))</f>
        <v>A</v>
      </c>
      <c r="BF9" s="49" t="str">
        <f>IF(L9="0","0",LOOKUP(L9,{0,1,2,3,"3.5",4,5},{"F","D","C","B","A-","A","A+"}))</f>
        <v>B</v>
      </c>
      <c r="BG9" s="49" t="str">
        <f>IF(Q9="0","0",LOOKUP(Q9,{0,1,2,3,"3.5",4,5},{"F","D","C","B","A-","A","A+"}))</f>
        <v>A-</v>
      </c>
      <c r="BH9" s="49" t="str">
        <f>IF(Y9="0","0",LOOKUP(Y9,{0,1,2,3,"3.5",4,5},{"F","D","C","B","A-","A","A+"}))</f>
        <v>B</v>
      </c>
      <c r="BI9" s="49" t="str">
        <f>IF(AG9="0","0",LOOKUP(AG9,{0,1,2,3,"3.5",4,5},{"F","D","C","B","A-","A","A+"}))</f>
        <v>A</v>
      </c>
      <c r="BJ9" s="49" t="str">
        <f>IF(AO9="0","0",LOOKUP(AO9,{0,1,2,3,"3.5",4,5},{"F","D","C","B","A-","A","A+"}))</f>
        <v>A</v>
      </c>
      <c r="BK9" s="49" t="str">
        <f>IF(AX9="0","0",LOOKUP(AX9,{0,1,2,3,"3.5",4,5},{"F","D","C","B","A-","A","A+"}))</f>
        <v>A+</v>
      </c>
      <c r="BL9" s="50">
        <f t="shared" si="20"/>
        <v>896</v>
      </c>
    </row>
    <row r="10" spans="1:64" ht="15" customHeight="1">
      <c r="A10" s="37">
        <v>2006</v>
      </c>
      <c r="B10" s="38" t="s">
        <v>491</v>
      </c>
      <c r="C10" s="99">
        <v>47</v>
      </c>
      <c r="D10" s="99">
        <v>71</v>
      </c>
      <c r="E10" s="99">
        <f t="shared" si="1"/>
        <v>118</v>
      </c>
      <c r="F10" s="99">
        <v>22</v>
      </c>
      <c r="G10" s="99">
        <f t="shared" si="2"/>
        <v>140</v>
      </c>
      <c r="H10" s="135">
        <f>IF(G10="0","0",LOOKUP(G10,{0,66,80,100,120,140,160},{0,1,2,3,"3.5",4,5}))</f>
        <v>4</v>
      </c>
      <c r="I10" s="99">
        <v>50</v>
      </c>
      <c r="J10" s="101">
        <v>63</v>
      </c>
      <c r="K10" s="136">
        <f t="shared" si="3"/>
        <v>113</v>
      </c>
      <c r="L10" s="99">
        <f>IF(K10="0","0",LOOKUP(K10,{0,66,80,100,120,140,160},{0,1,2,3,"3.5",4,5}))</f>
        <v>3</v>
      </c>
      <c r="M10" s="101">
        <v>27</v>
      </c>
      <c r="N10" s="101">
        <v>16</v>
      </c>
      <c r="O10" s="101"/>
      <c r="P10" s="99">
        <f t="shared" si="4"/>
        <v>0</v>
      </c>
      <c r="Q10" s="137">
        <f>IF(P10="0","0",LOOKUP(P10,{0,33,40,50,60,70,80},{0,1,2,3,"3.5",4,5}))</f>
        <v>0</v>
      </c>
      <c r="R10" s="137">
        <v>23</v>
      </c>
      <c r="S10" s="137">
        <v>35</v>
      </c>
      <c r="T10" s="101">
        <f t="shared" si="5"/>
        <v>58</v>
      </c>
      <c r="U10" s="101">
        <v>17</v>
      </c>
      <c r="V10" s="101">
        <v>18</v>
      </c>
      <c r="W10" s="101">
        <f t="shared" si="6"/>
        <v>35</v>
      </c>
      <c r="X10" s="138">
        <f t="shared" si="7"/>
        <v>93</v>
      </c>
      <c r="Y10" s="99">
        <f>IF(X10="0","0",LOOKUP(X10,{0,66,80,100,120,140,160},{0,1,2,3,"3.5",4,5}))</f>
        <v>2</v>
      </c>
      <c r="Z10" s="99">
        <v>51</v>
      </c>
      <c r="AA10" s="99">
        <v>41</v>
      </c>
      <c r="AB10" s="99">
        <f t="shared" si="8"/>
        <v>92</v>
      </c>
      <c r="AC10" s="139">
        <v>27</v>
      </c>
      <c r="AD10" s="139">
        <v>28</v>
      </c>
      <c r="AE10" s="139">
        <f t="shared" si="9"/>
        <v>55</v>
      </c>
      <c r="AF10" s="140">
        <f t="shared" si="10"/>
        <v>147</v>
      </c>
      <c r="AG10" s="137">
        <f>IF(AF10="0","0",LOOKUP(AF10,{0,66,80,100,120,140,160},{0,1,2,3,"3.5",4,5}))</f>
        <v>4</v>
      </c>
      <c r="AH10" s="137">
        <v>53</v>
      </c>
      <c r="AI10" s="137">
        <v>48</v>
      </c>
      <c r="AJ10" s="99">
        <f t="shared" si="11"/>
        <v>101</v>
      </c>
      <c r="AK10" s="101">
        <v>21</v>
      </c>
      <c r="AL10" s="141">
        <v>21</v>
      </c>
      <c r="AM10" s="141">
        <f t="shared" si="12"/>
        <v>42</v>
      </c>
      <c r="AN10" s="140">
        <f t="shared" si="13"/>
        <v>143</v>
      </c>
      <c r="AO10" s="137">
        <f>IF(AN10="0","0",LOOKUP(AN10,{0,66,80,100,120,140,160},{0,1,2,3,"3.5",4,5}))</f>
        <v>4</v>
      </c>
      <c r="AP10" s="137">
        <v>40</v>
      </c>
      <c r="AQ10" s="137">
        <v>35</v>
      </c>
      <c r="AR10" s="101">
        <f t="shared" si="14"/>
        <v>75</v>
      </c>
      <c r="AS10" s="101">
        <v>21</v>
      </c>
      <c r="AT10" s="141">
        <v>17</v>
      </c>
      <c r="AU10" s="141">
        <f t="shared" si="15"/>
        <v>38</v>
      </c>
      <c r="AV10" s="141">
        <v>50</v>
      </c>
      <c r="AW10" s="141">
        <f t="shared" si="16"/>
        <v>163</v>
      </c>
      <c r="AX10" s="137">
        <f>IF(AW10="0","0",LOOKUP(AW10,{0,66,80,100,120,140,160},{0,1,2,3,"3.5",4,5}))</f>
        <v>5</v>
      </c>
      <c r="AY10" s="107" t="s">
        <v>486</v>
      </c>
      <c r="AZ10" s="107">
        <f>IF(ISBLANK(AX10)," ",IF(AX10="0","0",LOOKUP(AX10,{0,1,2,3,"3.5",4,5},{0,0,0,1,"1.5",2,3})))</f>
        <v>3</v>
      </c>
      <c r="BA10" s="44">
        <f t="shared" si="17"/>
        <v>0</v>
      </c>
      <c r="BB10" s="43" t="str">
        <f t="shared" si="18"/>
        <v>F</v>
      </c>
      <c r="BC10" s="34" t="str">
        <f t="shared" si="19"/>
        <v>Fail</v>
      </c>
      <c r="BD10" s="42"/>
      <c r="BE10" s="49" t="str">
        <f>IF(H10="0","0",LOOKUP(H10,{0,1,2,3,"3.5",4,5},{"F","D","C","B","A-","A","A+"}))</f>
        <v>A</v>
      </c>
      <c r="BF10" s="49" t="str">
        <f>IF(L10="0","0",LOOKUP(L10,{0,1,2,3,"3.5",4,5},{"F","D","C","B","A-","A","A+"}))</f>
        <v>B</v>
      </c>
      <c r="BG10" s="49" t="str">
        <f>IF(Q10="0","0",LOOKUP(Q10,{0,1,2,3,"3.5",4,5},{"F","D","C","B","A-","A","A+"}))</f>
        <v>F</v>
      </c>
      <c r="BH10" s="49" t="str">
        <f>IF(Y10="0","0",LOOKUP(Y10,{0,1,2,3,"3.5",4,5},{"F","D","C","B","A-","A","A+"}))</f>
        <v>C</v>
      </c>
      <c r="BI10" s="49" t="str">
        <f>IF(AG10="0","0",LOOKUP(AG10,{0,1,2,3,"3.5",4,5},{"F","D","C","B","A-","A","A+"}))</f>
        <v>A</v>
      </c>
      <c r="BJ10" s="49" t="str">
        <f>IF(AO10="0","0",LOOKUP(AO10,{0,1,2,3,"3.5",4,5},{"F","D","C","B","A-","A","A+"}))</f>
        <v>A</v>
      </c>
      <c r="BK10" s="49" t="str">
        <f>IF(AX10="0","0",LOOKUP(AX10,{0,1,2,3,"3.5",4,5},{"F","D","C","B","A-","A","A+"}))</f>
        <v>A+</v>
      </c>
      <c r="BL10" s="50">
        <f t="shared" si="20"/>
        <v>799</v>
      </c>
    </row>
    <row r="11" spans="1:64" ht="15" customHeight="1">
      <c r="A11" s="37">
        <v>2007</v>
      </c>
      <c r="B11" s="38" t="s">
        <v>492</v>
      </c>
      <c r="C11" s="99">
        <v>48</v>
      </c>
      <c r="D11" s="99">
        <v>76</v>
      </c>
      <c r="E11" s="99">
        <f t="shared" si="1"/>
        <v>124</v>
      </c>
      <c r="F11" s="99">
        <v>22</v>
      </c>
      <c r="G11" s="99">
        <f t="shared" si="2"/>
        <v>146</v>
      </c>
      <c r="H11" s="135">
        <f>IF(G11="0","0",LOOKUP(G11,{0,66,80,100,120,140,160},{0,1,2,3,"3.5",4,5}))</f>
        <v>4</v>
      </c>
      <c r="I11" s="99">
        <v>44</v>
      </c>
      <c r="J11" s="101">
        <v>62</v>
      </c>
      <c r="K11" s="136">
        <f t="shared" si="3"/>
        <v>106</v>
      </c>
      <c r="L11" s="99">
        <f>IF(K11="0","0",LOOKUP(K11,{0,66,80,100,120,140,160},{0,1,2,3,"3.5",4,5}))</f>
        <v>3</v>
      </c>
      <c r="M11" s="101">
        <v>35</v>
      </c>
      <c r="N11" s="101">
        <v>17</v>
      </c>
      <c r="O11" s="101">
        <v>21</v>
      </c>
      <c r="P11" s="99">
        <f t="shared" si="4"/>
        <v>73</v>
      </c>
      <c r="Q11" s="137">
        <f>IF(P11="0","0",LOOKUP(P11,{0,33,40,50,60,70,80},{0,1,2,3,"3.5",4,5}))</f>
        <v>4</v>
      </c>
      <c r="R11" s="137">
        <v>28</v>
      </c>
      <c r="S11" s="137">
        <v>43</v>
      </c>
      <c r="T11" s="101">
        <f t="shared" si="5"/>
        <v>71</v>
      </c>
      <c r="U11" s="101">
        <v>18</v>
      </c>
      <c r="V11" s="101">
        <v>19</v>
      </c>
      <c r="W11" s="101">
        <f t="shared" si="6"/>
        <v>37</v>
      </c>
      <c r="X11" s="138">
        <f t="shared" si="7"/>
        <v>108</v>
      </c>
      <c r="Y11" s="99">
        <f>IF(X11="0","0",LOOKUP(X11,{0,66,80,100,120,140,160},{0,1,2,3,"3.5",4,5}))</f>
        <v>3</v>
      </c>
      <c r="Z11" s="99">
        <v>51</v>
      </c>
      <c r="AA11" s="99">
        <v>48</v>
      </c>
      <c r="AB11" s="99">
        <f t="shared" si="8"/>
        <v>99</v>
      </c>
      <c r="AC11" s="139">
        <v>27</v>
      </c>
      <c r="AD11" s="139">
        <v>27</v>
      </c>
      <c r="AE11" s="139">
        <f t="shared" si="9"/>
        <v>54</v>
      </c>
      <c r="AF11" s="140">
        <f t="shared" si="10"/>
        <v>153</v>
      </c>
      <c r="AG11" s="137">
        <f>IF(AF11="0","0",LOOKUP(AF11,{0,66,80,100,120,140,160},{0,1,2,3,"3.5",4,5}))</f>
        <v>4</v>
      </c>
      <c r="AH11" s="137">
        <v>51</v>
      </c>
      <c r="AI11" s="137">
        <v>48</v>
      </c>
      <c r="AJ11" s="99">
        <f t="shared" si="11"/>
        <v>99</v>
      </c>
      <c r="AK11" s="101">
        <v>21</v>
      </c>
      <c r="AL11" s="141">
        <v>22</v>
      </c>
      <c r="AM11" s="141">
        <f t="shared" si="12"/>
        <v>43</v>
      </c>
      <c r="AN11" s="140">
        <f t="shared" si="13"/>
        <v>142</v>
      </c>
      <c r="AO11" s="137">
        <f>IF(AN11="0","0",LOOKUP(AN11,{0,66,80,100,120,140,160},{0,1,2,3,"3.5",4,5}))</f>
        <v>4</v>
      </c>
      <c r="AP11" s="137">
        <v>42</v>
      </c>
      <c r="AQ11" s="137">
        <v>41</v>
      </c>
      <c r="AR11" s="101">
        <f t="shared" si="14"/>
        <v>83</v>
      </c>
      <c r="AS11" s="101">
        <v>20</v>
      </c>
      <c r="AT11" s="141">
        <v>16</v>
      </c>
      <c r="AU11" s="141">
        <f t="shared" si="15"/>
        <v>36</v>
      </c>
      <c r="AV11" s="141">
        <v>50</v>
      </c>
      <c r="AW11" s="141">
        <f t="shared" si="16"/>
        <v>169</v>
      </c>
      <c r="AX11" s="137">
        <f>IF(AW11="0","0",LOOKUP(AW11,{0,66,80,100,120,140,160},{0,1,2,3,"3.5",4,5}))</f>
        <v>5</v>
      </c>
      <c r="AY11" s="107" t="s">
        <v>486</v>
      </c>
      <c r="AZ11" s="107">
        <f>IF(ISBLANK(AX11)," ",IF(AX11="0","0",LOOKUP(AX11,{0,1,2,3,"3.5",4,5},{0,0,0,1,"1.5",2,3})))</f>
        <v>3</v>
      </c>
      <c r="BA11" s="44">
        <f t="shared" si="17"/>
        <v>4.166666666666667</v>
      </c>
      <c r="BB11" s="43" t="str">
        <f t="shared" si="18"/>
        <v>A</v>
      </c>
      <c r="BC11" s="34" t="str">
        <f t="shared" si="19"/>
        <v>Very Good Result</v>
      </c>
      <c r="BD11" s="42"/>
      <c r="BE11" s="49" t="str">
        <f>IF(H11="0","0",LOOKUP(H11,{0,1,2,3,"3.5",4,5},{"F","D","C","B","A-","A","A+"}))</f>
        <v>A</v>
      </c>
      <c r="BF11" s="49" t="str">
        <f>IF(L11="0","0",LOOKUP(L11,{0,1,2,3,"3.5",4,5},{"F","D","C","B","A-","A","A+"}))</f>
        <v>B</v>
      </c>
      <c r="BG11" s="49" t="str">
        <f>IF(Q11="0","0",LOOKUP(Q11,{0,1,2,3,"3.5",4,5},{"F","D","C","B","A-","A","A+"}))</f>
        <v>A</v>
      </c>
      <c r="BH11" s="49" t="str">
        <f>IF(Y11="0","0",LOOKUP(Y11,{0,1,2,3,"3.5",4,5},{"F","D","C","B","A-","A","A+"}))</f>
        <v>B</v>
      </c>
      <c r="BI11" s="49" t="str">
        <f>IF(AG11="0","0",LOOKUP(AG11,{0,1,2,3,"3.5",4,5},{"F","D","C","B","A-","A","A+"}))</f>
        <v>A</v>
      </c>
      <c r="BJ11" s="49" t="str">
        <f>IF(AO11="0","0",LOOKUP(AO11,{0,1,2,3,"3.5",4,5},{"F","D","C","B","A-","A","A+"}))</f>
        <v>A</v>
      </c>
      <c r="BK11" s="49" t="str">
        <f>IF(AX11="0","0",LOOKUP(AX11,{0,1,2,3,"3.5",4,5},{"F","D","C","B","A-","A","A+"}))</f>
        <v>A+</v>
      </c>
      <c r="BL11" s="50">
        <f t="shared" si="20"/>
        <v>897</v>
      </c>
    </row>
    <row r="12" spans="1:64" ht="15" customHeight="1">
      <c r="A12" s="37">
        <v>2008</v>
      </c>
      <c r="B12" s="38" t="s">
        <v>493</v>
      </c>
      <c r="C12" s="99">
        <v>32</v>
      </c>
      <c r="D12" s="99">
        <v>64</v>
      </c>
      <c r="E12" s="99">
        <f t="shared" si="1"/>
        <v>96</v>
      </c>
      <c r="F12" s="99">
        <v>21</v>
      </c>
      <c r="G12" s="99">
        <f t="shared" si="2"/>
        <v>117</v>
      </c>
      <c r="H12" s="135">
        <f>IF(G12="0","0",LOOKUP(G12,{0,66,80,100,120,140,160},{0,1,2,3,"3.5",4,5}))</f>
        <v>3</v>
      </c>
      <c r="I12" s="99">
        <v>51</v>
      </c>
      <c r="J12" s="101">
        <v>57</v>
      </c>
      <c r="K12" s="136">
        <f t="shared" si="3"/>
        <v>108</v>
      </c>
      <c r="L12" s="99">
        <f>IF(K12="0","0",LOOKUP(K12,{0,66,80,100,120,140,160},{0,1,2,3,"3.5",4,5}))</f>
        <v>3</v>
      </c>
      <c r="M12" s="101">
        <v>20</v>
      </c>
      <c r="N12" s="101">
        <v>15</v>
      </c>
      <c r="O12" s="101">
        <v>12</v>
      </c>
      <c r="P12" s="99">
        <f t="shared" si="4"/>
        <v>47</v>
      </c>
      <c r="Q12" s="137">
        <f>IF(P12="0","0",LOOKUP(P12,{0,33,40,50,60,70,80},{0,1,2,3,"3.5",4,5}))</f>
        <v>2</v>
      </c>
      <c r="R12" s="137">
        <v>18</v>
      </c>
      <c r="S12" s="137">
        <v>34</v>
      </c>
      <c r="T12" s="101">
        <f t="shared" si="5"/>
        <v>52</v>
      </c>
      <c r="U12" s="101">
        <v>20</v>
      </c>
      <c r="V12" s="101">
        <v>15</v>
      </c>
      <c r="W12" s="101">
        <f t="shared" si="6"/>
        <v>35</v>
      </c>
      <c r="X12" s="138">
        <f t="shared" si="7"/>
        <v>87</v>
      </c>
      <c r="Y12" s="99">
        <f>IF(X12="0","0",LOOKUP(X12,{0,66,80,100,120,140,160},{0,1,2,3,"3.5",4,5}))</f>
        <v>2</v>
      </c>
      <c r="Z12" s="99">
        <v>41</v>
      </c>
      <c r="AA12" s="99">
        <v>24</v>
      </c>
      <c r="AB12" s="99">
        <f t="shared" si="8"/>
        <v>65</v>
      </c>
      <c r="AC12" s="139">
        <v>22</v>
      </c>
      <c r="AD12" s="139">
        <v>24</v>
      </c>
      <c r="AE12" s="139">
        <f t="shared" si="9"/>
        <v>46</v>
      </c>
      <c r="AF12" s="140">
        <f t="shared" si="10"/>
        <v>111</v>
      </c>
      <c r="AG12" s="137">
        <f>IF(AF12="0","0",LOOKUP(AF12,{0,66,80,100,120,140,160},{0,1,2,3,"3.5",4,5}))</f>
        <v>3</v>
      </c>
      <c r="AH12" s="137">
        <v>36</v>
      </c>
      <c r="AI12" s="137">
        <v>37</v>
      </c>
      <c r="AJ12" s="99">
        <f t="shared" si="11"/>
        <v>73</v>
      </c>
      <c r="AK12" s="101">
        <v>22</v>
      </c>
      <c r="AL12" s="141">
        <v>20</v>
      </c>
      <c r="AM12" s="141">
        <f t="shared" si="12"/>
        <v>42</v>
      </c>
      <c r="AN12" s="140">
        <f t="shared" si="13"/>
        <v>115</v>
      </c>
      <c r="AO12" s="137">
        <f>IF(AN12="0","0",LOOKUP(AN12,{0,66,80,100,120,140,160},{0,1,2,3,"3.5",4,5}))</f>
        <v>3</v>
      </c>
      <c r="AP12" s="137">
        <v>31</v>
      </c>
      <c r="AQ12" s="137">
        <v>20</v>
      </c>
      <c r="AR12" s="101">
        <f t="shared" si="14"/>
        <v>51</v>
      </c>
      <c r="AS12" s="101">
        <v>18</v>
      </c>
      <c r="AT12" s="141">
        <v>14</v>
      </c>
      <c r="AU12" s="141">
        <f t="shared" si="15"/>
        <v>32</v>
      </c>
      <c r="AV12" s="141">
        <v>48</v>
      </c>
      <c r="AW12" s="141">
        <f t="shared" si="16"/>
        <v>131</v>
      </c>
      <c r="AX12" s="137" t="str">
        <f>IF(AW12="0","0",LOOKUP(AW12,{0,66,80,100,120,140,160},{0,1,2,3,"3.5",4,5}))</f>
        <v>3.5</v>
      </c>
      <c r="AY12" s="107" t="s">
        <v>486</v>
      </c>
      <c r="AZ12" s="107" t="str">
        <f>IF(ISBLANK(AX12)," ",IF(AX12="0","0",LOOKUP(AX12,{0,1,2,3,"3.5",4,5},{0,0,0,1,"1.5",2,3})))</f>
        <v>1.5</v>
      </c>
      <c r="BA12" s="44">
        <f t="shared" si="17"/>
        <v>2.9166666666666665</v>
      </c>
      <c r="BB12" s="43" t="str">
        <f t="shared" si="18"/>
        <v>C</v>
      </c>
      <c r="BC12" s="34" t="str">
        <f t="shared" si="19"/>
        <v>Bellow Average Result</v>
      </c>
      <c r="BD12" s="42"/>
      <c r="BE12" s="49" t="str">
        <f>IF(H12="0","0",LOOKUP(H12,{0,1,2,3,"3.5",4,5},{"F","D","C","B","A-","A","A+"}))</f>
        <v>B</v>
      </c>
      <c r="BF12" s="49" t="str">
        <f>IF(L12="0","0",LOOKUP(L12,{0,1,2,3,"3.5",4,5},{"F","D","C","B","A-","A","A+"}))</f>
        <v>B</v>
      </c>
      <c r="BG12" s="49" t="str">
        <f>IF(Q12="0","0",LOOKUP(Q12,{0,1,2,3,"3.5",4,5},{"F","D","C","B","A-","A","A+"}))</f>
        <v>C</v>
      </c>
      <c r="BH12" s="49" t="str">
        <f>IF(Y12="0","0",LOOKUP(Y12,{0,1,2,3,"3.5",4,5},{"F","D","C","B","A-","A","A+"}))</f>
        <v>C</v>
      </c>
      <c r="BI12" s="49" t="str">
        <f>IF(AG12="0","0",LOOKUP(AG12,{0,1,2,3,"3.5",4,5},{"F","D","C","B","A-","A","A+"}))</f>
        <v>B</v>
      </c>
      <c r="BJ12" s="49" t="str">
        <f>IF(AO12="0","0",LOOKUP(AO12,{0,1,2,3,"3.5",4,5},{"F","D","C","B","A-","A","A+"}))</f>
        <v>B</v>
      </c>
      <c r="BK12" s="49" t="str">
        <f>IF(AX12="0","0",LOOKUP(AX12,{0,1,2,3,"3.5",4,5},{"F","D","C","B","A-","A","A+"}))</f>
        <v>A-</v>
      </c>
      <c r="BL12" s="50">
        <f t="shared" si="20"/>
        <v>716</v>
      </c>
    </row>
    <row r="13" spans="1:64" ht="15" customHeight="1">
      <c r="A13" s="37">
        <v>2009</v>
      </c>
      <c r="B13" s="38" t="s">
        <v>494</v>
      </c>
      <c r="C13" s="99">
        <v>27</v>
      </c>
      <c r="D13" s="99">
        <v>41</v>
      </c>
      <c r="E13" s="99">
        <f t="shared" si="1"/>
        <v>68</v>
      </c>
      <c r="F13" s="99">
        <v>16</v>
      </c>
      <c r="G13" s="99">
        <f t="shared" si="2"/>
        <v>84</v>
      </c>
      <c r="H13" s="135">
        <f>IF(G13="0","0",LOOKUP(G13,{0,66,80,100,120,140,160},{0,1,2,3,"3.5",4,5}))</f>
        <v>2</v>
      </c>
      <c r="I13" s="99">
        <v>35</v>
      </c>
      <c r="J13" s="101">
        <v>59</v>
      </c>
      <c r="K13" s="136">
        <f t="shared" si="3"/>
        <v>94</v>
      </c>
      <c r="L13" s="99">
        <f>IF(K13="0","0",LOOKUP(K13,{0,66,80,100,120,140,160},{0,1,2,3,"3.5",4,5}))</f>
        <v>2</v>
      </c>
      <c r="M13" s="101">
        <v>23</v>
      </c>
      <c r="N13" s="101">
        <v>17</v>
      </c>
      <c r="O13" s="101"/>
      <c r="P13" s="99">
        <f t="shared" si="4"/>
        <v>0</v>
      </c>
      <c r="Q13" s="137">
        <f>IF(P13="0","0",LOOKUP(P13,{0,33,40,50,60,70,80},{0,1,2,3,"3.5",4,5}))</f>
        <v>0</v>
      </c>
      <c r="R13" s="137"/>
      <c r="S13" s="137"/>
      <c r="T13" s="101">
        <f t="shared" si="5"/>
        <v>0</v>
      </c>
      <c r="U13" s="101"/>
      <c r="V13" s="101"/>
      <c r="W13" s="101">
        <f t="shared" si="6"/>
        <v>0</v>
      </c>
      <c r="X13" s="138">
        <f t="shared" si="7"/>
        <v>0</v>
      </c>
      <c r="Y13" s="99">
        <f>IF(X13="0","0",LOOKUP(X13,{0,66,80,100,120,140,160},{0,1,2,3,"3.5",4,5}))</f>
        <v>0</v>
      </c>
      <c r="Z13" s="99"/>
      <c r="AA13" s="99"/>
      <c r="AB13" s="99">
        <f t="shared" si="8"/>
        <v>0</v>
      </c>
      <c r="AC13" s="139"/>
      <c r="AD13" s="139"/>
      <c r="AE13" s="139">
        <f t="shared" si="9"/>
        <v>0</v>
      </c>
      <c r="AF13" s="140">
        <f t="shared" si="10"/>
        <v>0</v>
      </c>
      <c r="AG13" s="137">
        <f>IF(AF13="0","0",LOOKUP(AF13,{0,66,80,100,120,140,160},{0,1,2,3,"3.5",4,5}))</f>
        <v>0</v>
      </c>
      <c r="AH13" s="137"/>
      <c r="AI13" s="137"/>
      <c r="AJ13" s="99">
        <f t="shared" si="11"/>
        <v>0</v>
      </c>
      <c r="AK13" s="101"/>
      <c r="AL13" s="141"/>
      <c r="AM13" s="141">
        <f t="shared" si="12"/>
        <v>0</v>
      </c>
      <c r="AN13" s="140">
        <f t="shared" si="13"/>
        <v>0</v>
      </c>
      <c r="AO13" s="137">
        <f>IF(AN13="0","0",LOOKUP(AN13,{0,66,80,100,120,140,160},{0,1,2,3,"3.5",4,5}))</f>
        <v>0</v>
      </c>
      <c r="AP13" s="137"/>
      <c r="AQ13" s="137">
        <v>11</v>
      </c>
      <c r="AR13" s="101">
        <f t="shared" si="14"/>
        <v>11</v>
      </c>
      <c r="AS13" s="101"/>
      <c r="AT13" s="141">
        <v>8</v>
      </c>
      <c r="AU13" s="141">
        <f t="shared" si="15"/>
        <v>8</v>
      </c>
      <c r="AV13" s="141"/>
      <c r="AW13" s="141">
        <f t="shared" si="16"/>
        <v>0</v>
      </c>
      <c r="AX13" s="137">
        <f>IF(AW13="0","0",LOOKUP(AW13,{0,66,80,100,120,140,160},{0,1,2,3,"3.5",4,5}))</f>
        <v>0</v>
      </c>
      <c r="AY13" s="107" t="s">
        <v>486</v>
      </c>
      <c r="AZ13" s="107">
        <f>IF(ISBLANK(AX13)," ",IF(AX13="0","0",LOOKUP(AX13,{0,1,2,3,"3.5",4,5},{0,0,0,1,"1.5",2,3})))</f>
        <v>0</v>
      </c>
      <c r="BA13" s="44">
        <f t="shared" si="17"/>
        <v>0</v>
      </c>
      <c r="BB13" s="43" t="str">
        <f t="shared" si="18"/>
        <v>F</v>
      </c>
      <c r="BC13" s="34" t="str">
        <f t="shared" si="19"/>
        <v>Fail</v>
      </c>
      <c r="BD13" s="42"/>
      <c r="BE13" s="49" t="str">
        <f>IF(H13="0","0",LOOKUP(H13,{0,1,2,3,"3.5",4,5},{"F","D","C","B","A-","A","A+"}))</f>
        <v>C</v>
      </c>
      <c r="BF13" s="49" t="str">
        <f>IF(L13="0","0",LOOKUP(L13,{0,1,2,3,"3.5",4,5},{"F","D","C","B","A-","A","A+"}))</f>
        <v>C</v>
      </c>
      <c r="BG13" s="49" t="str">
        <f>IF(Q13="0","0",LOOKUP(Q13,{0,1,2,3,"3.5",4,5},{"F","D","C","B","A-","A","A+"}))</f>
        <v>F</v>
      </c>
      <c r="BH13" s="49" t="str">
        <f>IF(Y13="0","0",LOOKUP(Y13,{0,1,2,3,"3.5",4,5},{"F","D","C","B","A-","A","A+"}))</f>
        <v>F</v>
      </c>
      <c r="BI13" s="49" t="str">
        <f>IF(AG13="0","0",LOOKUP(AG13,{0,1,2,3,"3.5",4,5},{"F","D","C","B","A-","A","A+"}))</f>
        <v>F</v>
      </c>
      <c r="BJ13" s="49" t="str">
        <f>IF(AO13="0","0",LOOKUP(AO13,{0,1,2,3,"3.5",4,5},{"F","D","C","B","A-","A","A+"}))</f>
        <v>F</v>
      </c>
      <c r="BK13" s="49" t="str">
        <f>IF(AX13="0","0",LOOKUP(AX13,{0,1,2,3,"3.5",4,5},{"F","D","C","B","A-","A","A+"}))</f>
        <v>F</v>
      </c>
      <c r="BL13" s="50">
        <f t="shared" si="20"/>
        <v>178</v>
      </c>
    </row>
    <row r="14" spans="1:64" ht="15" customHeight="1">
      <c r="A14" s="37">
        <v>2010</v>
      </c>
      <c r="B14" s="38" t="s">
        <v>495</v>
      </c>
      <c r="C14" s="99">
        <v>24</v>
      </c>
      <c r="D14" s="99">
        <v>68</v>
      </c>
      <c r="E14" s="99">
        <f t="shared" si="1"/>
        <v>92</v>
      </c>
      <c r="F14" s="99">
        <v>21</v>
      </c>
      <c r="G14" s="99">
        <f t="shared" si="2"/>
        <v>113</v>
      </c>
      <c r="H14" s="135">
        <f>IF(G14="0","0",LOOKUP(G14,{0,66,80,100,120,140,160},{0,1,2,3,"3.5",4,5}))</f>
        <v>3</v>
      </c>
      <c r="I14" s="99">
        <v>54</v>
      </c>
      <c r="J14" s="101">
        <v>52</v>
      </c>
      <c r="K14" s="136">
        <f t="shared" si="3"/>
        <v>106</v>
      </c>
      <c r="L14" s="99">
        <f>IF(K14="0","0",LOOKUP(K14,{0,66,80,100,120,140,160},{0,1,2,3,"3.5",4,5}))</f>
        <v>3</v>
      </c>
      <c r="M14" s="101">
        <v>20</v>
      </c>
      <c r="N14" s="101">
        <v>15</v>
      </c>
      <c r="O14" s="101">
        <v>12</v>
      </c>
      <c r="P14" s="99">
        <f t="shared" si="4"/>
        <v>47</v>
      </c>
      <c r="Q14" s="137">
        <f>IF(P14="0","0",LOOKUP(P14,{0,33,40,50,60,70,80},{0,1,2,3,"3.5",4,5}))</f>
        <v>2</v>
      </c>
      <c r="R14" s="137">
        <v>28</v>
      </c>
      <c r="S14" s="137">
        <v>45</v>
      </c>
      <c r="T14" s="101">
        <f t="shared" si="5"/>
        <v>73</v>
      </c>
      <c r="U14" s="101">
        <v>18</v>
      </c>
      <c r="V14" s="101">
        <v>15</v>
      </c>
      <c r="W14" s="101">
        <f t="shared" si="6"/>
        <v>33</v>
      </c>
      <c r="X14" s="138">
        <f t="shared" si="7"/>
        <v>106</v>
      </c>
      <c r="Y14" s="99">
        <f>IF(X14="0","0",LOOKUP(X14,{0,66,80,100,120,140,160},{0,1,2,3,"3.5",4,5}))</f>
        <v>3</v>
      </c>
      <c r="Z14" s="99">
        <v>45</v>
      </c>
      <c r="AA14" s="99">
        <v>26</v>
      </c>
      <c r="AB14" s="99">
        <f t="shared" si="8"/>
        <v>71</v>
      </c>
      <c r="AC14" s="139">
        <v>21</v>
      </c>
      <c r="AD14" s="139">
        <v>19</v>
      </c>
      <c r="AE14" s="139">
        <f t="shared" si="9"/>
        <v>40</v>
      </c>
      <c r="AF14" s="140">
        <f t="shared" si="10"/>
        <v>111</v>
      </c>
      <c r="AG14" s="137">
        <f>IF(AF14="0","0",LOOKUP(AF14,{0,66,80,100,120,140,160},{0,1,2,3,"3.5",4,5}))</f>
        <v>3</v>
      </c>
      <c r="AH14" s="137">
        <v>47</v>
      </c>
      <c r="AI14" s="137">
        <v>50</v>
      </c>
      <c r="AJ14" s="99">
        <f t="shared" si="11"/>
        <v>97</v>
      </c>
      <c r="AK14" s="101">
        <v>22</v>
      </c>
      <c r="AL14" s="141">
        <v>15</v>
      </c>
      <c r="AM14" s="141">
        <f t="shared" si="12"/>
        <v>37</v>
      </c>
      <c r="AN14" s="140">
        <f t="shared" si="13"/>
        <v>134</v>
      </c>
      <c r="AO14" s="137" t="str">
        <f>IF(AN14="0","0",LOOKUP(AN14,{0,66,80,100,120,140,160},{0,1,2,3,"3.5",4,5}))</f>
        <v>3.5</v>
      </c>
      <c r="AP14" s="137">
        <v>41</v>
      </c>
      <c r="AQ14" s="137">
        <v>17</v>
      </c>
      <c r="AR14" s="101">
        <f t="shared" si="14"/>
        <v>58</v>
      </c>
      <c r="AS14" s="101">
        <v>18</v>
      </c>
      <c r="AT14" s="141">
        <v>18</v>
      </c>
      <c r="AU14" s="141">
        <f t="shared" si="15"/>
        <v>36</v>
      </c>
      <c r="AV14" s="141">
        <v>50</v>
      </c>
      <c r="AW14" s="141">
        <f t="shared" si="16"/>
        <v>144</v>
      </c>
      <c r="AX14" s="137">
        <f>IF(AW14="0","0",LOOKUP(AW14,{0,66,80,100,120,140,160},{0,1,2,3,"3.5",4,5}))</f>
        <v>4</v>
      </c>
      <c r="AY14" s="107" t="s">
        <v>486</v>
      </c>
      <c r="AZ14" s="107">
        <f>IF(ISBLANK(AX14)," ",IF(AX14="0","0",LOOKUP(AX14,{0,1,2,3,"3.5",4,5},{0,0,0,1,"1.5",2,3})))</f>
        <v>2</v>
      </c>
      <c r="BA14" s="44">
        <f t="shared" si="17"/>
        <v>3.25</v>
      </c>
      <c r="BB14" s="43" t="str">
        <f t="shared" si="18"/>
        <v>B</v>
      </c>
      <c r="BC14" s="34" t="str">
        <f t="shared" si="19"/>
        <v>Average Result</v>
      </c>
      <c r="BD14" s="42"/>
      <c r="BE14" s="49" t="str">
        <f>IF(H14="0","0",LOOKUP(H14,{0,1,2,3,"3.5",4,5},{"F","D","C","B","A-","A","A+"}))</f>
        <v>B</v>
      </c>
      <c r="BF14" s="49" t="str">
        <f>IF(L14="0","0",LOOKUP(L14,{0,1,2,3,"3.5",4,5},{"F","D","C","B","A-","A","A+"}))</f>
        <v>B</v>
      </c>
      <c r="BG14" s="49" t="str">
        <f>IF(Q14="0","0",LOOKUP(Q14,{0,1,2,3,"3.5",4,5},{"F","D","C","B","A-","A","A+"}))</f>
        <v>C</v>
      </c>
      <c r="BH14" s="49" t="str">
        <f>IF(Y14="0","0",LOOKUP(Y14,{0,1,2,3,"3.5",4,5},{"F","D","C","B","A-","A","A+"}))</f>
        <v>B</v>
      </c>
      <c r="BI14" s="49" t="str">
        <f>IF(AG14="0","0",LOOKUP(AG14,{0,1,2,3,"3.5",4,5},{"F","D","C","B","A-","A","A+"}))</f>
        <v>B</v>
      </c>
      <c r="BJ14" s="49" t="str">
        <f>IF(AO14="0","0",LOOKUP(AO14,{0,1,2,3,"3.5",4,5},{"F","D","C","B","A-","A","A+"}))</f>
        <v>A-</v>
      </c>
      <c r="BK14" s="49" t="str">
        <f>IF(AX14="0","0",LOOKUP(AX14,{0,1,2,3,"3.5",4,5},{"F","D","C","B","A-","A","A+"}))</f>
        <v>A</v>
      </c>
      <c r="BL14" s="50">
        <f t="shared" si="20"/>
        <v>761</v>
      </c>
    </row>
    <row r="15" spans="1:64" ht="15" customHeight="1">
      <c r="A15" s="37">
        <v>2011</v>
      </c>
      <c r="B15" s="38" t="s">
        <v>496</v>
      </c>
      <c r="C15" s="99">
        <v>31</v>
      </c>
      <c r="D15" s="99">
        <v>60</v>
      </c>
      <c r="E15" s="99">
        <f t="shared" si="1"/>
        <v>91</v>
      </c>
      <c r="F15" s="99">
        <v>20</v>
      </c>
      <c r="G15" s="99">
        <f t="shared" si="2"/>
        <v>111</v>
      </c>
      <c r="H15" s="135">
        <f>IF(G15="0","0",LOOKUP(G15,{0,66,80,100,120,140,160},{0,1,2,3,"3.5",4,5}))</f>
        <v>3</v>
      </c>
      <c r="I15" s="99">
        <v>53</v>
      </c>
      <c r="J15" s="101">
        <v>41</v>
      </c>
      <c r="K15" s="136">
        <f t="shared" si="3"/>
        <v>94</v>
      </c>
      <c r="L15" s="99">
        <f>IF(K15="0","0",LOOKUP(K15,{0,66,80,100,120,140,160},{0,1,2,3,"3.5",4,5}))</f>
        <v>2</v>
      </c>
      <c r="M15" s="101">
        <v>23</v>
      </c>
      <c r="N15" s="101">
        <v>16</v>
      </c>
      <c r="O15" s="101">
        <v>12</v>
      </c>
      <c r="P15" s="99">
        <f t="shared" si="4"/>
        <v>51</v>
      </c>
      <c r="Q15" s="137">
        <f>IF(P15="0","0",LOOKUP(P15,{0,33,40,50,60,70,80},{0,1,2,3,"3.5",4,5}))</f>
        <v>3</v>
      </c>
      <c r="R15" s="137">
        <v>31</v>
      </c>
      <c r="S15" s="137">
        <v>37</v>
      </c>
      <c r="T15" s="101">
        <f t="shared" si="5"/>
        <v>68</v>
      </c>
      <c r="U15" s="101">
        <v>20</v>
      </c>
      <c r="V15" s="101">
        <v>15</v>
      </c>
      <c r="W15" s="101">
        <f t="shared" si="6"/>
        <v>35</v>
      </c>
      <c r="X15" s="138">
        <f t="shared" si="7"/>
        <v>103</v>
      </c>
      <c r="Y15" s="99">
        <f>IF(X15="0","0",LOOKUP(X15,{0,66,80,100,120,140,160},{0,1,2,3,"3.5",4,5}))</f>
        <v>3</v>
      </c>
      <c r="Z15" s="99">
        <v>44</v>
      </c>
      <c r="AA15" s="99">
        <v>31</v>
      </c>
      <c r="AB15" s="99">
        <f t="shared" si="8"/>
        <v>75</v>
      </c>
      <c r="AC15" s="139">
        <v>26</v>
      </c>
      <c r="AD15" s="139">
        <v>14</v>
      </c>
      <c r="AE15" s="139">
        <f t="shared" si="9"/>
        <v>40</v>
      </c>
      <c r="AF15" s="140">
        <f t="shared" si="10"/>
        <v>115</v>
      </c>
      <c r="AG15" s="137">
        <f>IF(AF15="0","0",LOOKUP(AF15,{0,66,80,100,120,140,160},{0,1,2,3,"3.5",4,5}))</f>
        <v>3</v>
      </c>
      <c r="AH15" s="137">
        <v>39</v>
      </c>
      <c r="AI15" s="137">
        <v>37</v>
      </c>
      <c r="AJ15" s="99">
        <f t="shared" si="11"/>
        <v>76</v>
      </c>
      <c r="AK15" s="101">
        <v>21</v>
      </c>
      <c r="AL15" s="141">
        <v>15</v>
      </c>
      <c r="AM15" s="141">
        <f t="shared" si="12"/>
        <v>36</v>
      </c>
      <c r="AN15" s="140">
        <f t="shared" si="13"/>
        <v>112</v>
      </c>
      <c r="AO15" s="137">
        <f>IF(AN15="0","0",LOOKUP(AN15,{0,66,80,100,120,140,160},{0,1,2,3,"3.5",4,5}))</f>
        <v>3</v>
      </c>
      <c r="AP15" s="137">
        <v>36</v>
      </c>
      <c r="AQ15" s="137">
        <v>23</v>
      </c>
      <c r="AR15" s="101">
        <f t="shared" si="14"/>
        <v>59</v>
      </c>
      <c r="AS15" s="101">
        <v>17</v>
      </c>
      <c r="AT15" s="141">
        <v>17</v>
      </c>
      <c r="AU15" s="141">
        <f t="shared" si="15"/>
        <v>34</v>
      </c>
      <c r="AV15" s="141">
        <v>48</v>
      </c>
      <c r="AW15" s="141">
        <f t="shared" si="16"/>
        <v>141</v>
      </c>
      <c r="AX15" s="137">
        <f>IF(AW15="0","0",LOOKUP(AW15,{0,66,80,100,120,140,160},{0,1,2,3,"3.5",4,5}))</f>
        <v>4</v>
      </c>
      <c r="AY15" s="107" t="s">
        <v>486</v>
      </c>
      <c r="AZ15" s="107">
        <f>IF(ISBLANK(AX15)," ",IF(AX15="0","0",LOOKUP(AX15,{0,1,2,3,"3.5",4,5},{0,0,0,1,"1.5",2,3})))</f>
        <v>2</v>
      </c>
      <c r="BA15" s="44">
        <f t="shared" si="17"/>
        <v>3.1666666666666665</v>
      </c>
      <c r="BB15" s="43" t="str">
        <f t="shared" si="18"/>
        <v>B</v>
      </c>
      <c r="BC15" s="34" t="str">
        <f t="shared" si="19"/>
        <v>Average Result</v>
      </c>
      <c r="BD15" s="42"/>
      <c r="BE15" s="49" t="str">
        <f>IF(H15="0","0",LOOKUP(H15,{0,1,2,3,"3.5",4,5},{"F","D","C","B","A-","A","A+"}))</f>
        <v>B</v>
      </c>
      <c r="BF15" s="49" t="str">
        <f>IF(L15="0","0",LOOKUP(L15,{0,1,2,3,"3.5",4,5},{"F","D","C","B","A-","A","A+"}))</f>
        <v>C</v>
      </c>
      <c r="BG15" s="49" t="str">
        <f>IF(Q15="0","0",LOOKUP(Q15,{0,1,2,3,"3.5",4,5},{"F","D","C","B","A-","A","A+"}))</f>
        <v>B</v>
      </c>
      <c r="BH15" s="49" t="str">
        <f>IF(Y15="0","0",LOOKUP(Y15,{0,1,2,3,"3.5",4,5},{"F","D","C","B","A-","A","A+"}))</f>
        <v>B</v>
      </c>
      <c r="BI15" s="49" t="str">
        <f>IF(AG15="0","0",LOOKUP(AG15,{0,1,2,3,"3.5",4,5},{"F","D","C","B","A-","A","A+"}))</f>
        <v>B</v>
      </c>
      <c r="BJ15" s="49" t="str">
        <f>IF(AO15="0","0",LOOKUP(AO15,{0,1,2,3,"3.5",4,5},{"F","D","C","B","A-","A","A+"}))</f>
        <v>B</v>
      </c>
      <c r="BK15" s="49" t="str">
        <f>IF(AX15="0","0",LOOKUP(AX15,{0,1,2,3,"3.5",4,5},{"F","D","C","B","A-","A","A+"}))</f>
        <v>A</v>
      </c>
      <c r="BL15" s="50">
        <f t="shared" si="20"/>
        <v>727</v>
      </c>
    </row>
    <row r="16" spans="1:64" ht="15" customHeight="1">
      <c r="A16" s="37">
        <v>2012</v>
      </c>
      <c r="B16" s="38" t="s">
        <v>497</v>
      </c>
      <c r="C16" s="99"/>
      <c r="D16" s="99"/>
      <c r="E16" s="99">
        <f t="shared" si="1"/>
        <v>0</v>
      </c>
      <c r="F16" s="99"/>
      <c r="G16" s="99">
        <f t="shared" si="2"/>
        <v>0</v>
      </c>
      <c r="H16" s="135">
        <f>IF(G16="0","0",LOOKUP(G16,{0,66,80,100,120,140,160},{0,1,2,3,"3.5",4,5}))</f>
        <v>0</v>
      </c>
      <c r="I16" s="99"/>
      <c r="J16" s="101"/>
      <c r="K16" s="136">
        <f t="shared" si="3"/>
        <v>0</v>
      </c>
      <c r="L16" s="99">
        <f>IF(K16="0","0",LOOKUP(K16,{0,66,80,100,120,140,160},{0,1,2,3,"3.5",4,5}))</f>
        <v>0</v>
      </c>
      <c r="M16" s="101"/>
      <c r="N16" s="101"/>
      <c r="O16" s="101"/>
      <c r="P16" s="99">
        <f t="shared" si="4"/>
        <v>0</v>
      </c>
      <c r="Q16" s="137">
        <f>IF(P16="0","0",LOOKUP(P16,{0,33,40,50,60,70,80},{0,1,2,3,"3.5",4,5}))</f>
        <v>0</v>
      </c>
      <c r="R16" s="137"/>
      <c r="S16" s="137"/>
      <c r="T16" s="101">
        <f t="shared" si="5"/>
        <v>0</v>
      </c>
      <c r="U16" s="101"/>
      <c r="V16" s="101"/>
      <c r="W16" s="101">
        <f t="shared" si="6"/>
        <v>0</v>
      </c>
      <c r="X16" s="138">
        <f t="shared" si="7"/>
        <v>0</v>
      </c>
      <c r="Y16" s="99">
        <f>IF(X16="0","0",LOOKUP(X16,{0,66,80,100,120,140,160},{0,1,2,3,"3.5",4,5}))</f>
        <v>0</v>
      </c>
      <c r="Z16" s="99"/>
      <c r="AA16" s="99"/>
      <c r="AB16" s="99">
        <f t="shared" si="8"/>
        <v>0</v>
      </c>
      <c r="AC16" s="139"/>
      <c r="AD16" s="139"/>
      <c r="AE16" s="139">
        <f t="shared" si="9"/>
        <v>0</v>
      </c>
      <c r="AF16" s="140">
        <f t="shared" si="10"/>
        <v>0</v>
      </c>
      <c r="AG16" s="137">
        <f>IF(AF16="0","0",LOOKUP(AF16,{0,66,80,100,120,140,160},{0,1,2,3,"3.5",4,5}))</f>
        <v>0</v>
      </c>
      <c r="AH16" s="137"/>
      <c r="AI16" s="137"/>
      <c r="AJ16" s="99">
        <f t="shared" si="11"/>
        <v>0</v>
      </c>
      <c r="AK16" s="101"/>
      <c r="AL16" s="141"/>
      <c r="AM16" s="141">
        <f t="shared" si="12"/>
        <v>0</v>
      </c>
      <c r="AN16" s="140">
        <f t="shared" si="13"/>
        <v>0</v>
      </c>
      <c r="AO16" s="137">
        <f>IF(AN16="0","0",LOOKUP(AN16,{0,66,80,100,120,140,160},{0,1,2,3,"3.5",4,5}))</f>
        <v>0</v>
      </c>
      <c r="AP16" s="137"/>
      <c r="AQ16" s="137"/>
      <c r="AR16" s="101">
        <f t="shared" si="14"/>
        <v>0</v>
      </c>
      <c r="AS16" s="101"/>
      <c r="AT16" s="141"/>
      <c r="AU16" s="141">
        <f t="shared" si="15"/>
        <v>0</v>
      </c>
      <c r="AV16" s="141"/>
      <c r="AW16" s="141">
        <f t="shared" si="16"/>
        <v>0</v>
      </c>
      <c r="AX16" s="137">
        <f>IF(AW16="0","0",LOOKUP(AW16,{0,66,80,100,120,140,160},{0,1,2,3,"3.5",4,5}))</f>
        <v>0</v>
      </c>
      <c r="AY16" s="107" t="s">
        <v>486</v>
      </c>
      <c r="AZ16" s="107">
        <f>IF(ISBLANK(AX16)," ",IF(AX16="0","0",LOOKUP(AX16,{0,1,2,3,"3.5",4,5},{0,0,0,1,"1.5",2,3})))</f>
        <v>0</v>
      </c>
      <c r="BA16" s="44">
        <f t="shared" si="17"/>
        <v>0</v>
      </c>
      <c r="BB16" s="43" t="str">
        <f t="shared" si="18"/>
        <v>F</v>
      </c>
      <c r="BC16" s="34" t="str">
        <f t="shared" si="19"/>
        <v>Fail</v>
      </c>
      <c r="BD16" s="42"/>
      <c r="BE16" s="49" t="str">
        <f>IF(H16="0","0",LOOKUP(H16,{0,1,2,3,"3.5",4,5},{"F","D","C","B","A-","A","A+"}))</f>
        <v>F</v>
      </c>
      <c r="BF16" s="49" t="str">
        <f>IF(L16="0","0",LOOKUP(L16,{0,1,2,3,"3.5",4,5},{"F","D","C","B","A-","A","A+"}))</f>
        <v>F</v>
      </c>
      <c r="BG16" s="49" t="str">
        <f>IF(Q16="0","0",LOOKUP(Q16,{0,1,2,3,"3.5",4,5},{"F","D","C","B","A-","A","A+"}))</f>
        <v>F</v>
      </c>
      <c r="BH16" s="49" t="str">
        <f>IF(Y16="0","0",LOOKUP(Y16,{0,1,2,3,"3.5",4,5},{"F","D","C","B","A-","A","A+"}))</f>
        <v>F</v>
      </c>
      <c r="BI16" s="49" t="str">
        <f>IF(AG16="0","0",LOOKUP(AG16,{0,1,2,3,"3.5",4,5},{"F","D","C","B","A-","A","A+"}))</f>
        <v>F</v>
      </c>
      <c r="BJ16" s="49" t="str">
        <f>IF(AO16="0","0",LOOKUP(AO16,{0,1,2,3,"3.5",4,5},{"F","D","C","B","A-","A","A+"}))</f>
        <v>F</v>
      </c>
      <c r="BK16" s="49" t="str">
        <f>IF(AX16="0","0",LOOKUP(AX16,{0,1,2,3,"3.5",4,5},{"F","D","C","B","A-","A","A+"}))</f>
        <v>F</v>
      </c>
      <c r="BL16" s="50">
        <f t="shared" si="20"/>
        <v>0</v>
      </c>
    </row>
    <row r="17" spans="1:64" ht="15" customHeight="1">
      <c r="A17" s="37">
        <v>2013</v>
      </c>
      <c r="B17" s="38" t="s">
        <v>498</v>
      </c>
      <c r="C17" s="99">
        <v>46</v>
      </c>
      <c r="D17" s="99">
        <v>77</v>
      </c>
      <c r="E17" s="99">
        <f t="shared" si="1"/>
        <v>123</v>
      </c>
      <c r="F17" s="99">
        <v>22</v>
      </c>
      <c r="G17" s="99">
        <f t="shared" si="2"/>
        <v>145</v>
      </c>
      <c r="H17" s="135">
        <f>IF(G17="0","0",LOOKUP(G17,{0,66,80,100,120,140,160},{0,1,2,3,"3.5",4,5}))</f>
        <v>4</v>
      </c>
      <c r="I17" s="99">
        <v>53</v>
      </c>
      <c r="J17" s="101">
        <v>61</v>
      </c>
      <c r="K17" s="136">
        <f t="shared" si="3"/>
        <v>114</v>
      </c>
      <c r="L17" s="99">
        <f>IF(K17="0","0",LOOKUP(K17,{0,66,80,100,120,140,160},{0,1,2,3,"3.5",4,5}))</f>
        <v>3</v>
      </c>
      <c r="M17" s="101">
        <v>32</v>
      </c>
      <c r="N17" s="101">
        <v>14</v>
      </c>
      <c r="O17" s="101">
        <v>23</v>
      </c>
      <c r="P17" s="99">
        <f t="shared" si="4"/>
        <v>69</v>
      </c>
      <c r="Q17" s="137" t="str">
        <f>IF(P17="0","0",LOOKUP(P17,{0,33,40,50,60,70,80},{0,1,2,3,"3.5",4,5}))</f>
        <v>3.5</v>
      </c>
      <c r="R17" s="137">
        <v>38</v>
      </c>
      <c r="S17" s="137">
        <v>46</v>
      </c>
      <c r="T17" s="101">
        <f t="shared" si="5"/>
        <v>84</v>
      </c>
      <c r="U17" s="101">
        <v>18</v>
      </c>
      <c r="V17" s="101">
        <v>15</v>
      </c>
      <c r="W17" s="101">
        <f t="shared" si="6"/>
        <v>33</v>
      </c>
      <c r="X17" s="138">
        <f t="shared" si="7"/>
        <v>117</v>
      </c>
      <c r="Y17" s="99">
        <f>IF(X17="0","0",LOOKUP(X17,{0,66,80,100,120,140,160},{0,1,2,3,"3.5",4,5}))</f>
        <v>3</v>
      </c>
      <c r="Z17" s="99">
        <v>52</v>
      </c>
      <c r="AA17" s="99">
        <v>45</v>
      </c>
      <c r="AB17" s="99">
        <f t="shared" si="8"/>
        <v>97</v>
      </c>
      <c r="AC17" s="139">
        <v>22</v>
      </c>
      <c r="AD17" s="139">
        <v>25</v>
      </c>
      <c r="AE17" s="139">
        <f t="shared" si="9"/>
        <v>47</v>
      </c>
      <c r="AF17" s="140">
        <f t="shared" si="10"/>
        <v>144</v>
      </c>
      <c r="AG17" s="137">
        <f>IF(AF17="0","0",LOOKUP(AF17,{0,66,80,100,120,140,160},{0,1,2,3,"3.5",4,5}))</f>
        <v>4</v>
      </c>
      <c r="AH17" s="137">
        <v>54</v>
      </c>
      <c r="AI17" s="137">
        <v>60</v>
      </c>
      <c r="AJ17" s="99">
        <f t="shared" si="11"/>
        <v>114</v>
      </c>
      <c r="AK17" s="101">
        <v>24</v>
      </c>
      <c r="AL17" s="141">
        <v>22</v>
      </c>
      <c r="AM17" s="141">
        <f t="shared" si="12"/>
        <v>46</v>
      </c>
      <c r="AN17" s="140">
        <f t="shared" si="13"/>
        <v>160</v>
      </c>
      <c r="AO17" s="137">
        <f>IF(AN17="0","0",LOOKUP(AN17,{0,66,80,100,120,140,160},{0,1,2,3,"3.5",4,5}))</f>
        <v>5</v>
      </c>
      <c r="AP17" s="137">
        <v>42</v>
      </c>
      <c r="AQ17" s="137">
        <v>42</v>
      </c>
      <c r="AR17" s="101">
        <f t="shared" si="14"/>
        <v>84</v>
      </c>
      <c r="AS17" s="101">
        <v>21</v>
      </c>
      <c r="AT17" s="141">
        <v>19</v>
      </c>
      <c r="AU17" s="141">
        <f t="shared" si="15"/>
        <v>40</v>
      </c>
      <c r="AV17" s="141">
        <v>50</v>
      </c>
      <c r="AW17" s="141">
        <f t="shared" si="16"/>
        <v>174</v>
      </c>
      <c r="AX17" s="137">
        <f>IF(AW17="0","0",LOOKUP(AW17,{0,66,80,100,120,140,160},{0,1,2,3,"3.5",4,5}))</f>
        <v>5</v>
      </c>
      <c r="AY17" s="107" t="s">
        <v>486</v>
      </c>
      <c r="AZ17" s="107">
        <f>IF(ISBLANK(AX17)," ",IF(AX17="0","0",LOOKUP(AX17,{0,1,2,3,"3.5",4,5},{0,0,0,1,"1.5",2,3})))</f>
        <v>3</v>
      </c>
      <c r="BA17" s="44">
        <f t="shared" si="17"/>
        <v>4.25</v>
      </c>
      <c r="BB17" s="43" t="str">
        <f t="shared" si="18"/>
        <v>A</v>
      </c>
      <c r="BC17" s="34" t="str">
        <f t="shared" si="19"/>
        <v>Very Good Result</v>
      </c>
      <c r="BD17" s="42"/>
      <c r="BE17" s="49" t="str">
        <f>IF(H17="0","0",LOOKUP(H17,{0,1,2,3,"3.5",4,5},{"F","D","C","B","A-","A","A+"}))</f>
        <v>A</v>
      </c>
      <c r="BF17" s="49" t="str">
        <f>IF(L17="0","0",LOOKUP(L17,{0,1,2,3,"3.5",4,5},{"F","D","C","B","A-","A","A+"}))</f>
        <v>B</v>
      </c>
      <c r="BG17" s="49" t="str">
        <f>IF(Q17="0","0",LOOKUP(Q17,{0,1,2,3,"3.5",4,5},{"F","D","C","B","A-","A","A+"}))</f>
        <v>A-</v>
      </c>
      <c r="BH17" s="49" t="str">
        <f>IF(Y17="0","0",LOOKUP(Y17,{0,1,2,3,"3.5",4,5},{"F","D","C","B","A-","A","A+"}))</f>
        <v>B</v>
      </c>
      <c r="BI17" s="49" t="str">
        <f>IF(AG17="0","0",LOOKUP(AG17,{0,1,2,3,"3.5",4,5},{"F","D","C","B","A-","A","A+"}))</f>
        <v>A</v>
      </c>
      <c r="BJ17" s="49" t="str">
        <f>IF(AO17="0","0",LOOKUP(AO17,{0,1,2,3,"3.5",4,5},{"F","D","C","B","A-","A","A+"}))</f>
        <v>A+</v>
      </c>
      <c r="BK17" s="49" t="str">
        <f>IF(AX17="0","0",LOOKUP(AX17,{0,1,2,3,"3.5",4,5},{"F","D","C","B","A-","A","A+"}))</f>
        <v>A+</v>
      </c>
      <c r="BL17" s="50">
        <f t="shared" si="20"/>
        <v>923</v>
      </c>
    </row>
    <row r="18" spans="1:64" ht="15" customHeight="1">
      <c r="A18" s="37">
        <v>2014</v>
      </c>
      <c r="B18" s="38" t="s">
        <v>499</v>
      </c>
      <c r="C18" s="99">
        <v>39</v>
      </c>
      <c r="D18" s="99">
        <v>64</v>
      </c>
      <c r="E18" s="99">
        <f t="shared" si="1"/>
        <v>103</v>
      </c>
      <c r="F18" s="99">
        <v>24</v>
      </c>
      <c r="G18" s="99">
        <f t="shared" si="2"/>
        <v>127</v>
      </c>
      <c r="H18" s="135" t="str">
        <f>IF(G18="0","0",LOOKUP(G18,{0,66,80,100,120,140,160},{0,1,2,3,"3.5",4,5}))</f>
        <v>3.5</v>
      </c>
      <c r="I18" s="99"/>
      <c r="J18" s="101">
        <v>56</v>
      </c>
      <c r="K18" s="136">
        <f t="shared" si="3"/>
        <v>56</v>
      </c>
      <c r="L18" s="99">
        <f>IF(K18="0","0",LOOKUP(K18,{0,66,80,100,120,140,160},{0,1,2,3,"3.5",4,5}))</f>
        <v>0</v>
      </c>
      <c r="M18" s="101">
        <v>26</v>
      </c>
      <c r="N18" s="101">
        <v>18</v>
      </c>
      <c r="O18" s="101">
        <v>17</v>
      </c>
      <c r="P18" s="99">
        <f t="shared" si="4"/>
        <v>61</v>
      </c>
      <c r="Q18" s="137" t="str">
        <f>IF(P18="0","0",LOOKUP(P18,{0,33,40,50,60,70,80},{0,1,2,3,"3.5",4,5}))</f>
        <v>3.5</v>
      </c>
      <c r="R18" s="137">
        <v>25</v>
      </c>
      <c r="S18" s="137">
        <v>30</v>
      </c>
      <c r="T18" s="101">
        <f t="shared" si="5"/>
        <v>55</v>
      </c>
      <c r="U18" s="101">
        <v>20</v>
      </c>
      <c r="V18" s="101">
        <v>14</v>
      </c>
      <c r="W18" s="101">
        <f t="shared" si="6"/>
        <v>34</v>
      </c>
      <c r="X18" s="138">
        <f t="shared" si="7"/>
        <v>89</v>
      </c>
      <c r="Y18" s="99">
        <f>IF(X18="0","0",LOOKUP(X18,{0,66,80,100,120,140,160},{0,1,2,3,"3.5",4,5}))</f>
        <v>2</v>
      </c>
      <c r="Z18" s="99">
        <v>37</v>
      </c>
      <c r="AA18" s="99">
        <v>37</v>
      </c>
      <c r="AB18" s="99">
        <f t="shared" si="8"/>
        <v>74</v>
      </c>
      <c r="AC18" s="139">
        <v>25</v>
      </c>
      <c r="AD18" s="139">
        <v>24</v>
      </c>
      <c r="AE18" s="139">
        <f t="shared" si="9"/>
        <v>49</v>
      </c>
      <c r="AF18" s="140">
        <f t="shared" si="10"/>
        <v>123</v>
      </c>
      <c r="AG18" s="137" t="str">
        <f>IF(AF18="0","0",LOOKUP(AF18,{0,66,80,100,120,140,160},{0,1,2,3,"3.5",4,5}))</f>
        <v>3.5</v>
      </c>
      <c r="AH18" s="137">
        <v>41</v>
      </c>
      <c r="AI18" s="137">
        <v>43</v>
      </c>
      <c r="AJ18" s="99">
        <f t="shared" si="11"/>
        <v>84</v>
      </c>
      <c r="AK18" s="101">
        <v>26</v>
      </c>
      <c r="AL18" s="141">
        <v>20</v>
      </c>
      <c r="AM18" s="141">
        <f t="shared" si="12"/>
        <v>46</v>
      </c>
      <c r="AN18" s="140">
        <f t="shared" si="13"/>
        <v>130</v>
      </c>
      <c r="AO18" s="137" t="str">
        <f>IF(AN18="0","0",LOOKUP(AN18,{0,66,80,100,120,140,160},{0,1,2,3,"3.5",4,5}))</f>
        <v>3.5</v>
      </c>
      <c r="AP18" s="137">
        <v>27</v>
      </c>
      <c r="AQ18" s="137">
        <v>32</v>
      </c>
      <c r="AR18" s="101">
        <f t="shared" si="14"/>
        <v>59</v>
      </c>
      <c r="AS18" s="101">
        <v>16</v>
      </c>
      <c r="AT18" s="141">
        <v>19</v>
      </c>
      <c r="AU18" s="141">
        <f t="shared" si="15"/>
        <v>35</v>
      </c>
      <c r="AV18" s="141">
        <v>40</v>
      </c>
      <c r="AW18" s="141">
        <f t="shared" si="16"/>
        <v>134</v>
      </c>
      <c r="AX18" s="137" t="str">
        <f>IF(AW18="0","0",LOOKUP(AW18,{0,66,80,100,120,140,160},{0,1,2,3,"3.5",4,5}))</f>
        <v>3.5</v>
      </c>
      <c r="AY18" s="107" t="s">
        <v>486</v>
      </c>
      <c r="AZ18" s="107" t="str">
        <f>IF(ISBLANK(AX18)," ",IF(AX18="0","0",LOOKUP(AX18,{0,1,2,3,"3.5",4,5},{0,0,0,1,"1.5",2,3})))</f>
        <v>1.5</v>
      </c>
      <c r="BA18" s="44">
        <f t="shared" si="17"/>
        <v>0</v>
      </c>
      <c r="BB18" s="43" t="str">
        <f t="shared" si="18"/>
        <v>F</v>
      </c>
      <c r="BC18" s="34" t="str">
        <f t="shared" si="19"/>
        <v>Fail</v>
      </c>
      <c r="BD18" s="42"/>
      <c r="BE18" s="49" t="str">
        <f>IF(H18="0","0",LOOKUP(H18,{0,1,2,3,"3.5",4,5},{"F","D","C","B","A-","A","A+"}))</f>
        <v>A-</v>
      </c>
      <c r="BF18" s="49" t="str">
        <f>IF(L18="0","0",LOOKUP(L18,{0,1,2,3,"3.5",4,5},{"F","D","C","B","A-","A","A+"}))</f>
        <v>F</v>
      </c>
      <c r="BG18" s="49" t="str">
        <f>IF(Q18="0","0",LOOKUP(Q18,{0,1,2,3,"3.5",4,5},{"F","D","C","B","A-","A","A+"}))</f>
        <v>A-</v>
      </c>
      <c r="BH18" s="49" t="str">
        <f>IF(Y18="0","0",LOOKUP(Y18,{0,1,2,3,"3.5",4,5},{"F","D","C","B","A-","A","A+"}))</f>
        <v>C</v>
      </c>
      <c r="BI18" s="49" t="str">
        <f>IF(AG18="0","0",LOOKUP(AG18,{0,1,2,3,"3.5",4,5},{"F","D","C","B","A-","A","A+"}))</f>
        <v>A-</v>
      </c>
      <c r="BJ18" s="49" t="str">
        <f>IF(AO18="0","0",LOOKUP(AO18,{0,1,2,3,"3.5",4,5},{"F","D","C","B","A-","A","A+"}))</f>
        <v>A-</v>
      </c>
      <c r="BK18" s="49" t="str">
        <f>IF(AX18="0","0",LOOKUP(AX18,{0,1,2,3,"3.5",4,5},{"F","D","C","B","A-","A","A+"}))</f>
        <v>A-</v>
      </c>
      <c r="BL18" s="50">
        <f t="shared" si="20"/>
        <v>720</v>
      </c>
    </row>
    <row r="19" spans="1:64" ht="15" customHeight="1">
      <c r="A19" s="37">
        <v>2015</v>
      </c>
      <c r="B19" s="38" t="s">
        <v>500</v>
      </c>
      <c r="C19" s="99">
        <v>38</v>
      </c>
      <c r="D19" s="99">
        <v>70</v>
      </c>
      <c r="E19" s="99">
        <f t="shared" si="1"/>
        <v>108</v>
      </c>
      <c r="F19" s="99">
        <v>24</v>
      </c>
      <c r="G19" s="99">
        <f t="shared" si="2"/>
        <v>132</v>
      </c>
      <c r="H19" s="135" t="str">
        <f>IF(G19="0","0",LOOKUP(G19,{0,66,80,100,120,140,160},{0,1,2,3,"3.5",4,5}))</f>
        <v>3.5</v>
      </c>
      <c r="I19" s="99">
        <v>52</v>
      </c>
      <c r="J19" s="101">
        <v>66</v>
      </c>
      <c r="K19" s="136">
        <f t="shared" si="3"/>
        <v>118</v>
      </c>
      <c r="L19" s="99">
        <f>IF(K19="0","0",LOOKUP(K19,{0,66,80,100,120,140,160},{0,1,2,3,"3.5",4,5}))</f>
        <v>3</v>
      </c>
      <c r="M19" s="101">
        <v>29</v>
      </c>
      <c r="N19" s="101">
        <v>16</v>
      </c>
      <c r="O19" s="101">
        <v>17</v>
      </c>
      <c r="P19" s="99">
        <f t="shared" si="4"/>
        <v>62</v>
      </c>
      <c r="Q19" s="137" t="str">
        <f>IF(P19="0","0",LOOKUP(P19,{0,33,40,50,60,70,80},{0,1,2,3,"3.5",4,5}))</f>
        <v>3.5</v>
      </c>
      <c r="R19" s="137">
        <v>20</v>
      </c>
      <c r="S19" s="137">
        <v>39</v>
      </c>
      <c r="T19" s="101">
        <f t="shared" si="5"/>
        <v>59</v>
      </c>
      <c r="U19" s="101">
        <v>20</v>
      </c>
      <c r="V19" s="101">
        <v>14</v>
      </c>
      <c r="W19" s="101">
        <f t="shared" si="6"/>
        <v>34</v>
      </c>
      <c r="X19" s="138">
        <f t="shared" si="7"/>
        <v>93</v>
      </c>
      <c r="Y19" s="99">
        <f>IF(X19="0","0",LOOKUP(X19,{0,66,80,100,120,140,160},{0,1,2,3,"3.5",4,5}))</f>
        <v>2</v>
      </c>
      <c r="Z19" s="99">
        <v>45</v>
      </c>
      <c r="AA19" s="99">
        <v>36</v>
      </c>
      <c r="AB19" s="99">
        <f t="shared" si="8"/>
        <v>81</v>
      </c>
      <c r="AC19" s="139">
        <v>25</v>
      </c>
      <c r="AD19" s="139">
        <v>18</v>
      </c>
      <c r="AE19" s="139">
        <f t="shared" si="9"/>
        <v>43</v>
      </c>
      <c r="AF19" s="140">
        <f t="shared" si="10"/>
        <v>124</v>
      </c>
      <c r="AG19" s="137" t="str">
        <f>IF(AF19="0","0",LOOKUP(AF19,{0,66,80,100,120,140,160},{0,1,2,3,"3.5",4,5}))</f>
        <v>3.5</v>
      </c>
      <c r="AH19" s="137">
        <v>44</v>
      </c>
      <c r="AI19" s="137">
        <v>40</v>
      </c>
      <c r="AJ19" s="99">
        <f t="shared" si="11"/>
        <v>84</v>
      </c>
      <c r="AK19" s="101">
        <v>21</v>
      </c>
      <c r="AL19" s="141">
        <v>18</v>
      </c>
      <c r="AM19" s="141">
        <f t="shared" si="12"/>
        <v>39</v>
      </c>
      <c r="AN19" s="140">
        <f t="shared" si="13"/>
        <v>123</v>
      </c>
      <c r="AO19" s="137" t="str">
        <f>IF(AN19="0","0",LOOKUP(AN19,{0,66,80,100,120,140,160},{0,1,2,3,"3.5",4,5}))</f>
        <v>3.5</v>
      </c>
      <c r="AP19" s="137">
        <v>34</v>
      </c>
      <c r="AQ19" s="137">
        <v>30</v>
      </c>
      <c r="AR19" s="101">
        <f t="shared" si="14"/>
        <v>64</v>
      </c>
      <c r="AS19" s="101">
        <v>17</v>
      </c>
      <c r="AT19" s="141">
        <v>18</v>
      </c>
      <c r="AU19" s="141">
        <f t="shared" si="15"/>
        <v>35</v>
      </c>
      <c r="AV19" s="141">
        <v>36</v>
      </c>
      <c r="AW19" s="141">
        <f t="shared" si="16"/>
        <v>135</v>
      </c>
      <c r="AX19" s="137" t="str">
        <f>IF(AW19="0","0",LOOKUP(AW19,{0,66,80,100,120,140,160},{0,1,2,3,"3.5",4,5}))</f>
        <v>3.5</v>
      </c>
      <c r="AY19" s="107" t="s">
        <v>486</v>
      </c>
      <c r="AZ19" s="107" t="str">
        <f>IF(ISBLANK(AX19)," ",IF(AX19="0","0",LOOKUP(AX19,{0,1,2,3,"3.5",4,5},{0,0,0,1,"1.5",2,3})))</f>
        <v>1.5</v>
      </c>
      <c r="BA19" s="44">
        <f t="shared" si="17"/>
        <v>3.4166666666666665</v>
      </c>
      <c r="BB19" s="43" t="str">
        <f t="shared" si="18"/>
        <v>B</v>
      </c>
      <c r="BC19" s="34" t="str">
        <f t="shared" si="19"/>
        <v>Average Result</v>
      </c>
      <c r="BD19" s="42"/>
      <c r="BE19" s="49" t="str">
        <f>IF(H19="0","0",LOOKUP(H19,{0,1,2,3,"3.5",4,5},{"F","D","C","B","A-","A","A+"}))</f>
        <v>A-</v>
      </c>
      <c r="BF19" s="49" t="str">
        <f>IF(L19="0","0",LOOKUP(L19,{0,1,2,3,"3.5",4,5},{"F","D","C","B","A-","A","A+"}))</f>
        <v>B</v>
      </c>
      <c r="BG19" s="49" t="str">
        <f>IF(Q19="0","0",LOOKUP(Q19,{0,1,2,3,"3.5",4,5},{"F","D","C","B","A-","A","A+"}))</f>
        <v>A-</v>
      </c>
      <c r="BH19" s="49" t="str">
        <f>IF(Y19="0","0",LOOKUP(Y19,{0,1,2,3,"3.5",4,5},{"F","D","C","B","A-","A","A+"}))</f>
        <v>C</v>
      </c>
      <c r="BI19" s="49" t="str">
        <f>IF(AG19="0","0",LOOKUP(AG19,{0,1,2,3,"3.5",4,5},{"F","D","C","B","A-","A","A+"}))</f>
        <v>A-</v>
      </c>
      <c r="BJ19" s="49" t="str">
        <f>IF(AO19="0","0",LOOKUP(AO19,{0,1,2,3,"3.5",4,5},{"F","D","C","B","A-","A","A+"}))</f>
        <v>A-</v>
      </c>
      <c r="BK19" s="49" t="str">
        <f>IF(AX19="0","0",LOOKUP(AX19,{0,1,2,3,"3.5",4,5},{"F","D","C","B","A-","A","A+"}))</f>
        <v>A-</v>
      </c>
      <c r="BL19" s="50">
        <f t="shared" si="20"/>
        <v>787</v>
      </c>
    </row>
    <row r="20" spans="1:64" ht="15" customHeight="1">
      <c r="A20" s="37">
        <v>2016</v>
      </c>
      <c r="B20" s="38" t="s">
        <v>501</v>
      </c>
      <c r="C20" s="99">
        <v>43</v>
      </c>
      <c r="D20" s="99">
        <v>65</v>
      </c>
      <c r="E20" s="99">
        <f t="shared" si="1"/>
        <v>108</v>
      </c>
      <c r="F20" s="99">
        <v>23</v>
      </c>
      <c r="G20" s="99">
        <f t="shared" si="2"/>
        <v>131</v>
      </c>
      <c r="H20" s="135" t="str">
        <f>IF(G20="0","0",LOOKUP(G20,{0,66,80,100,120,140,160},{0,1,2,3,"3.5",4,5}))</f>
        <v>3.5</v>
      </c>
      <c r="I20" s="99">
        <v>60</v>
      </c>
      <c r="J20" s="101">
        <v>58</v>
      </c>
      <c r="K20" s="136">
        <f t="shared" si="3"/>
        <v>118</v>
      </c>
      <c r="L20" s="99">
        <f>IF(K20="0","0",LOOKUP(K20,{0,66,80,100,120,140,160},{0,1,2,3,"3.5",4,5}))</f>
        <v>3</v>
      </c>
      <c r="M20" s="101">
        <v>28</v>
      </c>
      <c r="N20" s="101">
        <v>14</v>
      </c>
      <c r="O20" s="101">
        <v>13</v>
      </c>
      <c r="P20" s="99">
        <f t="shared" si="4"/>
        <v>55</v>
      </c>
      <c r="Q20" s="137">
        <f>IF(P20="0","0",LOOKUP(P20,{0,33,40,50,60,70,80},{0,1,2,3,"3.5",4,5}))</f>
        <v>3</v>
      </c>
      <c r="R20" s="137">
        <v>29</v>
      </c>
      <c r="S20" s="137">
        <v>40</v>
      </c>
      <c r="T20" s="101">
        <f t="shared" si="5"/>
        <v>69</v>
      </c>
      <c r="U20" s="101">
        <v>20</v>
      </c>
      <c r="V20" s="101">
        <v>20</v>
      </c>
      <c r="W20" s="101">
        <f t="shared" si="6"/>
        <v>40</v>
      </c>
      <c r="X20" s="138">
        <f t="shared" si="7"/>
        <v>109</v>
      </c>
      <c r="Y20" s="99">
        <f>IF(X20="0","0",LOOKUP(X20,{0,66,80,100,120,140,160},{0,1,2,3,"3.5",4,5}))</f>
        <v>3</v>
      </c>
      <c r="Z20" s="99">
        <v>44</v>
      </c>
      <c r="AA20" s="99">
        <v>37</v>
      </c>
      <c r="AB20" s="99">
        <f t="shared" si="8"/>
        <v>81</v>
      </c>
      <c r="AC20" s="139">
        <v>28</v>
      </c>
      <c r="AD20" s="139">
        <v>22</v>
      </c>
      <c r="AE20" s="139">
        <f t="shared" si="9"/>
        <v>50</v>
      </c>
      <c r="AF20" s="140">
        <f t="shared" si="10"/>
        <v>131</v>
      </c>
      <c r="AG20" s="137" t="str">
        <f>IF(AF20="0","0",LOOKUP(AF20,{0,66,80,100,120,140,160},{0,1,2,3,"3.5",4,5}))</f>
        <v>3.5</v>
      </c>
      <c r="AH20" s="137">
        <v>40</v>
      </c>
      <c r="AI20" s="137">
        <v>43</v>
      </c>
      <c r="AJ20" s="99">
        <f t="shared" si="11"/>
        <v>83</v>
      </c>
      <c r="AK20" s="101">
        <v>24</v>
      </c>
      <c r="AL20" s="141">
        <v>20</v>
      </c>
      <c r="AM20" s="141">
        <f t="shared" si="12"/>
        <v>44</v>
      </c>
      <c r="AN20" s="140">
        <f t="shared" si="13"/>
        <v>127</v>
      </c>
      <c r="AO20" s="137" t="str">
        <f>IF(AN20="0","0",LOOKUP(AN20,{0,66,80,100,120,140,160},{0,1,2,3,"3.5",4,5}))</f>
        <v>3.5</v>
      </c>
      <c r="AP20" s="137">
        <v>36</v>
      </c>
      <c r="AQ20" s="137">
        <v>33</v>
      </c>
      <c r="AR20" s="101">
        <f t="shared" si="14"/>
        <v>69</v>
      </c>
      <c r="AS20" s="101">
        <v>17</v>
      </c>
      <c r="AT20" s="141">
        <v>18</v>
      </c>
      <c r="AU20" s="141">
        <f t="shared" si="15"/>
        <v>35</v>
      </c>
      <c r="AV20" s="141">
        <v>38</v>
      </c>
      <c r="AW20" s="141">
        <f t="shared" si="16"/>
        <v>142</v>
      </c>
      <c r="AX20" s="137">
        <f>IF(AW20="0","0",LOOKUP(AW20,{0,66,80,100,120,140,160},{0,1,2,3,"3.5",4,5}))</f>
        <v>4</v>
      </c>
      <c r="AY20" s="107" t="s">
        <v>486</v>
      </c>
      <c r="AZ20" s="107">
        <f>IF(ISBLANK(AX20)," ",IF(AX20="0","0",LOOKUP(AX20,{0,1,2,3,"3.5",4,5},{0,0,0,1,"1.5",2,3})))</f>
        <v>2</v>
      </c>
      <c r="BA20" s="44">
        <f t="shared" si="17"/>
        <v>3.5833333333333335</v>
      </c>
      <c r="BB20" s="43" t="str">
        <f t="shared" si="18"/>
        <v>A-</v>
      </c>
      <c r="BC20" s="34" t="str">
        <f t="shared" si="19"/>
        <v>Good Result</v>
      </c>
      <c r="BD20" s="42"/>
      <c r="BE20" s="49" t="str">
        <f>IF(H20="0","0",LOOKUP(H20,{0,1,2,3,"3.5",4,5},{"F","D","C","B","A-","A","A+"}))</f>
        <v>A-</v>
      </c>
      <c r="BF20" s="49" t="str">
        <f>IF(L20="0","0",LOOKUP(L20,{0,1,2,3,"3.5",4,5},{"F","D","C","B","A-","A","A+"}))</f>
        <v>B</v>
      </c>
      <c r="BG20" s="49" t="str">
        <f>IF(Q20="0","0",LOOKUP(Q20,{0,1,2,3,"3.5",4,5},{"F","D","C","B","A-","A","A+"}))</f>
        <v>B</v>
      </c>
      <c r="BH20" s="49" t="str">
        <f>IF(Y20="0","0",LOOKUP(Y20,{0,1,2,3,"3.5",4,5},{"F","D","C","B","A-","A","A+"}))</f>
        <v>B</v>
      </c>
      <c r="BI20" s="49" t="str">
        <f>IF(AG20="0","0",LOOKUP(AG20,{0,1,2,3,"3.5",4,5},{"F","D","C","B","A-","A","A+"}))</f>
        <v>A-</v>
      </c>
      <c r="BJ20" s="49" t="str">
        <f>IF(AO20="0","0",LOOKUP(AO20,{0,1,2,3,"3.5",4,5},{"F","D","C","B","A-","A","A+"}))</f>
        <v>A-</v>
      </c>
      <c r="BK20" s="49" t="str">
        <f>IF(AX20="0","0",LOOKUP(AX20,{0,1,2,3,"3.5",4,5},{"F","D","C","B","A-","A","A+"}))</f>
        <v>A</v>
      </c>
      <c r="BL20" s="50">
        <f t="shared" si="20"/>
        <v>813</v>
      </c>
    </row>
    <row r="21" spans="1:64" ht="15" customHeight="1">
      <c r="A21" s="37">
        <v>2017</v>
      </c>
      <c r="B21" s="38" t="s">
        <v>86</v>
      </c>
      <c r="C21" s="99">
        <v>46</v>
      </c>
      <c r="D21" s="99">
        <v>72</v>
      </c>
      <c r="E21" s="99">
        <f t="shared" si="1"/>
        <v>118</v>
      </c>
      <c r="F21" s="99">
        <v>23</v>
      </c>
      <c r="G21" s="99">
        <f t="shared" si="2"/>
        <v>141</v>
      </c>
      <c r="H21" s="135">
        <f>IF(G21="0","0",LOOKUP(G21,{0,66,80,100,120,140,160},{0,1,2,3,"3.5",4,5}))</f>
        <v>4</v>
      </c>
      <c r="I21" s="99">
        <v>44</v>
      </c>
      <c r="J21" s="101">
        <v>53</v>
      </c>
      <c r="K21" s="136">
        <f t="shared" si="3"/>
        <v>97</v>
      </c>
      <c r="L21" s="99">
        <f>IF(K21="0","0",LOOKUP(K21,{0,66,80,100,120,140,160},{0,1,2,3,"3.5",4,5}))</f>
        <v>2</v>
      </c>
      <c r="M21" s="101">
        <v>25</v>
      </c>
      <c r="N21" s="101">
        <v>17</v>
      </c>
      <c r="O21" s="101">
        <v>12</v>
      </c>
      <c r="P21" s="99">
        <f t="shared" si="4"/>
        <v>54</v>
      </c>
      <c r="Q21" s="137">
        <f>IF(P21="0","0",LOOKUP(P21,{0,33,40,50,60,70,80},{0,1,2,3,"3.5",4,5}))</f>
        <v>3</v>
      </c>
      <c r="R21" s="137">
        <v>20</v>
      </c>
      <c r="S21" s="137">
        <v>31</v>
      </c>
      <c r="T21" s="101">
        <f t="shared" si="5"/>
        <v>51</v>
      </c>
      <c r="U21" s="101">
        <v>19</v>
      </c>
      <c r="V21" s="101">
        <v>20</v>
      </c>
      <c r="W21" s="101">
        <f t="shared" si="6"/>
        <v>39</v>
      </c>
      <c r="X21" s="138">
        <f t="shared" si="7"/>
        <v>90</v>
      </c>
      <c r="Y21" s="99">
        <f>IF(X21="0","0",LOOKUP(X21,{0,66,80,100,120,140,160},{0,1,2,3,"3.5",4,5}))</f>
        <v>2</v>
      </c>
      <c r="Z21" s="99">
        <v>48</v>
      </c>
      <c r="AA21" s="99">
        <v>41</v>
      </c>
      <c r="AB21" s="99">
        <f t="shared" si="8"/>
        <v>89</v>
      </c>
      <c r="AC21" s="139">
        <v>29</v>
      </c>
      <c r="AD21" s="139">
        <v>25</v>
      </c>
      <c r="AE21" s="139">
        <f t="shared" si="9"/>
        <v>54</v>
      </c>
      <c r="AF21" s="140">
        <f t="shared" si="10"/>
        <v>143</v>
      </c>
      <c r="AG21" s="137">
        <f>IF(AF21="0","0",LOOKUP(AF21,{0,66,80,100,120,140,160},{0,1,2,3,"3.5",4,5}))</f>
        <v>4</v>
      </c>
      <c r="AH21" s="137">
        <v>35</v>
      </c>
      <c r="AI21" s="137">
        <v>38</v>
      </c>
      <c r="AJ21" s="99">
        <f t="shared" si="11"/>
        <v>73</v>
      </c>
      <c r="AK21" s="101">
        <v>21</v>
      </c>
      <c r="AL21" s="141">
        <v>22</v>
      </c>
      <c r="AM21" s="141">
        <f t="shared" si="12"/>
        <v>43</v>
      </c>
      <c r="AN21" s="140">
        <f t="shared" si="13"/>
        <v>116</v>
      </c>
      <c r="AO21" s="137">
        <f>IF(AN21="0","0",LOOKUP(AN21,{0,66,80,100,120,140,160},{0,1,2,3,"3.5",4,5}))</f>
        <v>3</v>
      </c>
      <c r="AP21" s="137">
        <v>37</v>
      </c>
      <c r="AQ21" s="137">
        <v>28</v>
      </c>
      <c r="AR21" s="101">
        <f t="shared" si="14"/>
        <v>65</v>
      </c>
      <c r="AS21" s="101">
        <v>20</v>
      </c>
      <c r="AT21" s="141">
        <v>20</v>
      </c>
      <c r="AU21" s="141">
        <f t="shared" si="15"/>
        <v>40</v>
      </c>
      <c r="AV21" s="141">
        <v>36</v>
      </c>
      <c r="AW21" s="141">
        <f t="shared" si="16"/>
        <v>141</v>
      </c>
      <c r="AX21" s="137">
        <f>IF(AW21="0","0",LOOKUP(AW21,{0,66,80,100,120,140,160},{0,1,2,3,"3.5",4,5}))</f>
        <v>4</v>
      </c>
      <c r="AY21" s="107" t="s">
        <v>486</v>
      </c>
      <c r="AZ21" s="107">
        <f>IF(ISBLANK(AX21)," ",IF(AX21="0","0",LOOKUP(AX21,{0,1,2,3,"3.5",4,5},{0,0,0,1,"1.5",2,3})))</f>
        <v>2</v>
      </c>
      <c r="BA21" s="44">
        <f t="shared" si="17"/>
        <v>3.3333333333333335</v>
      </c>
      <c r="BB21" s="43" t="str">
        <f t="shared" si="18"/>
        <v>B</v>
      </c>
      <c r="BC21" s="34" t="str">
        <f t="shared" si="19"/>
        <v>Average Result</v>
      </c>
      <c r="BD21" s="42"/>
      <c r="BE21" s="49" t="str">
        <f>IF(H21="0","0",LOOKUP(H21,{0,1,2,3,"3.5",4,5},{"F","D","C","B","A-","A","A+"}))</f>
        <v>A</v>
      </c>
      <c r="BF21" s="49" t="str">
        <f>IF(L21="0","0",LOOKUP(L21,{0,1,2,3,"3.5",4,5},{"F","D","C","B","A-","A","A+"}))</f>
        <v>C</v>
      </c>
      <c r="BG21" s="49" t="str">
        <f>IF(Q21="0","0",LOOKUP(Q21,{0,1,2,3,"3.5",4,5},{"F","D","C","B","A-","A","A+"}))</f>
        <v>B</v>
      </c>
      <c r="BH21" s="49" t="str">
        <f>IF(Y21="0","0",LOOKUP(Y21,{0,1,2,3,"3.5",4,5},{"F","D","C","B","A-","A","A+"}))</f>
        <v>C</v>
      </c>
      <c r="BI21" s="49" t="str">
        <f>IF(AG21="0","0",LOOKUP(AG21,{0,1,2,3,"3.5",4,5},{"F","D","C","B","A-","A","A+"}))</f>
        <v>A</v>
      </c>
      <c r="BJ21" s="49" t="str">
        <f>IF(AO21="0","0",LOOKUP(AO21,{0,1,2,3,"3.5",4,5},{"F","D","C","B","A-","A","A+"}))</f>
        <v>B</v>
      </c>
      <c r="BK21" s="49" t="str">
        <f>IF(AX21="0","0",LOOKUP(AX21,{0,1,2,3,"3.5",4,5},{"F","D","C","B","A-","A","A+"}))</f>
        <v>A</v>
      </c>
      <c r="BL21" s="50">
        <f t="shared" si="20"/>
        <v>782</v>
      </c>
    </row>
    <row r="22" spans="1:64" ht="15" customHeight="1">
      <c r="A22" s="37">
        <v>2018</v>
      </c>
      <c r="B22" s="38" t="s">
        <v>502</v>
      </c>
      <c r="C22" s="99">
        <v>41</v>
      </c>
      <c r="D22" s="99">
        <v>70</v>
      </c>
      <c r="E22" s="99">
        <f t="shared" si="1"/>
        <v>111</v>
      </c>
      <c r="F22" s="99">
        <v>24</v>
      </c>
      <c r="G22" s="99">
        <f t="shared" si="2"/>
        <v>135</v>
      </c>
      <c r="H22" s="135" t="str">
        <f>IF(G22="0","0",LOOKUP(G22,{0,66,80,100,120,140,160},{0,1,2,3,"3.5",4,5}))</f>
        <v>3.5</v>
      </c>
      <c r="I22" s="99">
        <v>51</v>
      </c>
      <c r="J22" s="101">
        <v>54</v>
      </c>
      <c r="K22" s="136">
        <f t="shared" si="3"/>
        <v>105</v>
      </c>
      <c r="L22" s="99">
        <f>IF(K22="0","0",LOOKUP(K22,{0,66,80,100,120,140,160},{0,1,2,3,"3.5",4,5}))</f>
        <v>3</v>
      </c>
      <c r="M22" s="101">
        <v>22</v>
      </c>
      <c r="N22" s="101">
        <v>17</v>
      </c>
      <c r="O22" s="101">
        <v>12</v>
      </c>
      <c r="P22" s="99">
        <f t="shared" si="4"/>
        <v>51</v>
      </c>
      <c r="Q22" s="137">
        <f>IF(P22="0","0",LOOKUP(P22,{0,33,40,50,60,70,80},{0,1,2,3,"3.5",4,5}))</f>
        <v>3</v>
      </c>
      <c r="R22" s="137">
        <v>32</v>
      </c>
      <c r="S22" s="137">
        <v>37</v>
      </c>
      <c r="T22" s="101">
        <f t="shared" si="5"/>
        <v>69</v>
      </c>
      <c r="U22" s="101">
        <v>18</v>
      </c>
      <c r="V22" s="101">
        <v>21</v>
      </c>
      <c r="W22" s="101">
        <f t="shared" si="6"/>
        <v>39</v>
      </c>
      <c r="X22" s="138">
        <f t="shared" si="7"/>
        <v>108</v>
      </c>
      <c r="Y22" s="99">
        <f>IF(X22="0","0",LOOKUP(X22,{0,66,80,100,120,140,160},{0,1,2,3,"3.5",4,5}))</f>
        <v>3</v>
      </c>
      <c r="Z22" s="99">
        <v>45</v>
      </c>
      <c r="AA22" s="99">
        <v>37</v>
      </c>
      <c r="AB22" s="99">
        <f t="shared" si="8"/>
        <v>82</v>
      </c>
      <c r="AC22" s="139">
        <v>25</v>
      </c>
      <c r="AD22" s="139">
        <v>23</v>
      </c>
      <c r="AE22" s="139">
        <f t="shared" si="9"/>
        <v>48</v>
      </c>
      <c r="AF22" s="140">
        <f t="shared" si="10"/>
        <v>130</v>
      </c>
      <c r="AG22" s="137" t="str">
        <f>IF(AF22="0","0",LOOKUP(AF22,{0,66,80,100,120,140,160},{0,1,2,3,"3.5",4,5}))</f>
        <v>3.5</v>
      </c>
      <c r="AH22" s="137">
        <v>42</v>
      </c>
      <c r="AI22" s="137">
        <v>42</v>
      </c>
      <c r="AJ22" s="99">
        <f t="shared" si="11"/>
        <v>84</v>
      </c>
      <c r="AK22" s="101">
        <v>25</v>
      </c>
      <c r="AL22" s="141">
        <v>22</v>
      </c>
      <c r="AM22" s="141">
        <f t="shared" si="12"/>
        <v>47</v>
      </c>
      <c r="AN22" s="140">
        <f t="shared" si="13"/>
        <v>131</v>
      </c>
      <c r="AO22" s="137" t="str">
        <f>IF(AN22="0","0",LOOKUP(AN22,{0,66,80,100,120,140,160},{0,1,2,3,"3.5",4,5}))</f>
        <v>3.5</v>
      </c>
      <c r="AP22" s="137">
        <v>39</v>
      </c>
      <c r="AQ22" s="137">
        <v>27</v>
      </c>
      <c r="AR22" s="101">
        <f t="shared" si="14"/>
        <v>66</v>
      </c>
      <c r="AS22" s="101">
        <v>20</v>
      </c>
      <c r="AT22" s="141">
        <v>20</v>
      </c>
      <c r="AU22" s="141">
        <f t="shared" si="15"/>
        <v>40</v>
      </c>
      <c r="AV22" s="141">
        <v>42</v>
      </c>
      <c r="AW22" s="141">
        <f t="shared" si="16"/>
        <v>148</v>
      </c>
      <c r="AX22" s="137">
        <f>IF(AW22="0","0",LOOKUP(AW22,{0,66,80,100,120,140,160},{0,1,2,3,"3.5",4,5}))</f>
        <v>4</v>
      </c>
      <c r="AY22" s="107" t="s">
        <v>486</v>
      </c>
      <c r="AZ22" s="107">
        <f>IF(ISBLANK(AX22)," ",IF(AX22="0","0",LOOKUP(AX22,{0,1,2,3,"3.5",4,5},{0,0,0,1,"1.5",2,3})))</f>
        <v>2</v>
      </c>
      <c r="BA22" s="44">
        <f t="shared" si="17"/>
        <v>3.5833333333333335</v>
      </c>
      <c r="BB22" s="43" t="str">
        <f t="shared" si="18"/>
        <v>A-</v>
      </c>
      <c r="BC22" s="34" t="str">
        <f t="shared" si="19"/>
        <v>Good Result</v>
      </c>
      <c r="BD22" s="42"/>
      <c r="BE22" s="49" t="str">
        <f>IF(H22="0","0",LOOKUP(H22,{0,1,2,3,"3.5",4,5},{"F","D","C","B","A-","A","A+"}))</f>
        <v>A-</v>
      </c>
      <c r="BF22" s="49" t="str">
        <f>IF(L22="0","0",LOOKUP(L22,{0,1,2,3,"3.5",4,5},{"F","D","C","B","A-","A","A+"}))</f>
        <v>B</v>
      </c>
      <c r="BG22" s="49" t="str">
        <f>IF(Q22="0","0",LOOKUP(Q22,{0,1,2,3,"3.5",4,5},{"F","D","C","B","A-","A","A+"}))</f>
        <v>B</v>
      </c>
      <c r="BH22" s="49" t="str">
        <f>IF(Y22="0","0",LOOKUP(Y22,{0,1,2,3,"3.5",4,5},{"F","D","C","B","A-","A","A+"}))</f>
        <v>B</v>
      </c>
      <c r="BI22" s="49" t="str">
        <f>IF(AG22="0","0",LOOKUP(AG22,{0,1,2,3,"3.5",4,5},{"F","D","C","B","A-","A","A+"}))</f>
        <v>A-</v>
      </c>
      <c r="BJ22" s="49" t="str">
        <f>IF(AO22="0","0",LOOKUP(AO22,{0,1,2,3,"3.5",4,5},{"F","D","C","B","A-","A","A+"}))</f>
        <v>A-</v>
      </c>
      <c r="BK22" s="49" t="str">
        <f>IF(AX22="0","0",LOOKUP(AX22,{0,1,2,3,"3.5",4,5},{"F","D","C","B","A-","A","A+"}))</f>
        <v>A</v>
      </c>
      <c r="BL22" s="50">
        <f t="shared" si="20"/>
        <v>808</v>
      </c>
    </row>
    <row r="23" spans="1:64" ht="15" customHeight="1">
      <c r="A23" s="37">
        <v>2019</v>
      </c>
      <c r="B23" s="38" t="s">
        <v>503</v>
      </c>
      <c r="C23" s="99">
        <v>45</v>
      </c>
      <c r="D23" s="99">
        <v>73</v>
      </c>
      <c r="E23" s="99">
        <f t="shared" si="1"/>
        <v>118</v>
      </c>
      <c r="F23" s="99">
        <v>24</v>
      </c>
      <c r="G23" s="99">
        <f t="shared" si="2"/>
        <v>142</v>
      </c>
      <c r="H23" s="135">
        <f>IF(G23="0","0",LOOKUP(G23,{0,66,80,100,120,140,160},{0,1,2,3,"3.5",4,5}))</f>
        <v>4</v>
      </c>
      <c r="I23" s="99">
        <v>52</v>
      </c>
      <c r="J23" s="101">
        <v>51</v>
      </c>
      <c r="K23" s="136">
        <f t="shared" si="3"/>
        <v>103</v>
      </c>
      <c r="L23" s="99">
        <f>IF(K23="0","0",LOOKUP(K23,{0,66,80,100,120,140,160},{0,1,2,3,"3.5",4,5}))</f>
        <v>3</v>
      </c>
      <c r="M23" s="101">
        <v>31</v>
      </c>
      <c r="N23" s="101">
        <v>17</v>
      </c>
      <c r="O23" s="101">
        <v>13</v>
      </c>
      <c r="P23" s="99">
        <f t="shared" si="4"/>
        <v>61</v>
      </c>
      <c r="Q23" s="137" t="str">
        <f>IF(P23="0","0",LOOKUP(P23,{0,33,40,50,60,70,80},{0,1,2,3,"3.5",4,5}))</f>
        <v>3.5</v>
      </c>
      <c r="R23" s="137">
        <v>35</v>
      </c>
      <c r="S23" s="137">
        <v>45</v>
      </c>
      <c r="T23" s="101">
        <f t="shared" si="5"/>
        <v>80</v>
      </c>
      <c r="U23" s="101">
        <v>19</v>
      </c>
      <c r="V23" s="101">
        <v>21</v>
      </c>
      <c r="W23" s="101">
        <f t="shared" si="6"/>
        <v>40</v>
      </c>
      <c r="X23" s="138">
        <f t="shared" si="7"/>
        <v>120</v>
      </c>
      <c r="Y23" s="99" t="str">
        <f>IF(X23="0","0",LOOKUP(X23,{0,66,80,100,120,140,160},{0,1,2,3,"3.5",4,5}))</f>
        <v>3.5</v>
      </c>
      <c r="Z23" s="99">
        <v>49</v>
      </c>
      <c r="AA23" s="99">
        <v>46</v>
      </c>
      <c r="AB23" s="99">
        <f t="shared" si="8"/>
        <v>95</v>
      </c>
      <c r="AC23" s="139">
        <v>28</v>
      </c>
      <c r="AD23" s="139">
        <v>27</v>
      </c>
      <c r="AE23" s="139">
        <f t="shared" si="9"/>
        <v>55</v>
      </c>
      <c r="AF23" s="140">
        <f t="shared" si="10"/>
        <v>150</v>
      </c>
      <c r="AG23" s="137">
        <f>IF(AF23="0","0",LOOKUP(AF23,{0,66,80,100,120,140,160},{0,1,2,3,"3.5",4,5}))</f>
        <v>4</v>
      </c>
      <c r="AH23" s="137">
        <v>44</v>
      </c>
      <c r="AI23" s="137">
        <v>46</v>
      </c>
      <c r="AJ23" s="99">
        <f t="shared" si="11"/>
        <v>90</v>
      </c>
      <c r="AK23" s="101">
        <v>26</v>
      </c>
      <c r="AL23" s="141">
        <v>25</v>
      </c>
      <c r="AM23" s="141">
        <f t="shared" si="12"/>
        <v>51</v>
      </c>
      <c r="AN23" s="140">
        <f t="shared" si="13"/>
        <v>141</v>
      </c>
      <c r="AO23" s="137">
        <f>IF(AN23="0","0",LOOKUP(AN23,{0,66,80,100,120,140,160},{0,1,2,3,"3.5",4,5}))</f>
        <v>4</v>
      </c>
      <c r="AP23" s="137">
        <v>43</v>
      </c>
      <c r="AQ23" s="137">
        <v>42</v>
      </c>
      <c r="AR23" s="101">
        <f t="shared" si="14"/>
        <v>85</v>
      </c>
      <c r="AS23" s="101">
        <v>19</v>
      </c>
      <c r="AT23" s="141">
        <v>23</v>
      </c>
      <c r="AU23" s="141">
        <f t="shared" si="15"/>
        <v>42</v>
      </c>
      <c r="AV23" s="141">
        <v>50</v>
      </c>
      <c r="AW23" s="141">
        <f t="shared" si="16"/>
        <v>177</v>
      </c>
      <c r="AX23" s="137">
        <f>IF(AW23="0","0",LOOKUP(AW23,{0,66,80,100,120,140,160},{0,1,2,3,"3.5",4,5}))</f>
        <v>5</v>
      </c>
      <c r="AY23" s="107" t="s">
        <v>486</v>
      </c>
      <c r="AZ23" s="107">
        <f>IF(ISBLANK(AX23)," ",IF(AX23="0","0",LOOKUP(AX23,{0,1,2,3,"3.5",4,5},{0,0,0,1,"1.5",2,3})))</f>
        <v>3</v>
      </c>
      <c r="BA23" s="44">
        <f t="shared" si="17"/>
        <v>4.166666666666667</v>
      </c>
      <c r="BB23" s="43" t="str">
        <f t="shared" si="18"/>
        <v>A</v>
      </c>
      <c r="BC23" s="34" t="str">
        <f t="shared" si="19"/>
        <v>Very Good Result</v>
      </c>
      <c r="BD23" s="42"/>
      <c r="BE23" s="49" t="str">
        <f>IF(H23="0","0",LOOKUP(H23,{0,1,2,3,"3.5",4,5},{"F","D","C","B","A-","A","A+"}))</f>
        <v>A</v>
      </c>
      <c r="BF23" s="49" t="str">
        <f>IF(L23="0","0",LOOKUP(L23,{0,1,2,3,"3.5",4,5},{"F","D","C","B","A-","A","A+"}))</f>
        <v>B</v>
      </c>
      <c r="BG23" s="49" t="str">
        <f>IF(Q23="0","0",LOOKUP(Q23,{0,1,2,3,"3.5",4,5},{"F","D","C","B","A-","A","A+"}))</f>
        <v>A-</v>
      </c>
      <c r="BH23" s="49" t="str">
        <f>IF(Y23="0","0",LOOKUP(Y23,{0,1,2,3,"3.5",4,5},{"F","D","C","B","A-","A","A+"}))</f>
        <v>A-</v>
      </c>
      <c r="BI23" s="49" t="str">
        <f>IF(AG23="0","0",LOOKUP(AG23,{0,1,2,3,"3.5",4,5},{"F","D","C","B","A-","A","A+"}))</f>
        <v>A</v>
      </c>
      <c r="BJ23" s="49" t="str">
        <f>IF(AO23="0","0",LOOKUP(AO23,{0,1,2,3,"3.5",4,5},{"F","D","C","B","A-","A","A+"}))</f>
        <v>A</v>
      </c>
      <c r="BK23" s="49" t="str">
        <f>IF(AX23="0","0",LOOKUP(AX23,{0,1,2,3,"3.5",4,5},{"F","D","C","B","A-","A","A+"}))</f>
        <v>A+</v>
      </c>
      <c r="BL23" s="50">
        <f t="shared" si="20"/>
        <v>894</v>
      </c>
    </row>
    <row r="24" spans="1:64" ht="15" customHeight="1">
      <c r="A24" s="37">
        <v>2020</v>
      </c>
      <c r="B24" s="38" t="s">
        <v>504</v>
      </c>
      <c r="C24" s="99">
        <v>31</v>
      </c>
      <c r="D24" s="99">
        <v>61</v>
      </c>
      <c r="E24" s="99">
        <f t="shared" si="1"/>
        <v>92</v>
      </c>
      <c r="F24" s="99">
        <v>21</v>
      </c>
      <c r="G24" s="99">
        <f t="shared" si="2"/>
        <v>113</v>
      </c>
      <c r="H24" s="135">
        <f>IF(G24="0","0",LOOKUP(G24,{0,66,80,100,120,140,160},{0,1,2,3,"3.5",4,5}))</f>
        <v>3</v>
      </c>
      <c r="I24" s="99">
        <v>40</v>
      </c>
      <c r="J24" s="101">
        <v>48</v>
      </c>
      <c r="K24" s="136">
        <f t="shared" si="3"/>
        <v>88</v>
      </c>
      <c r="L24" s="99">
        <f>IF(K24="0","0",LOOKUP(K24,{0,66,80,100,120,140,160},{0,1,2,3,"3.5",4,5}))</f>
        <v>2</v>
      </c>
      <c r="M24" s="101">
        <v>22</v>
      </c>
      <c r="N24" s="101">
        <v>16</v>
      </c>
      <c r="O24" s="101">
        <v>15</v>
      </c>
      <c r="P24" s="99">
        <f t="shared" si="4"/>
        <v>53</v>
      </c>
      <c r="Q24" s="137">
        <f>IF(P24="0","0",LOOKUP(P24,{0,33,40,50,60,70,80},{0,1,2,3,"3.5",4,5}))</f>
        <v>3</v>
      </c>
      <c r="R24" s="137">
        <v>18</v>
      </c>
      <c r="S24" s="137">
        <v>33</v>
      </c>
      <c r="T24" s="101">
        <f t="shared" si="5"/>
        <v>51</v>
      </c>
      <c r="U24" s="101">
        <v>18</v>
      </c>
      <c r="V24" s="101">
        <v>19</v>
      </c>
      <c r="W24" s="101">
        <f t="shared" si="6"/>
        <v>37</v>
      </c>
      <c r="X24" s="138">
        <f t="shared" si="7"/>
        <v>88</v>
      </c>
      <c r="Y24" s="99">
        <f>IF(X24="0","0",LOOKUP(X24,{0,66,80,100,120,140,160},{0,1,2,3,"3.5",4,5}))</f>
        <v>2</v>
      </c>
      <c r="Z24" s="99">
        <v>40</v>
      </c>
      <c r="AA24" s="99">
        <v>30</v>
      </c>
      <c r="AB24" s="99">
        <f t="shared" si="8"/>
        <v>70</v>
      </c>
      <c r="AC24" s="139">
        <v>26</v>
      </c>
      <c r="AD24" s="139">
        <v>27</v>
      </c>
      <c r="AE24" s="139">
        <f t="shared" si="9"/>
        <v>53</v>
      </c>
      <c r="AF24" s="140">
        <f t="shared" si="10"/>
        <v>123</v>
      </c>
      <c r="AG24" s="137" t="str">
        <f>IF(AF24="0","0",LOOKUP(AF24,{0,66,80,100,120,140,160},{0,1,2,3,"3.5",4,5}))</f>
        <v>3.5</v>
      </c>
      <c r="AH24" s="137">
        <v>35</v>
      </c>
      <c r="AI24" s="137">
        <v>37</v>
      </c>
      <c r="AJ24" s="99">
        <f t="shared" si="11"/>
        <v>72</v>
      </c>
      <c r="AK24" s="101">
        <v>27</v>
      </c>
      <c r="AL24" s="141">
        <v>20</v>
      </c>
      <c r="AM24" s="141">
        <f t="shared" si="12"/>
        <v>47</v>
      </c>
      <c r="AN24" s="140">
        <f t="shared" si="13"/>
        <v>119</v>
      </c>
      <c r="AO24" s="137">
        <f>IF(AN24="0","0",LOOKUP(AN24,{0,66,80,100,120,140,160},{0,1,2,3,"3.5",4,5}))</f>
        <v>3</v>
      </c>
      <c r="AP24" s="137">
        <v>35</v>
      </c>
      <c r="AQ24" s="137">
        <v>27</v>
      </c>
      <c r="AR24" s="101">
        <f t="shared" si="14"/>
        <v>62</v>
      </c>
      <c r="AS24" s="101">
        <v>16</v>
      </c>
      <c r="AT24" s="141">
        <v>21</v>
      </c>
      <c r="AU24" s="141">
        <f t="shared" si="15"/>
        <v>37</v>
      </c>
      <c r="AV24" s="141">
        <v>44</v>
      </c>
      <c r="AW24" s="141">
        <f t="shared" si="16"/>
        <v>143</v>
      </c>
      <c r="AX24" s="137">
        <f>IF(AW24="0","0",LOOKUP(AW24,{0,66,80,100,120,140,160},{0,1,2,3,"3.5",4,5}))</f>
        <v>4</v>
      </c>
      <c r="AY24" s="107" t="s">
        <v>486</v>
      </c>
      <c r="AZ24" s="107">
        <f>IF(ISBLANK(AX24)," ",IF(AX24="0","0",LOOKUP(AX24,{0,1,2,3,"3.5",4,5},{0,0,0,1,"1.5",2,3})))</f>
        <v>2</v>
      </c>
      <c r="BA24" s="44">
        <f t="shared" si="17"/>
        <v>3.0833333333333335</v>
      </c>
      <c r="BB24" s="43" t="str">
        <f t="shared" si="18"/>
        <v>B</v>
      </c>
      <c r="BC24" s="34" t="str">
        <f t="shared" si="19"/>
        <v>Average Result</v>
      </c>
      <c r="BD24" s="42"/>
      <c r="BE24" s="49" t="str">
        <f>IF(H24="0","0",LOOKUP(H24,{0,1,2,3,"3.5",4,5},{"F","D","C","B","A-","A","A+"}))</f>
        <v>B</v>
      </c>
      <c r="BF24" s="49" t="str">
        <f>IF(L24="0","0",LOOKUP(L24,{0,1,2,3,"3.5",4,5},{"F","D","C","B","A-","A","A+"}))</f>
        <v>C</v>
      </c>
      <c r="BG24" s="49" t="str">
        <f>IF(Q24="0","0",LOOKUP(Q24,{0,1,2,3,"3.5",4,5},{"F","D","C","B","A-","A","A+"}))</f>
        <v>B</v>
      </c>
      <c r="BH24" s="49" t="str">
        <f>IF(Y24="0","0",LOOKUP(Y24,{0,1,2,3,"3.5",4,5},{"F","D","C","B","A-","A","A+"}))</f>
        <v>C</v>
      </c>
      <c r="BI24" s="49" t="str">
        <f>IF(AG24="0","0",LOOKUP(AG24,{0,1,2,3,"3.5",4,5},{"F","D","C","B","A-","A","A+"}))</f>
        <v>A-</v>
      </c>
      <c r="BJ24" s="49" t="str">
        <f>IF(AO24="0","0",LOOKUP(AO24,{0,1,2,3,"3.5",4,5},{"F","D","C","B","A-","A","A+"}))</f>
        <v>B</v>
      </c>
      <c r="BK24" s="49" t="str">
        <f>IF(AX24="0","0",LOOKUP(AX24,{0,1,2,3,"3.5",4,5},{"F","D","C","B","A-","A","A+"}))</f>
        <v>A</v>
      </c>
      <c r="BL24" s="50">
        <f t="shared" si="20"/>
        <v>727</v>
      </c>
    </row>
    <row r="25" spans="1:64" ht="15" customHeight="1">
      <c r="A25" s="37">
        <v>2021</v>
      </c>
      <c r="B25" s="38" t="s">
        <v>505</v>
      </c>
      <c r="C25" s="99">
        <v>29</v>
      </c>
      <c r="D25" s="99">
        <v>51</v>
      </c>
      <c r="E25" s="99">
        <f t="shared" si="1"/>
        <v>80</v>
      </c>
      <c r="F25" s="99">
        <v>21</v>
      </c>
      <c r="G25" s="99">
        <f t="shared" si="2"/>
        <v>101</v>
      </c>
      <c r="H25" s="135">
        <f>IF(G25="0","0",LOOKUP(G25,{0,66,80,100,120,140,160},{0,1,2,3,"3.5",4,5}))</f>
        <v>3</v>
      </c>
      <c r="I25" s="99">
        <v>53</v>
      </c>
      <c r="J25" s="101">
        <v>54</v>
      </c>
      <c r="K25" s="136">
        <f t="shared" si="3"/>
        <v>107</v>
      </c>
      <c r="L25" s="99">
        <f>IF(K25="0","0",LOOKUP(K25,{0,66,80,100,120,140,160},{0,1,2,3,"3.5",4,5}))</f>
        <v>3</v>
      </c>
      <c r="M25" s="101">
        <v>30</v>
      </c>
      <c r="N25" s="101">
        <v>17</v>
      </c>
      <c r="O25" s="101">
        <v>13</v>
      </c>
      <c r="P25" s="99">
        <f t="shared" si="4"/>
        <v>60</v>
      </c>
      <c r="Q25" s="137" t="str">
        <f>IF(P25="0","0",LOOKUP(P25,{0,33,40,50,60,70,80},{0,1,2,3,"3.5",4,5}))</f>
        <v>3.5</v>
      </c>
      <c r="R25" s="137">
        <v>18</v>
      </c>
      <c r="S25" s="137">
        <v>28</v>
      </c>
      <c r="T25" s="101">
        <f t="shared" si="5"/>
        <v>46</v>
      </c>
      <c r="U25" s="101">
        <v>18</v>
      </c>
      <c r="V25" s="101">
        <v>15</v>
      </c>
      <c r="W25" s="101">
        <f t="shared" si="6"/>
        <v>33</v>
      </c>
      <c r="X25" s="138">
        <f t="shared" si="7"/>
        <v>79</v>
      </c>
      <c r="Y25" s="99">
        <f>IF(X25="0","0",LOOKUP(X25,{0,66,80,100,120,140,160},{0,1,2,3,"3.5",4,5}))</f>
        <v>1</v>
      </c>
      <c r="Z25" s="99">
        <v>41</v>
      </c>
      <c r="AA25" s="99">
        <v>33</v>
      </c>
      <c r="AB25" s="99">
        <f t="shared" si="8"/>
        <v>74</v>
      </c>
      <c r="AC25" s="139">
        <v>26</v>
      </c>
      <c r="AD25" s="139">
        <v>26</v>
      </c>
      <c r="AE25" s="139">
        <f t="shared" si="9"/>
        <v>52</v>
      </c>
      <c r="AF25" s="140">
        <f t="shared" si="10"/>
        <v>126</v>
      </c>
      <c r="AG25" s="137" t="str">
        <f>IF(AF25="0","0",LOOKUP(AF25,{0,66,80,100,120,140,160},{0,1,2,3,"3.5",4,5}))</f>
        <v>3.5</v>
      </c>
      <c r="AH25" s="137">
        <v>39</v>
      </c>
      <c r="AI25" s="137">
        <v>37</v>
      </c>
      <c r="AJ25" s="99">
        <f t="shared" si="11"/>
        <v>76</v>
      </c>
      <c r="AK25" s="101">
        <v>26</v>
      </c>
      <c r="AL25" s="141">
        <v>24</v>
      </c>
      <c r="AM25" s="141">
        <f t="shared" si="12"/>
        <v>50</v>
      </c>
      <c r="AN25" s="140">
        <f t="shared" si="13"/>
        <v>126</v>
      </c>
      <c r="AO25" s="137" t="str">
        <f>IF(AN25="0","0",LOOKUP(AN25,{0,66,80,100,120,140,160},{0,1,2,3,"3.5",4,5}))</f>
        <v>3.5</v>
      </c>
      <c r="AP25" s="137">
        <v>37</v>
      </c>
      <c r="AQ25" s="137">
        <v>35</v>
      </c>
      <c r="AR25" s="101">
        <f t="shared" si="14"/>
        <v>72</v>
      </c>
      <c r="AS25" s="101">
        <v>19</v>
      </c>
      <c r="AT25" s="141">
        <v>20</v>
      </c>
      <c r="AU25" s="141">
        <f t="shared" si="15"/>
        <v>39</v>
      </c>
      <c r="AV25" s="141">
        <v>36</v>
      </c>
      <c r="AW25" s="141">
        <f t="shared" si="16"/>
        <v>147</v>
      </c>
      <c r="AX25" s="137">
        <f>IF(AW25="0","0",LOOKUP(AW25,{0,66,80,100,120,140,160},{0,1,2,3,"3.5",4,5}))</f>
        <v>4</v>
      </c>
      <c r="AY25" s="107" t="s">
        <v>486</v>
      </c>
      <c r="AZ25" s="107">
        <f>IF(ISBLANK(AX25)," ",IF(AX25="0","0",LOOKUP(AX25,{0,1,2,3,"3.5",4,5},{0,0,0,1,"1.5",2,3})))</f>
        <v>2</v>
      </c>
      <c r="BA25" s="44">
        <f t="shared" si="17"/>
        <v>3.25</v>
      </c>
      <c r="BB25" s="43" t="str">
        <f t="shared" si="18"/>
        <v>B</v>
      </c>
      <c r="BC25" s="34" t="str">
        <f t="shared" si="19"/>
        <v>Average Result</v>
      </c>
      <c r="BD25" s="42"/>
      <c r="BE25" s="49" t="str">
        <f>IF(H25="0","0",LOOKUP(H25,{0,1,2,3,"3.5",4,5},{"F","D","C","B","A-","A","A+"}))</f>
        <v>B</v>
      </c>
      <c r="BF25" s="49" t="str">
        <f>IF(L25="0","0",LOOKUP(L25,{0,1,2,3,"3.5",4,5},{"F","D","C","B","A-","A","A+"}))</f>
        <v>B</v>
      </c>
      <c r="BG25" s="49" t="str">
        <f>IF(Q25="0","0",LOOKUP(Q25,{0,1,2,3,"3.5",4,5},{"F","D","C","B","A-","A","A+"}))</f>
        <v>A-</v>
      </c>
      <c r="BH25" s="49" t="str">
        <f>IF(Y25="0","0",LOOKUP(Y25,{0,1,2,3,"3.5",4,5},{"F","D","C","B","A-","A","A+"}))</f>
        <v>D</v>
      </c>
      <c r="BI25" s="49" t="str">
        <f>IF(AG25="0","0",LOOKUP(AG25,{0,1,2,3,"3.5",4,5},{"F","D","C","B","A-","A","A+"}))</f>
        <v>A-</v>
      </c>
      <c r="BJ25" s="49" t="str">
        <f>IF(AO25="0","0",LOOKUP(AO25,{0,1,2,3,"3.5",4,5},{"F","D","C","B","A-","A","A+"}))</f>
        <v>A-</v>
      </c>
      <c r="BK25" s="49" t="str">
        <f>IF(AX25="0","0",LOOKUP(AX25,{0,1,2,3,"3.5",4,5},{"F","D","C","B","A-","A","A+"}))</f>
        <v>A</v>
      </c>
      <c r="BL25" s="50">
        <f t="shared" si="20"/>
        <v>746</v>
      </c>
    </row>
    <row r="26" spans="1:64" ht="15" customHeight="1">
      <c r="A26" s="37">
        <v>2022</v>
      </c>
      <c r="B26" s="38" t="s">
        <v>384</v>
      </c>
      <c r="C26" s="99">
        <v>37</v>
      </c>
      <c r="D26" s="99">
        <v>67</v>
      </c>
      <c r="E26" s="99">
        <f t="shared" si="1"/>
        <v>104</v>
      </c>
      <c r="F26" s="99">
        <v>22</v>
      </c>
      <c r="G26" s="99">
        <f t="shared" si="2"/>
        <v>126</v>
      </c>
      <c r="H26" s="135" t="str">
        <f>IF(G26="0","0",LOOKUP(G26,{0,66,80,100,120,140,160},{0,1,2,3,"3.5",4,5}))</f>
        <v>3.5</v>
      </c>
      <c r="I26" s="99">
        <v>58</v>
      </c>
      <c r="J26" s="101">
        <v>65</v>
      </c>
      <c r="K26" s="136">
        <f t="shared" si="3"/>
        <v>123</v>
      </c>
      <c r="L26" s="99" t="str">
        <f>IF(K26="0","0",LOOKUP(K26,{0,66,80,100,120,140,160},{0,1,2,3,"3.5",4,5}))</f>
        <v>3.5</v>
      </c>
      <c r="M26" s="101">
        <v>32</v>
      </c>
      <c r="N26" s="101">
        <v>15</v>
      </c>
      <c r="O26" s="101">
        <v>17</v>
      </c>
      <c r="P26" s="99">
        <f t="shared" si="4"/>
        <v>64</v>
      </c>
      <c r="Q26" s="137" t="str">
        <f>IF(P26="0","0",LOOKUP(P26,{0,33,40,50,60,70,80},{0,1,2,3,"3.5",4,5}))</f>
        <v>3.5</v>
      </c>
      <c r="R26" s="137">
        <v>29</v>
      </c>
      <c r="S26" s="137">
        <v>36</v>
      </c>
      <c r="T26" s="101">
        <f t="shared" si="5"/>
        <v>65</v>
      </c>
      <c r="U26" s="101">
        <v>18</v>
      </c>
      <c r="V26" s="101">
        <v>17</v>
      </c>
      <c r="W26" s="101">
        <f t="shared" si="6"/>
        <v>35</v>
      </c>
      <c r="X26" s="138">
        <f t="shared" si="7"/>
        <v>100</v>
      </c>
      <c r="Y26" s="99">
        <f>IF(X26="0","0",LOOKUP(X26,{0,66,80,100,120,140,160},{0,1,2,3,"3.5",4,5}))</f>
        <v>3</v>
      </c>
      <c r="Z26" s="99">
        <v>43</v>
      </c>
      <c r="AA26" s="99">
        <v>38</v>
      </c>
      <c r="AB26" s="99">
        <f t="shared" si="8"/>
        <v>81</v>
      </c>
      <c r="AC26" s="139">
        <v>27</v>
      </c>
      <c r="AD26" s="139">
        <v>28</v>
      </c>
      <c r="AE26" s="139">
        <f t="shared" si="9"/>
        <v>55</v>
      </c>
      <c r="AF26" s="140">
        <f t="shared" si="10"/>
        <v>136</v>
      </c>
      <c r="AG26" s="137" t="str">
        <f>IF(AF26="0","0",LOOKUP(AF26,{0,66,80,100,120,140,160},{0,1,2,3,"3.5",4,5}))</f>
        <v>3.5</v>
      </c>
      <c r="AH26" s="137">
        <v>44</v>
      </c>
      <c r="AI26" s="137">
        <v>46</v>
      </c>
      <c r="AJ26" s="99">
        <f t="shared" si="11"/>
        <v>90</v>
      </c>
      <c r="AK26" s="101">
        <v>23</v>
      </c>
      <c r="AL26" s="141">
        <v>25</v>
      </c>
      <c r="AM26" s="141">
        <f t="shared" si="12"/>
        <v>48</v>
      </c>
      <c r="AN26" s="140">
        <f t="shared" si="13"/>
        <v>138</v>
      </c>
      <c r="AO26" s="137" t="str">
        <f>IF(AN26="0","0",LOOKUP(AN26,{0,66,80,100,120,140,160},{0,1,2,3,"3.5",4,5}))</f>
        <v>3.5</v>
      </c>
      <c r="AP26" s="137">
        <v>39</v>
      </c>
      <c r="AQ26" s="137">
        <v>43</v>
      </c>
      <c r="AR26" s="101">
        <f t="shared" si="14"/>
        <v>82</v>
      </c>
      <c r="AS26" s="101">
        <v>20</v>
      </c>
      <c r="AT26" s="141">
        <v>20</v>
      </c>
      <c r="AU26" s="141">
        <f t="shared" si="15"/>
        <v>40</v>
      </c>
      <c r="AV26" s="141">
        <v>48</v>
      </c>
      <c r="AW26" s="141">
        <f t="shared" si="16"/>
        <v>170</v>
      </c>
      <c r="AX26" s="137">
        <f>IF(AW26="0","0",LOOKUP(AW26,{0,66,80,100,120,140,160},{0,1,2,3,"3.5",4,5}))</f>
        <v>5</v>
      </c>
      <c r="AY26" s="107" t="s">
        <v>486</v>
      </c>
      <c r="AZ26" s="107">
        <f>IF(ISBLANK(AX26)," ",IF(AX26="0","0",LOOKUP(AX26,{0,1,2,3,"3.5",4,5},{0,0,0,1,"1.5",2,3})))</f>
        <v>3</v>
      </c>
      <c r="BA26" s="44">
        <f t="shared" si="17"/>
        <v>3.9166666666666665</v>
      </c>
      <c r="BB26" s="43" t="str">
        <f t="shared" si="18"/>
        <v>A-</v>
      </c>
      <c r="BC26" s="34" t="str">
        <f t="shared" si="19"/>
        <v>Good Result</v>
      </c>
      <c r="BD26" s="42"/>
      <c r="BE26" s="49" t="str">
        <f>IF(H26="0","0",LOOKUP(H26,{0,1,2,3,"3.5",4,5},{"F","D","C","B","A-","A","A+"}))</f>
        <v>A-</v>
      </c>
      <c r="BF26" s="49" t="str">
        <f>IF(L26="0","0",LOOKUP(L26,{0,1,2,3,"3.5",4,5},{"F","D","C","B","A-","A","A+"}))</f>
        <v>A-</v>
      </c>
      <c r="BG26" s="49" t="str">
        <f>IF(Q26="0","0",LOOKUP(Q26,{0,1,2,3,"3.5",4,5},{"F","D","C","B","A-","A","A+"}))</f>
        <v>A-</v>
      </c>
      <c r="BH26" s="49" t="str">
        <f>IF(Y26="0","0",LOOKUP(Y26,{0,1,2,3,"3.5",4,5},{"F","D","C","B","A-","A","A+"}))</f>
        <v>B</v>
      </c>
      <c r="BI26" s="49" t="str">
        <f>IF(AG26="0","0",LOOKUP(AG26,{0,1,2,3,"3.5",4,5},{"F","D","C","B","A-","A","A+"}))</f>
        <v>A-</v>
      </c>
      <c r="BJ26" s="49" t="str">
        <f>IF(AO26="0","0",LOOKUP(AO26,{0,1,2,3,"3.5",4,5},{"F","D","C","B","A-","A","A+"}))</f>
        <v>A-</v>
      </c>
      <c r="BK26" s="49" t="str">
        <f>IF(AX26="0","0",LOOKUP(AX26,{0,1,2,3,"3.5",4,5},{"F","D","C","B","A-","A","A+"}))</f>
        <v>A+</v>
      </c>
      <c r="BL26" s="50">
        <f t="shared" si="20"/>
        <v>857</v>
      </c>
    </row>
    <row r="27" spans="1:64" ht="15" customHeight="1">
      <c r="A27" s="37">
        <v>2023</v>
      </c>
      <c r="B27" s="38" t="s">
        <v>506</v>
      </c>
      <c r="C27" s="99">
        <v>25</v>
      </c>
      <c r="D27" s="99">
        <v>52</v>
      </c>
      <c r="E27" s="99">
        <f t="shared" si="1"/>
        <v>77</v>
      </c>
      <c r="F27" s="99">
        <v>18</v>
      </c>
      <c r="G27" s="99">
        <f t="shared" si="2"/>
        <v>95</v>
      </c>
      <c r="H27" s="135">
        <f>IF(G27="0","0",LOOKUP(G27,{0,66,80,100,120,140,160},{0,1,2,3,"3.5",4,5}))</f>
        <v>2</v>
      </c>
      <c r="I27" s="99">
        <v>60</v>
      </c>
      <c r="J27" s="101">
        <v>49</v>
      </c>
      <c r="K27" s="136">
        <f t="shared" si="3"/>
        <v>109</v>
      </c>
      <c r="L27" s="99">
        <f>IF(K27="0","0",LOOKUP(K27,{0,66,80,100,120,140,160},{0,1,2,3,"3.5",4,5}))</f>
        <v>3</v>
      </c>
      <c r="M27" s="101">
        <v>17</v>
      </c>
      <c r="N27" s="101">
        <v>15</v>
      </c>
      <c r="O27" s="101">
        <v>15</v>
      </c>
      <c r="P27" s="99">
        <f t="shared" si="4"/>
        <v>47</v>
      </c>
      <c r="Q27" s="137">
        <f>IF(P27="0","0",LOOKUP(P27,{0,33,40,50,60,70,80},{0,1,2,3,"3.5",4,5}))</f>
        <v>2</v>
      </c>
      <c r="R27" s="137">
        <v>22</v>
      </c>
      <c r="S27" s="137">
        <v>24</v>
      </c>
      <c r="T27" s="101">
        <f t="shared" si="5"/>
        <v>46</v>
      </c>
      <c r="U27" s="101">
        <v>20</v>
      </c>
      <c r="V27" s="101">
        <v>16</v>
      </c>
      <c r="W27" s="101">
        <f t="shared" si="6"/>
        <v>36</v>
      </c>
      <c r="X27" s="138">
        <f t="shared" si="7"/>
        <v>82</v>
      </c>
      <c r="Y27" s="99">
        <f>IF(X27="0","0",LOOKUP(X27,{0,66,80,100,120,140,160},{0,1,2,3,"3.5",4,5}))</f>
        <v>2</v>
      </c>
      <c r="Z27" s="99">
        <v>38</v>
      </c>
      <c r="AA27" s="99">
        <v>25</v>
      </c>
      <c r="AB27" s="99">
        <f t="shared" si="8"/>
        <v>63</v>
      </c>
      <c r="AC27" s="139">
        <v>26</v>
      </c>
      <c r="AD27" s="139">
        <v>24</v>
      </c>
      <c r="AE27" s="139">
        <f t="shared" si="9"/>
        <v>50</v>
      </c>
      <c r="AF27" s="140">
        <f t="shared" si="10"/>
        <v>113</v>
      </c>
      <c r="AG27" s="137">
        <f>IF(AF27="0","0",LOOKUP(AF27,{0,66,80,100,120,140,160},{0,1,2,3,"3.5",4,5}))</f>
        <v>3</v>
      </c>
      <c r="AH27" s="137">
        <v>34</v>
      </c>
      <c r="AI27" s="137">
        <v>33</v>
      </c>
      <c r="AJ27" s="99">
        <f t="shared" si="11"/>
        <v>67</v>
      </c>
      <c r="AK27" s="101">
        <v>21</v>
      </c>
      <c r="AL27" s="141">
        <v>23</v>
      </c>
      <c r="AM27" s="141">
        <f t="shared" si="12"/>
        <v>44</v>
      </c>
      <c r="AN27" s="140">
        <f t="shared" si="13"/>
        <v>111</v>
      </c>
      <c r="AO27" s="137">
        <f>IF(AN27="0","0",LOOKUP(AN27,{0,66,80,100,120,140,160},{0,1,2,3,"3.5",4,5}))</f>
        <v>3</v>
      </c>
      <c r="AP27" s="137">
        <v>29</v>
      </c>
      <c r="AQ27" s="137">
        <v>30</v>
      </c>
      <c r="AR27" s="101">
        <f t="shared" si="14"/>
        <v>59</v>
      </c>
      <c r="AS27" s="101">
        <v>12</v>
      </c>
      <c r="AT27" s="141">
        <v>18</v>
      </c>
      <c r="AU27" s="141">
        <f t="shared" si="15"/>
        <v>30</v>
      </c>
      <c r="AV27" s="141">
        <v>36</v>
      </c>
      <c r="AW27" s="141">
        <f t="shared" si="16"/>
        <v>125</v>
      </c>
      <c r="AX27" s="137" t="str">
        <f>IF(AW27="0","0",LOOKUP(AW27,{0,66,80,100,120,140,160},{0,1,2,3,"3.5",4,5}))</f>
        <v>3.5</v>
      </c>
      <c r="AY27" s="107" t="s">
        <v>486</v>
      </c>
      <c r="AZ27" s="107" t="str">
        <f>IF(ISBLANK(AX27)," ",IF(AX27="0","0",LOOKUP(AX27,{0,1,2,3,"3.5",4,5},{0,0,0,1,"1.5",2,3})))</f>
        <v>1.5</v>
      </c>
      <c r="BA27" s="44">
        <f t="shared" si="17"/>
        <v>2.75</v>
      </c>
      <c r="BB27" s="43" t="str">
        <f t="shared" si="18"/>
        <v>C</v>
      </c>
      <c r="BC27" s="34" t="str">
        <f t="shared" si="19"/>
        <v>Bellow Average Result</v>
      </c>
      <c r="BD27" s="42"/>
      <c r="BE27" s="49" t="str">
        <f>IF(H27="0","0",LOOKUP(H27,{0,1,2,3,"3.5",4,5},{"F","D","C","B","A-","A","A+"}))</f>
        <v>C</v>
      </c>
      <c r="BF27" s="49" t="str">
        <f>IF(L27="0","0",LOOKUP(L27,{0,1,2,3,"3.5",4,5},{"F","D","C","B","A-","A","A+"}))</f>
        <v>B</v>
      </c>
      <c r="BG27" s="49" t="str">
        <f>IF(Q27="0","0",LOOKUP(Q27,{0,1,2,3,"3.5",4,5},{"F","D","C","B","A-","A","A+"}))</f>
        <v>C</v>
      </c>
      <c r="BH27" s="49" t="str">
        <f>IF(Y27="0","0",LOOKUP(Y27,{0,1,2,3,"3.5",4,5},{"F","D","C","B","A-","A","A+"}))</f>
        <v>C</v>
      </c>
      <c r="BI27" s="49" t="str">
        <f>IF(AG27="0","0",LOOKUP(AG27,{0,1,2,3,"3.5",4,5},{"F","D","C","B","A-","A","A+"}))</f>
        <v>B</v>
      </c>
      <c r="BJ27" s="49" t="str">
        <f>IF(AO27="0","0",LOOKUP(AO27,{0,1,2,3,"3.5",4,5},{"F","D","C","B","A-","A","A+"}))</f>
        <v>B</v>
      </c>
      <c r="BK27" s="49" t="str">
        <f>IF(AX27="0","0",LOOKUP(AX27,{0,1,2,3,"3.5",4,5},{"F","D","C","B","A-","A","A+"}))</f>
        <v>A-</v>
      </c>
      <c r="BL27" s="50">
        <f t="shared" si="20"/>
        <v>682</v>
      </c>
    </row>
    <row r="28" spans="1:64" ht="15" customHeight="1">
      <c r="A28" s="37">
        <v>2024</v>
      </c>
      <c r="B28" s="38" t="s">
        <v>507</v>
      </c>
      <c r="C28" s="99">
        <v>36</v>
      </c>
      <c r="D28" s="99">
        <v>64</v>
      </c>
      <c r="E28" s="99">
        <f t="shared" si="1"/>
        <v>100</v>
      </c>
      <c r="F28" s="99">
        <v>17</v>
      </c>
      <c r="G28" s="99">
        <f t="shared" si="2"/>
        <v>117</v>
      </c>
      <c r="H28" s="135">
        <f>IF(G28="0","0",LOOKUP(G28,{0,66,80,100,120,140,160},{0,1,2,3,"3.5",4,5}))</f>
        <v>3</v>
      </c>
      <c r="I28" s="99">
        <v>57</v>
      </c>
      <c r="J28" s="101">
        <v>59</v>
      </c>
      <c r="K28" s="136">
        <f t="shared" si="3"/>
        <v>116</v>
      </c>
      <c r="L28" s="99">
        <f>IF(K28="0","0",LOOKUP(K28,{0,66,80,100,120,140,160},{0,1,2,3,"3.5",4,5}))</f>
        <v>3</v>
      </c>
      <c r="M28" s="101">
        <v>22</v>
      </c>
      <c r="N28" s="101">
        <v>19</v>
      </c>
      <c r="O28" s="101">
        <v>13</v>
      </c>
      <c r="P28" s="99">
        <f t="shared" si="4"/>
        <v>54</v>
      </c>
      <c r="Q28" s="137">
        <f>IF(P28="0","0",LOOKUP(P28,{0,33,40,50,60,70,80},{0,1,2,3,"3.5",4,5}))</f>
        <v>3</v>
      </c>
      <c r="R28" s="137">
        <v>24</v>
      </c>
      <c r="S28" s="137">
        <v>42</v>
      </c>
      <c r="T28" s="101">
        <f t="shared" si="5"/>
        <v>66</v>
      </c>
      <c r="U28" s="101">
        <v>20</v>
      </c>
      <c r="V28" s="101">
        <v>16</v>
      </c>
      <c r="W28" s="101">
        <f t="shared" si="6"/>
        <v>36</v>
      </c>
      <c r="X28" s="138">
        <f t="shared" si="7"/>
        <v>102</v>
      </c>
      <c r="Y28" s="99">
        <f>IF(X28="0","0",LOOKUP(X28,{0,66,80,100,120,140,160},{0,1,2,3,"3.5",4,5}))</f>
        <v>3</v>
      </c>
      <c r="Z28" s="99">
        <v>45</v>
      </c>
      <c r="AA28" s="99">
        <v>31</v>
      </c>
      <c r="AB28" s="99">
        <f t="shared" si="8"/>
        <v>76</v>
      </c>
      <c r="AC28" s="139">
        <v>26</v>
      </c>
      <c r="AD28" s="139">
        <v>22</v>
      </c>
      <c r="AE28" s="139">
        <f t="shared" si="9"/>
        <v>48</v>
      </c>
      <c r="AF28" s="140">
        <f t="shared" si="10"/>
        <v>124</v>
      </c>
      <c r="AG28" s="137" t="str">
        <f>IF(AF28="0","0",LOOKUP(AF28,{0,66,80,100,120,140,160},{0,1,2,3,"3.5",4,5}))</f>
        <v>3.5</v>
      </c>
      <c r="AH28" s="137">
        <v>42</v>
      </c>
      <c r="AI28" s="137">
        <v>40</v>
      </c>
      <c r="AJ28" s="99">
        <f t="shared" si="11"/>
        <v>82</v>
      </c>
      <c r="AK28" s="101">
        <v>20</v>
      </c>
      <c r="AL28" s="141">
        <v>21</v>
      </c>
      <c r="AM28" s="141">
        <f t="shared" si="12"/>
        <v>41</v>
      </c>
      <c r="AN28" s="140">
        <f t="shared" si="13"/>
        <v>123</v>
      </c>
      <c r="AO28" s="137" t="str">
        <f>IF(AN28="0","0",LOOKUP(AN28,{0,66,80,100,120,140,160},{0,1,2,3,"3.5",4,5}))</f>
        <v>3.5</v>
      </c>
      <c r="AP28" s="137">
        <v>36</v>
      </c>
      <c r="AQ28" s="137">
        <v>27</v>
      </c>
      <c r="AR28" s="101">
        <f t="shared" si="14"/>
        <v>63</v>
      </c>
      <c r="AS28" s="101">
        <v>19</v>
      </c>
      <c r="AT28" s="141">
        <v>17</v>
      </c>
      <c r="AU28" s="141">
        <f t="shared" si="15"/>
        <v>36</v>
      </c>
      <c r="AV28" s="141">
        <v>50</v>
      </c>
      <c r="AW28" s="141">
        <f t="shared" si="16"/>
        <v>149</v>
      </c>
      <c r="AX28" s="137">
        <f>IF(AW28="0","0",LOOKUP(AW28,{0,66,80,100,120,140,160},{0,1,2,3,"3.5",4,5}))</f>
        <v>4</v>
      </c>
      <c r="AY28" s="107" t="s">
        <v>486</v>
      </c>
      <c r="AZ28" s="107">
        <f>IF(ISBLANK(AX28)," ",IF(AX28="0","0",LOOKUP(AX28,{0,1,2,3,"3.5",4,5},{0,0,0,1,"1.5",2,3})))</f>
        <v>2</v>
      </c>
      <c r="BA28" s="44">
        <f t="shared" si="17"/>
        <v>3.5</v>
      </c>
      <c r="BB28" s="43" t="str">
        <f t="shared" si="18"/>
        <v>A-</v>
      </c>
      <c r="BC28" s="34" t="str">
        <f t="shared" si="19"/>
        <v>Good Result</v>
      </c>
      <c r="BD28" s="42"/>
      <c r="BE28" s="49" t="str">
        <f>IF(H28="0","0",LOOKUP(H28,{0,1,2,3,"3.5",4,5},{"F","D","C","B","A-","A","A+"}))</f>
        <v>B</v>
      </c>
      <c r="BF28" s="49" t="str">
        <f>IF(L28="0","0",LOOKUP(L28,{0,1,2,3,"3.5",4,5},{"F","D","C","B","A-","A","A+"}))</f>
        <v>B</v>
      </c>
      <c r="BG28" s="49" t="str">
        <f>IF(Q28="0","0",LOOKUP(Q28,{0,1,2,3,"3.5",4,5},{"F","D","C","B","A-","A","A+"}))</f>
        <v>B</v>
      </c>
      <c r="BH28" s="49" t="str">
        <f>IF(Y28="0","0",LOOKUP(Y28,{0,1,2,3,"3.5",4,5},{"F","D","C","B","A-","A","A+"}))</f>
        <v>B</v>
      </c>
      <c r="BI28" s="49" t="str">
        <f>IF(AG28="0","0",LOOKUP(AG28,{0,1,2,3,"3.5",4,5},{"F","D","C","B","A-","A","A+"}))</f>
        <v>A-</v>
      </c>
      <c r="BJ28" s="49" t="str">
        <f>IF(AO28="0","0",LOOKUP(AO28,{0,1,2,3,"3.5",4,5},{"F","D","C","B","A-","A","A+"}))</f>
        <v>A-</v>
      </c>
      <c r="BK28" s="49" t="str">
        <f>IF(AX28="0","0",LOOKUP(AX28,{0,1,2,3,"3.5",4,5},{"F","D","C","B","A-","A","A+"}))</f>
        <v>A</v>
      </c>
      <c r="BL28" s="50">
        <f t="shared" si="20"/>
        <v>785</v>
      </c>
    </row>
    <row r="29" spans="1:64" ht="15" customHeight="1">
      <c r="A29" s="37">
        <v>2025</v>
      </c>
      <c r="B29" s="38" t="s">
        <v>508</v>
      </c>
      <c r="C29" s="142">
        <v>48</v>
      </c>
      <c r="D29" s="142">
        <v>74</v>
      </c>
      <c r="E29" s="99">
        <f t="shared" si="1"/>
        <v>122</v>
      </c>
      <c r="F29" s="99">
        <v>26</v>
      </c>
      <c r="G29" s="99">
        <f t="shared" si="2"/>
        <v>148</v>
      </c>
      <c r="H29" s="135">
        <f>IF(G29="0","0",LOOKUP(G29,{0,66,80,100,120,140,160},{0,1,2,3,"3.5",4,5}))</f>
        <v>4</v>
      </c>
      <c r="I29" s="99">
        <v>57</v>
      </c>
      <c r="J29" s="101">
        <v>77</v>
      </c>
      <c r="K29" s="136">
        <f t="shared" si="3"/>
        <v>134</v>
      </c>
      <c r="L29" s="99" t="str">
        <f>IF(K29="0","0",LOOKUP(K29,{0,66,80,100,120,140,160},{0,1,2,3,"3.5",4,5}))</f>
        <v>3.5</v>
      </c>
      <c r="M29" s="101">
        <v>30</v>
      </c>
      <c r="N29" s="101">
        <v>21</v>
      </c>
      <c r="O29" s="101">
        <v>15</v>
      </c>
      <c r="P29" s="99">
        <f t="shared" si="4"/>
        <v>66</v>
      </c>
      <c r="Q29" s="137" t="str">
        <f>IF(P29="0","0",LOOKUP(P29,{0,33,40,50,60,70,80},{0,1,2,3,"3.5",4,5}))</f>
        <v>3.5</v>
      </c>
      <c r="R29" s="137">
        <v>41</v>
      </c>
      <c r="S29" s="137">
        <v>49</v>
      </c>
      <c r="T29" s="101">
        <f t="shared" si="5"/>
        <v>90</v>
      </c>
      <c r="U29" s="101">
        <v>14</v>
      </c>
      <c r="V29" s="101">
        <v>17</v>
      </c>
      <c r="W29" s="101">
        <f t="shared" si="6"/>
        <v>31</v>
      </c>
      <c r="X29" s="138">
        <f t="shared" si="7"/>
        <v>121</v>
      </c>
      <c r="Y29" s="99" t="str">
        <f>IF(X29="0","0",LOOKUP(X29,{0,66,80,100,120,140,160},{0,1,2,3,"3.5",4,5}))</f>
        <v>3.5</v>
      </c>
      <c r="Z29" s="99">
        <v>53</v>
      </c>
      <c r="AA29" s="99">
        <v>45</v>
      </c>
      <c r="AB29" s="99">
        <f t="shared" si="8"/>
        <v>98</v>
      </c>
      <c r="AC29" s="139">
        <v>24</v>
      </c>
      <c r="AD29" s="139">
        <v>22</v>
      </c>
      <c r="AE29" s="139">
        <f t="shared" si="9"/>
        <v>46</v>
      </c>
      <c r="AF29" s="140">
        <f t="shared" si="10"/>
        <v>144</v>
      </c>
      <c r="AG29" s="137">
        <f>IF(AF29="0","0",LOOKUP(AF29,{0,66,80,100,120,140,160},{0,1,2,3,"3.5",4,5}))</f>
        <v>4</v>
      </c>
      <c r="AH29" s="137">
        <v>49</v>
      </c>
      <c r="AI29" s="137">
        <v>43</v>
      </c>
      <c r="AJ29" s="99">
        <f t="shared" si="11"/>
        <v>92</v>
      </c>
      <c r="AK29" s="101">
        <v>26</v>
      </c>
      <c r="AL29" s="141">
        <v>25</v>
      </c>
      <c r="AM29" s="141">
        <f t="shared" si="12"/>
        <v>51</v>
      </c>
      <c r="AN29" s="140">
        <f t="shared" si="13"/>
        <v>143</v>
      </c>
      <c r="AO29" s="137">
        <f>IF(AN29="0","0",LOOKUP(AN29,{0,66,80,100,120,140,160},{0,1,2,3,"3.5",4,5}))</f>
        <v>4</v>
      </c>
      <c r="AP29" s="137">
        <v>46</v>
      </c>
      <c r="AQ29" s="137">
        <v>40</v>
      </c>
      <c r="AR29" s="101">
        <f t="shared" si="14"/>
        <v>86</v>
      </c>
      <c r="AS29" s="101">
        <v>20</v>
      </c>
      <c r="AT29" s="141">
        <v>21</v>
      </c>
      <c r="AU29" s="141">
        <f t="shared" si="15"/>
        <v>41</v>
      </c>
      <c r="AV29" s="141">
        <v>50</v>
      </c>
      <c r="AW29" s="141">
        <f t="shared" si="16"/>
        <v>177</v>
      </c>
      <c r="AX29" s="137">
        <f>IF(AW29="0","0",LOOKUP(AW29,{0,66,80,100,120,140,160},{0,1,2,3,"3.5",4,5}))</f>
        <v>5</v>
      </c>
      <c r="AY29" s="107" t="s">
        <v>486</v>
      </c>
      <c r="AZ29" s="107">
        <f>IF(ISBLANK(AX29)," ",IF(AX29="0","0",LOOKUP(AX29,{0,1,2,3,"3.5",4,5},{0,0,0,1,"1.5",2,3})))</f>
        <v>3</v>
      </c>
      <c r="BA29" s="44">
        <f t="shared" si="17"/>
        <v>4.25</v>
      </c>
      <c r="BB29" s="43" t="str">
        <f t="shared" si="18"/>
        <v>A</v>
      </c>
      <c r="BC29" s="34" t="str">
        <f t="shared" si="19"/>
        <v>Very Good Result</v>
      </c>
      <c r="BD29" s="42"/>
      <c r="BE29" s="49" t="str">
        <f>IF(H29="0","0",LOOKUP(H29,{0,1,2,3,"3.5",4,5},{"F","D","C","B","A-","A","A+"}))</f>
        <v>A</v>
      </c>
      <c r="BF29" s="49" t="str">
        <f>IF(L29="0","0",LOOKUP(L29,{0,1,2,3,"3.5",4,5},{"F","D","C","B","A-","A","A+"}))</f>
        <v>A-</v>
      </c>
      <c r="BG29" s="49" t="str">
        <f>IF(Q29="0","0",LOOKUP(Q29,{0,1,2,3,"3.5",4,5},{"F","D","C","B","A-","A","A+"}))</f>
        <v>A-</v>
      </c>
      <c r="BH29" s="49" t="str">
        <f>IF(Y29="0","0",LOOKUP(Y29,{0,1,2,3,"3.5",4,5},{"F","D","C","B","A-","A","A+"}))</f>
        <v>A-</v>
      </c>
      <c r="BI29" s="49" t="str">
        <f>IF(AG29="0","0",LOOKUP(AG29,{0,1,2,3,"3.5",4,5},{"F","D","C","B","A-","A","A+"}))</f>
        <v>A</v>
      </c>
      <c r="BJ29" s="49" t="str">
        <f>IF(AO29="0","0",LOOKUP(AO29,{0,1,2,3,"3.5",4,5},{"F","D","C","B","A-","A","A+"}))</f>
        <v>A</v>
      </c>
      <c r="BK29" s="49" t="str">
        <f>IF(AX29="0","0",LOOKUP(AX29,{0,1,2,3,"3.5",4,5},{"F","D","C","B","A-","A","A+"}))</f>
        <v>A+</v>
      </c>
      <c r="BL29" s="50">
        <f t="shared" si="20"/>
        <v>933</v>
      </c>
    </row>
    <row r="30" spans="1:64" ht="15" customHeight="1">
      <c r="A30" s="37">
        <v>2026</v>
      </c>
      <c r="B30" s="38" t="s">
        <v>509</v>
      </c>
      <c r="C30" s="99">
        <v>51</v>
      </c>
      <c r="D30" s="99">
        <v>68</v>
      </c>
      <c r="E30" s="99">
        <f t="shared" si="1"/>
        <v>119</v>
      </c>
      <c r="F30" s="99">
        <v>21</v>
      </c>
      <c r="G30" s="99">
        <f t="shared" si="2"/>
        <v>140</v>
      </c>
      <c r="H30" s="135">
        <f>IF(G30="0","0",LOOKUP(G30,{0,66,80,100,120,140,160},{0,1,2,3,"3.5",4,5}))</f>
        <v>4</v>
      </c>
      <c r="I30" s="99">
        <v>55</v>
      </c>
      <c r="J30" s="101">
        <v>74</v>
      </c>
      <c r="K30" s="136">
        <f t="shared" si="3"/>
        <v>129</v>
      </c>
      <c r="L30" s="99" t="str">
        <f>IF(K30="0","0",LOOKUP(K30,{0,66,80,100,120,140,160},{0,1,2,3,"3.5",4,5}))</f>
        <v>3.5</v>
      </c>
      <c r="M30" s="101">
        <v>34</v>
      </c>
      <c r="N30" s="101">
        <v>17</v>
      </c>
      <c r="O30" s="101">
        <v>18</v>
      </c>
      <c r="P30" s="99">
        <f t="shared" si="4"/>
        <v>69</v>
      </c>
      <c r="Q30" s="137" t="str">
        <f>IF(P30="0","0",LOOKUP(P30,{0,33,40,50,60,70,80},{0,1,2,3,"3.5",4,5}))</f>
        <v>3.5</v>
      </c>
      <c r="R30" s="137">
        <v>22</v>
      </c>
      <c r="S30" s="137">
        <v>43</v>
      </c>
      <c r="T30" s="101">
        <f t="shared" si="5"/>
        <v>65</v>
      </c>
      <c r="U30" s="101">
        <v>19</v>
      </c>
      <c r="V30" s="101">
        <v>19</v>
      </c>
      <c r="W30" s="101">
        <f t="shared" si="6"/>
        <v>38</v>
      </c>
      <c r="X30" s="138">
        <f t="shared" si="7"/>
        <v>103</v>
      </c>
      <c r="Y30" s="99">
        <f>IF(X30="0","0",LOOKUP(X30,{0,66,80,100,120,140,160},{0,1,2,3,"3.5",4,5}))</f>
        <v>3</v>
      </c>
      <c r="Z30" s="99">
        <v>45</v>
      </c>
      <c r="AA30" s="99">
        <v>50</v>
      </c>
      <c r="AB30" s="99">
        <f t="shared" si="8"/>
        <v>95</v>
      </c>
      <c r="AC30" s="139">
        <v>26</v>
      </c>
      <c r="AD30" s="139">
        <v>25</v>
      </c>
      <c r="AE30" s="139">
        <f t="shared" si="9"/>
        <v>51</v>
      </c>
      <c r="AF30" s="140">
        <f t="shared" si="10"/>
        <v>146</v>
      </c>
      <c r="AG30" s="137">
        <f>IF(AF30="0","0",LOOKUP(AF30,{0,66,80,100,120,140,160},{0,1,2,3,"3.5",4,5}))</f>
        <v>4</v>
      </c>
      <c r="AH30" s="137">
        <v>53</v>
      </c>
      <c r="AI30" s="137">
        <v>54</v>
      </c>
      <c r="AJ30" s="99">
        <f t="shared" si="11"/>
        <v>107</v>
      </c>
      <c r="AK30" s="101">
        <v>27</v>
      </c>
      <c r="AL30" s="141">
        <v>22</v>
      </c>
      <c r="AM30" s="141">
        <f t="shared" si="12"/>
        <v>49</v>
      </c>
      <c r="AN30" s="140">
        <f t="shared" si="13"/>
        <v>156</v>
      </c>
      <c r="AO30" s="137">
        <f>IF(AN30="0","0",LOOKUP(AN30,{0,66,80,100,120,140,160},{0,1,2,3,"3.5",4,5}))</f>
        <v>4</v>
      </c>
      <c r="AP30" s="137">
        <v>40</v>
      </c>
      <c r="AQ30" s="137">
        <v>44</v>
      </c>
      <c r="AR30" s="101">
        <f t="shared" si="14"/>
        <v>84</v>
      </c>
      <c r="AS30" s="101">
        <v>21</v>
      </c>
      <c r="AT30" s="141">
        <v>19</v>
      </c>
      <c r="AU30" s="141">
        <f t="shared" si="15"/>
        <v>40</v>
      </c>
      <c r="AV30" s="141">
        <v>46</v>
      </c>
      <c r="AW30" s="141">
        <f t="shared" si="16"/>
        <v>170</v>
      </c>
      <c r="AX30" s="137">
        <f>IF(AW30="0","0",LOOKUP(AW30,{0,66,80,100,120,140,160},{0,1,2,3,"3.5",4,5}))</f>
        <v>5</v>
      </c>
      <c r="AY30" s="107" t="s">
        <v>486</v>
      </c>
      <c r="AZ30" s="107">
        <f>IF(ISBLANK(AX30)," ",IF(AX30="0","0",LOOKUP(AX30,{0,1,2,3,"3.5",4,5},{0,0,0,1,"1.5",2,3})))</f>
        <v>3</v>
      </c>
      <c r="BA30" s="44">
        <f t="shared" si="17"/>
        <v>4.166666666666667</v>
      </c>
      <c r="BB30" s="43" t="str">
        <f t="shared" si="18"/>
        <v>A</v>
      </c>
      <c r="BC30" s="34" t="str">
        <f t="shared" si="19"/>
        <v>Very Good Result</v>
      </c>
      <c r="BD30" s="42"/>
      <c r="BE30" s="49" t="str">
        <f>IF(H30="0","0",LOOKUP(H30,{0,1,2,3,"3.5",4,5},{"F","D","C","B","A-","A","A+"}))</f>
        <v>A</v>
      </c>
      <c r="BF30" s="49" t="str">
        <f>IF(L30="0","0",LOOKUP(L30,{0,1,2,3,"3.5",4,5},{"F","D","C","B","A-","A","A+"}))</f>
        <v>A-</v>
      </c>
      <c r="BG30" s="49" t="str">
        <f>IF(Q30="0","0",LOOKUP(Q30,{0,1,2,3,"3.5",4,5},{"F","D","C","B","A-","A","A+"}))</f>
        <v>A-</v>
      </c>
      <c r="BH30" s="49" t="str">
        <f>IF(Y30="0","0",LOOKUP(Y30,{0,1,2,3,"3.5",4,5},{"F","D","C","B","A-","A","A+"}))</f>
        <v>B</v>
      </c>
      <c r="BI30" s="49" t="str">
        <f>IF(AG30="0","0",LOOKUP(AG30,{0,1,2,3,"3.5",4,5},{"F","D","C","B","A-","A","A+"}))</f>
        <v>A</v>
      </c>
      <c r="BJ30" s="49" t="str">
        <f>IF(AO30="0","0",LOOKUP(AO30,{0,1,2,3,"3.5",4,5},{"F","D","C","B","A-","A","A+"}))</f>
        <v>A</v>
      </c>
      <c r="BK30" s="49" t="str">
        <f>IF(AX30="0","0",LOOKUP(AX30,{0,1,2,3,"3.5",4,5},{"F","D","C","B","A-","A","A+"}))</f>
        <v>A+</v>
      </c>
      <c r="BL30" s="50">
        <f t="shared" si="20"/>
        <v>913</v>
      </c>
    </row>
    <row r="31" spans="1:64" ht="15" customHeight="1">
      <c r="A31" s="37">
        <v>2027</v>
      </c>
      <c r="B31" s="38" t="s">
        <v>510</v>
      </c>
      <c r="C31" s="99">
        <v>34</v>
      </c>
      <c r="D31" s="99">
        <v>67</v>
      </c>
      <c r="E31" s="99">
        <f t="shared" si="1"/>
        <v>101</v>
      </c>
      <c r="F31" s="99">
        <v>19</v>
      </c>
      <c r="G31" s="99">
        <f t="shared" si="2"/>
        <v>120</v>
      </c>
      <c r="H31" s="135" t="str">
        <f>IF(G31="0","0",LOOKUP(G31,{0,66,80,100,120,140,160},{0,1,2,3,"3.5",4,5}))</f>
        <v>3.5</v>
      </c>
      <c r="I31" s="99">
        <v>61</v>
      </c>
      <c r="J31" s="101">
        <v>68</v>
      </c>
      <c r="K31" s="136">
        <f t="shared" si="3"/>
        <v>129</v>
      </c>
      <c r="L31" s="99" t="str">
        <f>IF(K31="0","0",LOOKUP(K31,{0,66,80,100,120,140,160},{0,1,2,3,"3.5",4,5}))</f>
        <v>3.5</v>
      </c>
      <c r="M31" s="101">
        <v>28</v>
      </c>
      <c r="N31" s="101">
        <v>17</v>
      </c>
      <c r="O31" s="101">
        <v>13</v>
      </c>
      <c r="P31" s="99">
        <f t="shared" si="4"/>
        <v>58</v>
      </c>
      <c r="Q31" s="137">
        <f>IF(P31="0","0",LOOKUP(P31,{0,33,40,50,60,70,80},{0,1,2,3,"3.5",4,5}))</f>
        <v>3</v>
      </c>
      <c r="R31" s="137">
        <v>22</v>
      </c>
      <c r="S31" s="137">
        <v>34</v>
      </c>
      <c r="T31" s="101">
        <f t="shared" si="5"/>
        <v>56</v>
      </c>
      <c r="U31" s="101">
        <v>22</v>
      </c>
      <c r="V31" s="101">
        <v>20</v>
      </c>
      <c r="W31" s="101">
        <f t="shared" si="6"/>
        <v>42</v>
      </c>
      <c r="X31" s="138">
        <f t="shared" si="7"/>
        <v>98</v>
      </c>
      <c r="Y31" s="99">
        <f>IF(X31="0","0",LOOKUP(X31,{0,66,80,100,120,140,160},{0,1,2,3,"3.5",4,5}))</f>
        <v>2</v>
      </c>
      <c r="Z31" s="99">
        <v>44</v>
      </c>
      <c r="AA31" s="99">
        <v>33</v>
      </c>
      <c r="AB31" s="99">
        <f t="shared" si="8"/>
        <v>77</v>
      </c>
      <c r="AC31" s="139">
        <v>27</v>
      </c>
      <c r="AD31" s="139">
        <v>20</v>
      </c>
      <c r="AE31" s="139">
        <f t="shared" si="9"/>
        <v>47</v>
      </c>
      <c r="AF31" s="140">
        <f t="shared" si="10"/>
        <v>124</v>
      </c>
      <c r="AG31" s="137" t="str">
        <f>IF(AF31="0","0",LOOKUP(AF31,{0,66,80,100,120,140,160},{0,1,2,3,"3.5",4,5}))</f>
        <v>3.5</v>
      </c>
      <c r="AH31" s="137">
        <v>36</v>
      </c>
      <c r="AI31" s="137">
        <v>38</v>
      </c>
      <c r="AJ31" s="99">
        <f t="shared" si="11"/>
        <v>74</v>
      </c>
      <c r="AK31" s="101">
        <v>28</v>
      </c>
      <c r="AL31" s="141">
        <v>17</v>
      </c>
      <c r="AM31" s="141">
        <f t="shared" si="12"/>
        <v>45</v>
      </c>
      <c r="AN31" s="140">
        <f t="shared" si="13"/>
        <v>119</v>
      </c>
      <c r="AO31" s="137">
        <f>IF(AN31="0","0",LOOKUP(AN31,{0,66,80,100,120,140,160},{0,1,2,3,"3.5",4,5}))</f>
        <v>3</v>
      </c>
      <c r="AP31" s="137">
        <v>39</v>
      </c>
      <c r="AQ31" s="137">
        <v>30</v>
      </c>
      <c r="AR31" s="101">
        <f t="shared" si="14"/>
        <v>69</v>
      </c>
      <c r="AS31" s="101">
        <v>20</v>
      </c>
      <c r="AT31" s="141">
        <v>21</v>
      </c>
      <c r="AU31" s="141">
        <f t="shared" si="15"/>
        <v>41</v>
      </c>
      <c r="AV31" s="141">
        <v>46</v>
      </c>
      <c r="AW31" s="141">
        <f t="shared" si="16"/>
        <v>156</v>
      </c>
      <c r="AX31" s="137">
        <f>IF(AW31="0","0",LOOKUP(AW31,{0,66,80,100,120,140,160},{0,1,2,3,"3.5",4,5}))</f>
        <v>4</v>
      </c>
      <c r="AY31" s="107" t="s">
        <v>486</v>
      </c>
      <c r="AZ31" s="107">
        <f>IF(ISBLANK(AX31)," ",IF(AX31="0","0",LOOKUP(AX31,{0,1,2,3,"3.5",4,5},{0,0,0,1,"1.5",2,3})))</f>
        <v>2</v>
      </c>
      <c r="BA31" s="44">
        <f t="shared" si="17"/>
        <v>3.4166666666666665</v>
      </c>
      <c r="BB31" s="43" t="str">
        <f t="shared" si="18"/>
        <v>B</v>
      </c>
      <c r="BC31" s="34" t="str">
        <f t="shared" si="19"/>
        <v>Average Result</v>
      </c>
      <c r="BD31" s="42"/>
      <c r="BE31" s="49" t="str">
        <f>IF(H31="0","0",LOOKUP(H31,{0,1,2,3,"3.5",4,5},{"F","D","C","B","A-","A","A+"}))</f>
        <v>A-</v>
      </c>
      <c r="BF31" s="49" t="str">
        <f>IF(L31="0","0",LOOKUP(L31,{0,1,2,3,"3.5",4,5},{"F","D","C","B","A-","A","A+"}))</f>
        <v>A-</v>
      </c>
      <c r="BG31" s="49" t="str">
        <f>IF(Q31="0","0",LOOKUP(Q31,{0,1,2,3,"3.5",4,5},{"F","D","C","B","A-","A","A+"}))</f>
        <v>B</v>
      </c>
      <c r="BH31" s="49" t="str">
        <f>IF(Y31="0","0",LOOKUP(Y31,{0,1,2,3,"3.5",4,5},{"F","D","C","B","A-","A","A+"}))</f>
        <v>C</v>
      </c>
      <c r="BI31" s="49" t="str">
        <f>IF(AG31="0","0",LOOKUP(AG31,{0,1,2,3,"3.5",4,5},{"F","D","C","B","A-","A","A+"}))</f>
        <v>A-</v>
      </c>
      <c r="BJ31" s="49" t="str">
        <f>IF(AO31="0","0",LOOKUP(AO31,{0,1,2,3,"3.5",4,5},{"F","D","C","B","A-","A","A+"}))</f>
        <v>B</v>
      </c>
      <c r="BK31" s="49" t="str">
        <f>IF(AX31="0","0",LOOKUP(AX31,{0,1,2,3,"3.5",4,5},{"F","D","C","B","A-","A","A+"}))</f>
        <v>A</v>
      </c>
      <c r="BL31" s="50">
        <f t="shared" si="20"/>
        <v>804</v>
      </c>
    </row>
    <row r="32" spans="1:64" ht="15" customHeight="1">
      <c r="A32" s="37">
        <v>2028</v>
      </c>
      <c r="B32" s="38" t="s">
        <v>511</v>
      </c>
      <c r="C32" s="99">
        <v>35</v>
      </c>
      <c r="D32" s="99">
        <v>70</v>
      </c>
      <c r="E32" s="99">
        <f t="shared" si="1"/>
        <v>105</v>
      </c>
      <c r="F32" s="99">
        <v>22</v>
      </c>
      <c r="G32" s="99">
        <f t="shared" si="2"/>
        <v>127</v>
      </c>
      <c r="H32" s="135" t="str">
        <f>IF(G32="0","0",LOOKUP(G32,{0,66,80,100,120,140,160},{0,1,2,3,"3.5",4,5}))</f>
        <v>3.5</v>
      </c>
      <c r="I32" s="99">
        <v>63</v>
      </c>
      <c r="J32" s="101">
        <v>57</v>
      </c>
      <c r="K32" s="136">
        <f t="shared" si="3"/>
        <v>120</v>
      </c>
      <c r="L32" s="99" t="str">
        <f>IF(K32="0","0",LOOKUP(K32,{0,66,80,100,120,140,160},{0,1,2,3,"3.5",4,5}))</f>
        <v>3.5</v>
      </c>
      <c r="M32" s="101">
        <v>27</v>
      </c>
      <c r="N32" s="101">
        <v>14</v>
      </c>
      <c r="O32" s="101">
        <v>18</v>
      </c>
      <c r="P32" s="99">
        <f t="shared" si="4"/>
        <v>59</v>
      </c>
      <c r="Q32" s="137">
        <f>IF(P32="0","0",LOOKUP(P32,{0,33,40,50,60,70,80},{0,1,2,3,"3.5",4,5}))</f>
        <v>3</v>
      </c>
      <c r="R32" s="137">
        <v>36</v>
      </c>
      <c r="S32" s="137">
        <v>40</v>
      </c>
      <c r="T32" s="101">
        <f t="shared" si="5"/>
        <v>76</v>
      </c>
      <c r="U32" s="101">
        <v>19</v>
      </c>
      <c r="V32" s="101">
        <v>16</v>
      </c>
      <c r="W32" s="101">
        <f t="shared" si="6"/>
        <v>35</v>
      </c>
      <c r="X32" s="138">
        <f t="shared" si="7"/>
        <v>111</v>
      </c>
      <c r="Y32" s="99">
        <f>IF(X32="0","0",LOOKUP(X32,{0,66,80,100,120,140,160},{0,1,2,3,"3.5",4,5}))</f>
        <v>3</v>
      </c>
      <c r="Z32" s="99">
        <v>46</v>
      </c>
      <c r="AA32" s="99">
        <v>32</v>
      </c>
      <c r="AB32" s="99">
        <f t="shared" si="8"/>
        <v>78</v>
      </c>
      <c r="AC32" s="139">
        <v>25</v>
      </c>
      <c r="AD32" s="139">
        <v>14</v>
      </c>
      <c r="AE32" s="139">
        <f t="shared" si="9"/>
        <v>39</v>
      </c>
      <c r="AF32" s="140">
        <f t="shared" si="10"/>
        <v>117</v>
      </c>
      <c r="AG32" s="137">
        <f>IF(AF32="0","0",LOOKUP(AF32,{0,66,80,100,120,140,160},{0,1,2,3,"3.5",4,5}))</f>
        <v>3</v>
      </c>
      <c r="AH32" s="137">
        <v>40</v>
      </c>
      <c r="AI32" s="137">
        <v>37</v>
      </c>
      <c r="AJ32" s="99">
        <f t="shared" si="11"/>
        <v>77</v>
      </c>
      <c r="AK32" s="101">
        <v>19</v>
      </c>
      <c r="AL32" s="141">
        <v>12</v>
      </c>
      <c r="AM32" s="141">
        <f t="shared" si="12"/>
        <v>31</v>
      </c>
      <c r="AN32" s="140">
        <f t="shared" si="13"/>
        <v>108</v>
      </c>
      <c r="AO32" s="137">
        <f>IF(AN32="0","0",LOOKUP(AN32,{0,66,80,100,120,140,160},{0,1,2,3,"3.5",4,5}))</f>
        <v>3</v>
      </c>
      <c r="AP32" s="137">
        <v>39</v>
      </c>
      <c r="AQ32" s="137">
        <v>26</v>
      </c>
      <c r="AR32" s="101">
        <f t="shared" si="14"/>
        <v>65</v>
      </c>
      <c r="AS32" s="101">
        <v>16</v>
      </c>
      <c r="AT32" s="141">
        <v>14</v>
      </c>
      <c r="AU32" s="141">
        <f t="shared" si="15"/>
        <v>30</v>
      </c>
      <c r="AV32" s="141">
        <v>50</v>
      </c>
      <c r="AW32" s="141">
        <f t="shared" si="16"/>
        <v>145</v>
      </c>
      <c r="AX32" s="137">
        <f>IF(AW32="0","0",LOOKUP(AW32,{0,66,80,100,120,140,160},{0,1,2,3,"3.5",4,5}))</f>
        <v>4</v>
      </c>
      <c r="AY32" s="107" t="s">
        <v>486</v>
      </c>
      <c r="AZ32" s="107">
        <f>IF(ISBLANK(AX32)," ",IF(AX32="0","0",LOOKUP(AX32,{0,1,2,3,"3.5",4,5},{0,0,0,1,"1.5",2,3})))</f>
        <v>2</v>
      </c>
      <c r="BA32" s="44">
        <f t="shared" si="17"/>
        <v>3.5</v>
      </c>
      <c r="BB32" s="43" t="str">
        <f t="shared" si="18"/>
        <v>A-</v>
      </c>
      <c r="BC32" s="34" t="str">
        <f t="shared" si="19"/>
        <v>Good Result</v>
      </c>
      <c r="BD32" s="42"/>
      <c r="BE32" s="49" t="str">
        <f>IF(H32="0","0",LOOKUP(H32,{0,1,2,3,"3.5",4,5},{"F","D","C","B","A-","A","A+"}))</f>
        <v>A-</v>
      </c>
      <c r="BF32" s="49" t="str">
        <f>IF(L32="0","0",LOOKUP(L32,{0,1,2,3,"3.5",4,5},{"F","D","C","B","A-","A","A+"}))</f>
        <v>A-</v>
      </c>
      <c r="BG32" s="49" t="str">
        <f>IF(Q32="0","0",LOOKUP(Q32,{0,1,2,3,"3.5",4,5},{"F","D","C","B","A-","A","A+"}))</f>
        <v>B</v>
      </c>
      <c r="BH32" s="49" t="str">
        <f>IF(Y32="0","0",LOOKUP(Y32,{0,1,2,3,"3.5",4,5},{"F","D","C","B","A-","A","A+"}))</f>
        <v>B</v>
      </c>
      <c r="BI32" s="49" t="str">
        <f>IF(AG32="0","0",LOOKUP(AG32,{0,1,2,3,"3.5",4,5},{"F","D","C","B","A-","A","A+"}))</f>
        <v>B</v>
      </c>
      <c r="BJ32" s="49" t="str">
        <f>IF(AO32="0","0",LOOKUP(AO32,{0,1,2,3,"3.5",4,5},{"F","D","C","B","A-","A","A+"}))</f>
        <v>B</v>
      </c>
      <c r="BK32" s="49" t="str">
        <f>IF(AX32="0","0",LOOKUP(AX32,{0,1,2,3,"3.5",4,5},{"F","D","C","B","A-","A","A+"}))</f>
        <v>A</v>
      </c>
      <c r="BL32" s="50">
        <f t="shared" si="20"/>
        <v>787</v>
      </c>
    </row>
    <row r="33" spans="1:64" ht="15" customHeight="1">
      <c r="A33" s="37">
        <v>2029</v>
      </c>
      <c r="B33" s="38" t="s">
        <v>512</v>
      </c>
      <c r="C33" s="99">
        <v>37</v>
      </c>
      <c r="D33" s="99">
        <v>70</v>
      </c>
      <c r="E33" s="99">
        <f t="shared" si="1"/>
        <v>107</v>
      </c>
      <c r="F33" s="99">
        <v>22</v>
      </c>
      <c r="G33" s="99">
        <f t="shared" si="2"/>
        <v>129</v>
      </c>
      <c r="H33" s="135" t="str">
        <f>IF(G33="0","0",LOOKUP(G33,{0,66,80,100,120,140,160},{0,1,2,3,"3.5",4,5}))</f>
        <v>3.5</v>
      </c>
      <c r="I33" s="99">
        <v>55</v>
      </c>
      <c r="J33" s="101">
        <v>58</v>
      </c>
      <c r="K33" s="136">
        <f t="shared" si="3"/>
        <v>113</v>
      </c>
      <c r="L33" s="99">
        <f>IF(K33="0","0",LOOKUP(K33,{0,66,80,100,120,140,160},{0,1,2,3,"3.5",4,5}))</f>
        <v>3</v>
      </c>
      <c r="M33" s="101">
        <v>19</v>
      </c>
      <c r="N33" s="101">
        <v>17</v>
      </c>
      <c r="O33" s="101">
        <v>23</v>
      </c>
      <c r="P33" s="99">
        <f t="shared" si="4"/>
        <v>59</v>
      </c>
      <c r="Q33" s="137">
        <f>IF(P33="0","0",LOOKUP(P33,{0,33,40,50,60,70,80},{0,1,2,3,"3.5",4,5}))</f>
        <v>3</v>
      </c>
      <c r="R33" s="137">
        <v>36</v>
      </c>
      <c r="S33" s="137">
        <v>42</v>
      </c>
      <c r="T33" s="101">
        <f t="shared" si="5"/>
        <v>78</v>
      </c>
      <c r="U33" s="101">
        <v>21</v>
      </c>
      <c r="V33" s="101">
        <v>19</v>
      </c>
      <c r="W33" s="101">
        <f t="shared" si="6"/>
        <v>40</v>
      </c>
      <c r="X33" s="138">
        <f t="shared" si="7"/>
        <v>118</v>
      </c>
      <c r="Y33" s="99">
        <f>IF(X33="0","0",LOOKUP(X33,{0,66,80,100,120,140,160},{0,1,2,3,"3.5",4,5}))</f>
        <v>3</v>
      </c>
      <c r="Z33" s="99">
        <v>46</v>
      </c>
      <c r="AA33" s="99">
        <v>39</v>
      </c>
      <c r="AB33" s="99">
        <f t="shared" si="8"/>
        <v>85</v>
      </c>
      <c r="AC33" s="139">
        <v>26</v>
      </c>
      <c r="AD33" s="139">
        <v>21</v>
      </c>
      <c r="AE33" s="139">
        <f t="shared" si="9"/>
        <v>47</v>
      </c>
      <c r="AF33" s="140">
        <f t="shared" si="10"/>
        <v>132</v>
      </c>
      <c r="AG33" s="137" t="str">
        <f>IF(AF33="0","0",LOOKUP(AF33,{0,66,80,100,120,140,160},{0,1,2,3,"3.5",4,5}))</f>
        <v>3.5</v>
      </c>
      <c r="AH33" s="137">
        <v>51</v>
      </c>
      <c r="AI33" s="137">
        <v>48</v>
      </c>
      <c r="AJ33" s="99">
        <f t="shared" si="11"/>
        <v>99</v>
      </c>
      <c r="AK33" s="101">
        <v>26</v>
      </c>
      <c r="AL33" s="141">
        <v>21</v>
      </c>
      <c r="AM33" s="141">
        <f t="shared" si="12"/>
        <v>47</v>
      </c>
      <c r="AN33" s="140">
        <f t="shared" si="13"/>
        <v>146</v>
      </c>
      <c r="AO33" s="137">
        <f>IF(AN33="0","0",LOOKUP(AN33,{0,66,80,100,120,140,160},{0,1,2,3,"3.5",4,5}))</f>
        <v>4</v>
      </c>
      <c r="AP33" s="137">
        <v>41</v>
      </c>
      <c r="AQ33" s="137">
        <v>34</v>
      </c>
      <c r="AR33" s="101">
        <f t="shared" si="14"/>
        <v>75</v>
      </c>
      <c r="AS33" s="101">
        <v>20</v>
      </c>
      <c r="AT33" s="141">
        <v>19</v>
      </c>
      <c r="AU33" s="141">
        <f t="shared" si="15"/>
        <v>39</v>
      </c>
      <c r="AV33" s="141">
        <v>50</v>
      </c>
      <c r="AW33" s="141">
        <f t="shared" si="16"/>
        <v>164</v>
      </c>
      <c r="AX33" s="137">
        <f>IF(AW33="0","0",LOOKUP(AW33,{0,66,80,100,120,140,160},{0,1,2,3,"3.5",4,5}))</f>
        <v>5</v>
      </c>
      <c r="AY33" s="107" t="s">
        <v>486</v>
      </c>
      <c r="AZ33" s="107">
        <f>IF(ISBLANK(AX33)," ",IF(AX33="0","0",LOOKUP(AX33,{0,1,2,3,"3.5",4,5},{0,0,0,1,"1.5",2,3})))</f>
        <v>3</v>
      </c>
      <c r="BA33" s="44">
        <f t="shared" si="17"/>
        <v>3.8333333333333335</v>
      </c>
      <c r="BB33" s="43" t="str">
        <f t="shared" si="18"/>
        <v>A-</v>
      </c>
      <c r="BC33" s="34" t="str">
        <f t="shared" si="19"/>
        <v>Good Result</v>
      </c>
      <c r="BD33" s="42"/>
      <c r="BE33" s="49" t="str">
        <f>IF(H33="0","0",LOOKUP(H33,{0,1,2,3,"3.5",4,5},{"F","D","C","B","A-","A","A+"}))</f>
        <v>A-</v>
      </c>
      <c r="BF33" s="49" t="str">
        <f>IF(L33="0","0",LOOKUP(L33,{0,1,2,3,"3.5",4,5},{"F","D","C","B","A-","A","A+"}))</f>
        <v>B</v>
      </c>
      <c r="BG33" s="49" t="str">
        <f>IF(Q33="0","0",LOOKUP(Q33,{0,1,2,3,"3.5",4,5},{"F","D","C","B","A-","A","A+"}))</f>
        <v>B</v>
      </c>
      <c r="BH33" s="49" t="str">
        <f>IF(Y33="0","0",LOOKUP(Y33,{0,1,2,3,"3.5",4,5},{"F","D","C","B","A-","A","A+"}))</f>
        <v>B</v>
      </c>
      <c r="BI33" s="49" t="str">
        <f>IF(AG33="0","0",LOOKUP(AG33,{0,1,2,3,"3.5",4,5},{"F","D","C","B","A-","A","A+"}))</f>
        <v>A-</v>
      </c>
      <c r="BJ33" s="49" t="str">
        <f>IF(AO33="0","0",LOOKUP(AO33,{0,1,2,3,"3.5",4,5},{"F","D","C","B","A-","A","A+"}))</f>
        <v>A</v>
      </c>
      <c r="BK33" s="49" t="str">
        <f>IF(AX33="0","0",LOOKUP(AX33,{0,1,2,3,"3.5",4,5},{"F","D","C","B","A-","A","A+"}))</f>
        <v>A+</v>
      </c>
      <c r="BL33" s="50">
        <f t="shared" si="20"/>
        <v>861</v>
      </c>
    </row>
    <row r="34" spans="1:64" ht="15" customHeight="1">
      <c r="A34" s="37">
        <v>2030</v>
      </c>
      <c r="B34" s="38" t="s">
        <v>513</v>
      </c>
      <c r="C34" s="99">
        <v>34</v>
      </c>
      <c r="D34" s="99">
        <v>70</v>
      </c>
      <c r="E34" s="99">
        <f t="shared" si="1"/>
        <v>104</v>
      </c>
      <c r="F34" s="99">
        <v>22</v>
      </c>
      <c r="G34" s="99">
        <f t="shared" si="2"/>
        <v>126</v>
      </c>
      <c r="H34" s="135" t="str">
        <f>IF(G34="0","0",LOOKUP(G34,{0,66,80,100,120,140,160},{0,1,2,3,"3.5",4,5}))</f>
        <v>3.5</v>
      </c>
      <c r="I34" s="99">
        <v>58</v>
      </c>
      <c r="J34" s="101">
        <v>57</v>
      </c>
      <c r="K34" s="136">
        <f t="shared" si="3"/>
        <v>115</v>
      </c>
      <c r="L34" s="99">
        <f>IF(K34="0","0",LOOKUP(K34,{0,66,80,100,120,140,160},{0,1,2,3,"3.5",4,5}))</f>
        <v>3</v>
      </c>
      <c r="M34" s="101">
        <v>21</v>
      </c>
      <c r="N34" s="101">
        <v>17</v>
      </c>
      <c r="O34" s="101">
        <v>15</v>
      </c>
      <c r="P34" s="99">
        <f t="shared" si="4"/>
        <v>53</v>
      </c>
      <c r="Q34" s="137">
        <f>IF(P34="0","0",LOOKUP(P34,{0,33,40,50,60,70,80},{0,1,2,3,"3.5",4,5}))</f>
        <v>3</v>
      </c>
      <c r="R34" s="137">
        <v>25</v>
      </c>
      <c r="S34" s="137">
        <v>31</v>
      </c>
      <c r="T34" s="101">
        <f t="shared" si="5"/>
        <v>56</v>
      </c>
      <c r="U34" s="101">
        <v>24</v>
      </c>
      <c r="V34" s="101">
        <v>17</v>
      </c>
      <c r="W34" s="101">
        <f t="shared" si="6"/>
        <v>41</v>
      </c>
      <c r="X34" s="138">
        <f t="shared" si="7"/>
        <v>97</v>
      </c>
      <c r="Y34" s="99">
        <f>IF(X34="0","0",LOOKUP(X34,{0,66,80,100,120,140,160},{0,1,2,3,"3.5",4,5}))</f>
        <v>2</v>
      </c>
      <c r="Z34" s="99">
        <v>37</v>
      </c>
      <c r="AA34" s="99">
        <v>33</v>
      </c>
      <c r="AB34" s="99">
        <f t="shared" si="8"/>
        <v>70</v>
      </c>
      <c r="AC34" s="139">
        <v>26</v>
      </c>
      <c r="AD34" s="139">
        <v>22</v>
      </c>
      <c r="AE34" s="139">
        <f t="shared" si="9"/>
        <v>48</v>
      </c>
      <c r="AF34" s="140">
        <f t="shared" si="10"/>
        <v>118</v>
      </c>
      <c r="AG34" s="137">
        <f>IF(AF34="0","0",LOOKUP(AF34,{0,66,80,100,120,140,160},{0,1,2,3,"3.5",4,5}))</f>
        <v>3</v>
      </c>
      <c r="AH34" s="137">
        <v>32</v>
      </c>
      <c r="AI34" s="137">
        <v>38</v>
      </c>
      <c r="AJ34" s="99">
        <f t="shared" si="11"/>
        <v>70</v>
      </c>
      <c r="AK34" s="101">
        <v>26</v>
      </c>
      <c r="AL34" s="141">
        <v>20</v>
      </c>
      <c r="AM34" s="141">
        <f t="shared" si="12"/>
        <v>46</v>
      </c>
      <c r="AN34" s="140">
        <f t="shared" si="13"/>
        <v>116</v>
      </c>
      <c r="AO34" s="137">
        <f>IF(AN34="0","0",LOOKUP(AN34,{0,66,80,100,120,140,160},{0,1,2,3,"3.5",4,5}))</f>
        <v>3</v>
      </c>
      <c r="AP34" s="137">
        <v>30</v>
      </c>
      <c r="AQ34" s="137">
        <v>25</v>
      </c>
      <c r="AR34" s="101">
        <f t="shared" si="14"/>
        <v>55</v>
      </c>
      <c r="AS34" s="101">
        <v>14</v>
      </c>
      <c r="AT34" s="141">
        <v>18</v>
      </c>
      <c r="AU34" s="141">
        <f t="shared" si="15"/>
        <v>32</v>
      </c>
      <c r="AV34" s="141">
        <v>40</v>
      </c>
      <c r="AW34" s="141">
        <f t="shared" si="16"/>
        <v>127</v>
      </c>
      <c r="AX34" s="137" t="str">
        <f>IF(AW34="0","0",LOOKUP(AW34,{0,66,80,100,120,140,160},{0,1,2,3,"3.5",4,5}))</f>
        <v>3.5</v>
      </c>
      <c r="AY34" s="107" t="s">
        <v>486</v>
      </c>
      <c r="AZ34" s="107" t="str">
        <f>IF(ISBLANK(AX34)," ",IF(AX34="0","0",LOOKUP(AX34,{0,1,2,3,"3.5",4,5},{0,0,0,1,"1.5",2,3})))</f>
        <v>1.5</v>
      </c>
      <c r="BA34" s="44">
        <f t="shared" si="17"/>
        <v>3.1666666666666665</v>
      </c>
      <c r="BB34" s="43" t="str">
        <f t="shared" si="18"/>
        <v>B</v>
      </c>
      <c r="BC34" s="34" t="str">
        <f t="shared" si="19"/>
        <v>Average Result</v>
      </c>
      <c r="BD34" s="42"/>
      <c r="BE34" s="49" t="str">
        <f>IF(H34="0","0",LOOKUP(H34,{0,1,2,3,"3.5",4,5},{"F","D","C","B","A-","A","A+"}))</f>
        <v>A-</v>
      </c>
      <c r="BF34" s="49" t="str">
        <f>IF(L34="0","0",LOOKUP(L34,{0,1,2,3,"3.5",4,5},{"F","D","C","B","A-","A","A+"}))</f>
        <v>B</v>
      </c>
      <c r="BG34" s="49" t="str">
        <f>IF(Q34="0","0",LOOKUP(Q34,{0,1,2,3,"3.5",4,5},{"F","D","C","B","A-","A","A+"}))</f>
        <v>B</v>
      </c>
      <c r="BH34" s="49" t="str">
        <f>IF(Y34="0","0",LOOKUP(Y34,{0,1,2,3,"3.5",4,5},{"F","D","C","B","A-","A","A+"}))</f>
        <v>C</v>
      </c>
      <c r="BI34" s="49" t="str">
        <f>IF(AG34="0","0",LOOKUP(AG34,{0,1,2,3,"3.5",4,5},{"F","D","C","B","A-","A","A+"}))</f>
        <v>B</v>
      </c>
      <c r="BJ34" s="49" t="str">
        <f>IF(AO34="0","0",LOOKUP(AO34,{0,1,2,3,"3.5",4,5},{"F","D","C","B","A-","A","A+"}))</f>
        <v>B</v>
      </c>
      <c r="BK34" s="49" t="str">
        <f>IF(AX34="0","0",LOOKUP(AX34,{0,1,2,3,"3.5",4,5},{"F","D","C","B","A-","A","A+"}))</f>
        <v>A-</v>
      </c>
      <c r="BL34" s="50">
        <f t="shared" si="20"/>
        <v>752</v>
      </c>
    </row>
    <row r="35" spans="1:64" ht="15" customHeight="1">
      <c r="A35" s="37">
        <v>2031</v>
      </c>
      <c r="B35" s="38" t="s">
        <v>514</v>
      </c>
      <c r="C35" s="99">
        <v>35</v>
      </c>
      <c r="D35" s="99">
        <v>65</v>
      </c>
      <c r="E35" s="99">
        <f t="shared" si="1"/>
        <v>100</v>
      </c>
      <c r="F35" s="99">
        <v>22</v>
      </c>
      <c r="G35" s="99">
        <f t="shared" si="2"/>
        <v>122</v>
      </c>
      <c r="H35" s="135" t="str">
        <f>IF(G35="0","0",LOOKUP(G35,{0,66,80,100,120,140,160},{0,1,2,3,"3.5",4,5}))</f>
        <v>3.5</v>
      </c>
      <c r="I35" s="99">
        <v>60</v>
      </c>
      <c r="J35" s="101">
        <v>55</v>
      </c>
      <c r="K35" s="136">
        <f t="shared" si="3"/>
        <v>115</v>
      </c>
      <c r="L35" s="99">
        <f>IF(K35="0","0",LOOKUP(K35,{0,66,80,100,120,140,160},{0,1,2,3,"3.5",4,5}))</f>
        <v>3</v>
      </c>
      <c r="M35" s="101">
        <v>29</v>
      </c>
      <c r="N35" s="101">
        <v>16</v>
      </c>
      <c r="O35" s="101">
        <v>15</v>
      </c>
      <c r="P35" s="99">
        <f t="shared" si="4"/>
        <v>60</v>
      </c>
      <c r="Q35" s="137" t="str">
        <f>IF(P35="0","0",LOOKUP(P35,{0,33,40,50,60,70,80},{0,1,2,3,"3.5",4,5}))</f>
        <v>3.5</v>
      </c>
      <c r="R35" s="137">
        <v>26</v>
      </c>
      <c r="S35" s="137">
        <v>31</v>
      </c>
      <c r="T35" s="101">
        <f t="shared" si="5"/>
        <v>57</v>
      </c>
      <c r="U35" s="101">
        <v>24</v>
      </c>
      <c r="V35" s="101">
        <v>17</v>
      </c>
      <c r="W35" s="101">
        <f t="shared" si="6"/>
        <v>41</v>
      </c>
      <c r="X35" s="138">
        <f t="shared" si="7"/>
        <v>98</v>
      </c>
      <c r="Y35" s="99">
        <f>IF(X35="0","0",LOOKUP(X35,{0,66,80,100,120,140,160},{0,1,2,3,"3.5",4,5}))</f>
        <v>2</v>
      </c>
      <c r="Z35" s="99">
        <v>40</v>
      </c>
      <c r="AA35" s="99">
        <v>35</v>
      </c>
      <c r="AB35" s="99">
        <f t="shared" si="8"/>
        <v>75</v>
      </c>
      <c r="AC35" s="139">
        <v>26</v>
      </c>
      <c r="AD35" s="139">
        <v>22</v>
      </c>
      <c r="AE35" s="139">
        <f t="shared" si="9"/>
        <v>48</v>
      </c>
      <c r="AF35" s="140">
        <f t="shared" si="10"/>
        <v>123</v>
      </c>
      <c r="AG35" s="137" t="str">
        <f>IF(AF35="0","0",LOOKUP(AF35,{0,66,80,100,120,140,160},{0,1,2,3,"3.5",4,5}))</f>
        <v>3.5</v>
      </c>
      <c r="AH35" s="137">
        <v>39</v>
      </c>
      <c r="AI35" s="137">
        <v>40</v>
      </c>
      <c r="AJ35" s="99">
        <f t="shared" si="11"/>
        <v>79</v>
      </c>
      <c r="AK35" s="101">
        <v>24</v>
      </c>
      <c r="AL35" s="141">
        <v>22</v>
      </c>
      <c r="AM35" s="141">
        <f t="shared" si="12"/>
        <v>46</v>
      </c>
      <c r="AN35" s="140">
        <f t="shared" si="13"/>
        <v>125</v>
      </c>
      <c r="AO35" s="137" t="str">
        <f>IF(AN35="0","0",LOOKUP(AN35,{0,66,80,100,120,140,160},{0,1,2,3,"3.5",4,5}))</f>
        <v>3.5</v>
      </c>
      <c r="AP35" s="137">
        <v>18</v>
      </c>
      <c r="AQ35" s="137">
        <v>29</v>
      </c>
      <c r="AR35" s="101">
        <f t="shared" si="14"/>
        <v>47</v>
      </c>
      <c r="AS35" s="101">
        <v>17</v>
      </c>
      <c r="AT35" s="141">
        <v>19</v>
      </c>
      <c r="AU35" s="141">
        <f t="shared" si="15"/>
        <v>36</v>
      </c>
      <c r="AV35" s="141">
        <v>30</v>
      </c>
      <c r="AW35" s="141">
        <f t="shared" si="16"/>
        <v>113</v>
      </c>
      <c r="AX35" s="137">
        <f>IF(AW35="0","0",LOOKUP(AW35,{0,66,80,100,120,140,160},{0,1,2,3,"3.5",4,5}))</f>
        <v>3</v>
      </c>
      <c r="AY35" s="107" t="s">
        <v>486</v>
      </c>
      <c r="AZ35" s="107">
        <f>IF(ISBLANK(AX35)," ",IF(AX35="0","0",LOOKUP(AX35,{0,1,2,3,"3.5",4,5},{0,0,0,1,"1.5",2,3})))</f>
        <v>1</v>
      </c>
      <c r="BA35" s="44">
        <f t="shared" si="17"/>
        <v>3.3333333333333335</v>
      </c>
      <c r="BB35" s="43" t="str">
        <f t="shared" si="18"/>
        <v>B</v>
      </c>
      <c r="BC35" s="34" t="str">
        <f t="shared" si="19"/>
        <v>Average Result</v>
      </c>
      <c r="BD35" s="42"/>
      <c r="BE35" s="49" t="str">
        <f>IF(H35="0","0",LOOKUP(H35,{0,1,2,3,"3.5",4,5},{"F","D","C","B","A-","A","A+"}))</f>
        <v>A-</v>
      </c>
      <c r="BF35" s="49" t="str">
        <f>IF(L35="0","0",LOOKUP(L35,{0,1,2,3,"3.5",4,5},{"F","D","C","B","A-","A","A+"}))</f>
        <v>B</v>
      </c>
      <c r="BG35" s="49" t="str">
        <f>IF(Q35="0","0",LOOKUP(Q35,{0,1,2,3,"3.5",4,5},{"F","D","C","B","A-","A","A+"}))</f>
        <v>A-</v>
      </c>
      <c r="BH35" s="49" t="str">
        <f>IF(Y35="0","0",LOOKUP(Y35,{0,1,2,3,"3.5",4,5},{"F","D","C","B","A-","A","A+"}))</f>
        <v>C</v>
      </c>
      <c r="BI35" s="49" t="str">
        <f>IF(AG35="0","0",LOOKUP(AG35,{0,1,2,3,"3.5",4,5},{"F","D","C","B","A-","A","A+"}))</f>
        <v>A-</v>
      </c>
      <c r="BJ35" s="49" t="str">
        <f>IF(AO35="0","0",LOOKUP(AO35,{0,1,2,3,"3.5",4,5},{"F","D","C","B","A-","A","A+"}))</f>
        <v>A-</v>
      </c>
      <c r="BK35" s="49" t="str">
        <f>IF(AX35="0","0",LOOKUP(AX35,{0,1,2,3,"3.5",4,5},{"F","D","C","B","A-","A","A+"}))</f>
        <v>B</v>
      </c>
      <c r="BL35" s="50">
        <f t="shared" si="20"/>
        <v>756</v>
      </c>
    </row>
    <row r="36" spans="1:64" ht="15" customHeight="1">
      <c r="A36" s="37">
        <v>2032</v>
      </c>
      <c r="B36" s="38" t="s">
        <v>256</v>
      </c>
      <c r="C36" s="99">
        <v>34</v>
      </c>
      <c r="D36" s="99">
        <v>72</v>
      </c>
      <c r="E36" s="99">
        <f t="shared" si="1"/>
        <v>106</v>
      </c>
      <c r="F36" s="99">
        <v>22</v>
      </c>
      <c r="G36" s="99">
        <f t="shared" si="2"/>
        <v>128</v>
      </c>
      <c r="H36" s="135" t="str">
        <f>IF(G36="0","0",LOOKUP(G36,{0,66,80,100,120,140,160},{0,1,2,3,"3.5",4,5}))</f>
        <v>3.5</v>
      </c>
      <c r="I36" s="99">
        <v>52</v>
      </c>
      <c r="J36" s="101">
        <v>50</v>
      </c>
      <c r="K36" s="136">
        <f t="shared" si="3"/>
        <v>102</v>
      </c>
      <c r="L36" s="99">
        <f>IF(K36="0","0",LOOKUP(K36,{0,66,80,100,120,140,160},{0,1,2,3,"3.5",4,5}))</f>
        <v>3</v>
      </c>
      <c r="M36" s="101">
        <v>18</v>
      </c>
      <c r="N36" s="101">
        <v>12</v>
      </c>
      <c r="O36" s="101">
        <v>13</v>
      </c>
      <c r="P36" s="99">
        <f t="shared" si="4"/>
        <v>43</v>
      </c>
      <c r="Q36" s="137">
        <f>IF(P36="0","0",LOOKUP(P36,{0,33,40,50,60,70,80},{0,1,2,3,"3.5",4,5}))</f>
        <v>2</v>
      </c>
      <c r="R36" s="137">
        <v>16</v>
      </c>
      <c r="S36" s="137">
        <v>37</v>
      </c>
      <c r="T36" s="101">
        <f t="shared" si="5"/>
        <v>53</v>
      </c>
      <c r="U36" s="101">
        <v>19</v>
      </c>
      <c r="V36" s="101">
        <v>20</v>
      </c>
      <c r="W36" s="101">
        <f t="shared" si="6"/>
        <v>39</v>
      </c>
      <c r="X36" s="138">
        <f t="shared" si="7"/>
        <v>92</v>
      </c>
      <c r="Y36" s="99">
        <f>IF(X36="0","0",LOOKUP(X36,{0,66,80,100,120,140,160},{0,1,2,3,"3.5",4,5}))</f>
        <v>2</v>
      </c>
      <c r="Z36" s="99">
        <v>46</v>
      </c>
      <c r="AA36" s="99">
        <v>35</v>
      </c>
      <c r="AB36" s="99">
        <f t="shared" si="8"/>
        <v>81</v>
      </c>
      <c r="AC36" s="139">
        <v>25</v>
      </c>
      <c r="AD36" s="139">
        <v>25</v>
      </c>
      <c r="AE36" s="139">
        <f t="shared" si="9"/>
        <v>50</v>
      </c>
      <c r="AF36" s="140">
        <f t="shared" si="10"/>
        <v>131</v>
      </c>
      <c r="AG36" s="137" t="str">
        <f>IF(AF36="0","0",LOOKUP(AF36,{0,66,80,100,120,140,160},{0,1,2,3,"3.5",4,5}))</f>
        <v>3.5</v>
      </c>
      <c r="AH36" s="137">
        <v>37</v>
      </c>
      <c r="AI36" s="137">
        <v>36</v>
      </c>
      <c r="AJ36" s="99">
        <f t="shared" si="11"/>
        <v>73</v>
      </c>
      <c r="AK36" s="101">
        <v>26</v>
      </c>
      <c r="AL36" s="141">
        <v>20</v>
      </c>
      <c r="AM36" s="141">
        <f t="shared" si="12"/>
        <v>46</v>
      </c>
      <c r="AN36" s="140">
        <f t="shared" si="13"/>
        <v>119</v>
      </c>
      <c r="AO36" s="137">
        <f>IF(AN36="0","0",LOOKUP(AN36,{0,66,80,100,120,140,160},{0,1,2,3,"3.5",4,5}))</f>
        <v>3</v>
      </c>
      <c r="AP36" s="137">
        <v>34</v>
      </c>
      <c r="AQ36" s="137">
        <v>32</v>
      </c>
      <c r="AR36" s="101">
        <f t="shared" si="14"/>
        <v>66</v>
      </c>
      <c r="AS36" s="101">
        <v>18</v>
      </c>
      <c r="AT36" s="141">
        <v>20</v>
      </c>
      <c r="AU36" s="141">
        <f t="shared" si="15"/>
        <v>38</v>
      </c>
      <c r="AV36" s="141">
        <v>48</v>
      </c>
      <c r="AW36" s="141">
        <f t="shared" si="16"/>
        <v>152</v>
      </c>
      <c r="AX36" s="137">
        <f>IF(AW36="0","0",LOOKUP(AW36,{0,66,80,100,120,140,160},{0,1,2,3,"3.5",4,5}))</f>
        <v>4</v>
      </c>
      <c r="AY36" s="107" t="s">
        <v>486</v>
      </c>
      <c r="AZ36" s="107">
        <f>IF(ISBLANK(AX36)," ",IF(AX36="0","0",LOOKUP(AX36,{0,1,2,3,"3.5",4,5},{0,0,0,1,"1.5",2,3})))</f>
        <v>2</v>
      </c>
      <c r="BA36" s="44">
        <f t="shared" si="17"/>
        <v>3.1666666666666665</v>
      </c>
      <c r="BB36" s="43" t="str">
        <f t="shared" si="18"/>
        <v>B</v>
      </c>
      <c r="BC36" s="34" t="str">
        <f t="shared" si="19"/>
        <v>Average Result</v>
      </c>
      <c r="BD36" s="42"/>
      <c r="BE36" s="49" t="str">
        <f>IF(H36="0","0",LOOKUP(H36,{0,1,2,3,"3.5",4,5},{"F","D","C","B","A-","A","A+"}))</f>
        <v>A-</v>
      </c>
      <c r="BF36" s="49" t="str">
        <f>IF(L36="0","0",LOOKUP(L36,{0,1,2,3,"3.5",4,5},{"F","D","C","B","A-","A","A+"}))</f>
        <v>B</v>
      </c>
      <c r="BG36" s="49" t="str">
        <f>IF(Q36="0","0",LOOKUP(Q36,{0,1,2,3,"3.5",4,5},{"F","D","C","B","A-","A","A+"}))</f>
        <v>C</v>
      </c>
      <c r="BH36" s="49" t="str">
        <f>IF(Y36="0","0",LOOKUP(Y36,{0,1,2,3,"3.5",4,5},{"F","D","C","B","A-","A","A+"}))</f>
        <v>C</v>
      </c>
      <c r="BI36" s="49" t="str">
        <f>IF(AG36="0","0",LOOKUP(AG36,{0,1,2,3,"3.5",4,5},{"F","D","C","B","A-","A","A+"}))</f>
        <v>A-</v>
      </c>
      <c r="BJ36" s="49" t="str">
        <f>IF(AO36="0","0",LOOKUP(AO36,{0,1,2,3,"3.5",4,5},{"F","D","C","B","A-","A","A+"}))</f>
        <v>B</v>
      </c>
      <c r="BK36" s="49" t="str">
        <f>IF(AX36="0","0",LOOKUP(AX36,{0,1,2,3,"3.5",4,5},{"F","D","C","B","A-","A","A+"}))</f>
        <v>A</v>
      </c>
      <c r="BL36" s="50">
        <f t="shared" si="20"/>
        <v>767</v>
      </c>
    </row>
    <row r="37" spans="1:64" ht="15" customHeight="1">
      <c r="A37" s="37">
        <v>2033</v>
      </c>
      <c r="B37" s="38" t="s">
        <v>515</v>
      </c>
      <c r="C37" s="99">
        <v>47</v>
      </c>
      <c r="D37" s="99">
        <v>73</v>
      </c>
      <c r="E37" s="99">
        <f t="shared" si="1"/>
        <v>120</v>
      </c>
      <c r="F37" s="99">
        <v>23</v>
      </c>
      <c r="G37" s="99">
        <f t="shared" si="2"/>
        <v>143</v>
      </c>
      <c r="H37" s="135">
        <f>IF(G37="0","0",LOOKUP(G37,{0,66,80,100,120,140,160},{0,1,2,3,"3.5",4,5}))</f>
        <v>4</v>
      </c>
      <c r="I37" s="99">
        <v>44</v>
      </c>
      <c r="J37" s="101">
        <v>54</v>
      </c>
      <c r="K37" s="136">
        <f t="shared" si="3"/>
        <v>98</v>
      </c>
      <c r="L37" s="99">
        <f>IF(K37="0","0",LOOKUP(K37,{0,66,80,100,120,140,160},{0,1,2,3,"3.5",4,5}))</f>
        <v>2</v>
      </c>
      <c r="M37" s="101">
        <v>21</v>
      </c>
      <c r="N37" s="101">
        <v>17</v>
      </c>
      <c r="O37" s="101">
        <v>18</v>
      </c>
      <c r="P37" s="99">
        <f t="shared" si="4"/>
        <v>56</v>
      </c>
      <c r="Q37" s="137">
        <f>IF(P37="0","0",LOOKUP(P37,{0,33,40,50,60,70,80},{0,1,2,3,"3.5",4,5}))</f>
        <v>3</v>
      </c>
      <c r="R37" s="137">
        <v>23</v>
      </c>
      <c r="S37" s="137">
        <v>36</v>
      </c>
      <c r="T37" s="101">
        <f t="shared" si="5"/>
        <v>59</v>
      </c>
      <c r="U37" s="101">
        <v>21</v>
      </c>
      <c r="V37" s="101">
        <v>20</v>
      </c>
      <c r="W37" s="101">
        <f t="shared" si="6"/>
        <v>41</v>
      </c>
      <c r="X37" s="138">
        <f t="shared" si="7"/>
        <v>100</v>
      </c>
      <c r="Y37" s="99">
        <f>IF(X37="0","0",LOOKUP(X37,{0,66,80,100,120,140,160},{0,1,2,3,"3.5",4,5}))</f>
        <v>3</v>
      </c>
      <c r="Z37" s="99">
        <v>48</v>
      </c>
      <c r="AA37" s="99">
        <v>45</v>
      </c>
      <c r="AB37" s="99">
        <f t="shared" si="8"/>
        <v>93</v>
      </c>
      <c r="AC37" s="139">
        <v>29</v>
      </c>
      <c r="AD37" s="139">
        <v>27</v>
      </c>
      <c r="AE37" s="139">
        <f t="shared" si="9"/>
        <v>56</v>
      </c>
      <c r="AF37" s="140">
        <f t="shared" si="10"/>
        <v>149</v>
      </c>
      <c r="AG37" s="137">
        <f>IF(AF37="0","0",LOOKUP(AF37,{0,66,80,100,120,140,160},{0,1,2,3,"3.5",4,5}))</f>
        <v>4</v>
      </c>
      <c r="AH37" s="137">
        <v>50</v>
      </c>
      <c r="AI37" s="137">
        <v>51</v>
      </c>
      <c r="AJ37" s="99">
        <f t="shared" si="11"/>
        <v>101</v>
      </c>
      <c r="AK37" s="101">
        <v>28</v>
      </c>
      <c r="AL37" s="141">
        <v>25</v>
      </c>
      <c r="AM37" s="141">
        <f t="shared" si="12"/>
        <v>53</v>
      </c>
      <c r="AN37" s="140">
        <f t="shared" si="13"/>
        <v>154</v>
      </c>
      <c r="AO37" s="137">
        <f>IF(AN37="0","0",LOOKUP(AN37,{0,66,80,100,120,140,160},{0,1,2,3,"3.5",4,5}))</f>
        <v>4</v>
      </c>
      <c r="AP37" s="137">
        <v>34</v>
      </c>
      <c r="AQ37" s="137">
        <v>28</v>
      </c>
      <c r="AR37" s="101">
        <f t="shared" si="14"/>
        <v>62</v>
      </c>
      <c r="AS37" s="101">
        <v>20</v>
      </c>
      <c r="AT37" s="141">
        <v>20</v>
      </c>
      <c r="AU37" s="141">
        <f t="shared" si="15"/>
        <v>40</v>
      </c>
      <c r="AV37" s="141">
        <v>46</v>
      </c>
      <c r="AW37" s="141">
        <f t="shared" si="16"/>
        <v>148</v>
      </c>
      <c r="AX37" s="137">
        <f>IF(AW37="0","0",LOOKUP(AW37,{0,66,80,100,120,140,160},{0,1,2,3,"3.5",4,5}))</f>
        <v>4</v>
      </c>
      <c r="AY37" s="107" t="s">
        <v>486</v>
      </c>
      <c r="AZ37" s="107">
        <f>IF(ISBLANK(AX37)," ",IF(AX37="0","0",LOOKUP(AX37,{0,1,2,3,"3.5",4,5},{0,0,0,1,"1.5",2,3})))</f>
        <v>2</v>
      </c>
      <c r="BA37" s="44">
        <f t="shared" si="17"/>
        <v>3.6666666666666665</v>
      </c>
      <c r="BB37" s="43" t="str">
        <f t="shared" si="18"/>
        <v>A-</v>
      </c>
      <c r="BC37" s="34" t="str">
        <f t="shared" si="19"/>
        <v>Good Result</v>
      </c>
      <c r="BD37" s="42"/>
      <c r="BE37" s="49" t="str">
        <f>IF(H37="0","0",LOOKUP(H37,{0,1,2,3,"3.5",4,5},{"F","D","C","B","A-","A","A+"}))</f>
        <v>A</v>
      </c>
      <c r="BF37" s="49" t="str">
        <f>IF(L37="0","0",LOOKUP(L37,{0,1,2,3,"3.5",4,5},{"F","D","C","B","A-","A","A+"}))</f>
        <v>C</v>
      </c>
      <c r="BG37" s="49" t="str">
        <f>IF(Q37="0","0",LOOKUP(Q37,{0,1,2,3,"3.5",4,5},{"F","D","C","B","A-","A","A+"}))</f>
        <v>B</v>
      </c>
      <c r="BH37" s="49" t="str">
        <f>IF(Y37="0","0",LOOKUP(Y37,{0,1,2,3,"3.5",4,5},{"F","D","C","B","A-","A","A+"}))</f>
        <v>B</v>
      </c>
      <c r="BI37" s="49" t="str">
        <f>IF(AG37="0","0",LOOKUP(AG37,{0,1,2,3,"3.5",4,5},{"F","D","C","B","A-","A","A+"}))</f>
        <v>A</v>
      </c>
      <c r="BJ37" s="49" t="str">
        <f>IF(AO37="0","0",LOOKUP(AO37,{0,1,2,3,"3.5",4,5},{"F","D","C","B","A-","A","A+"}))</f>
        <v>A</v>
      </c>
      <c r="BK37" s="49" t="str">
        <f>IF(AX37="0","0",LOOKUP(AX37,{0,1,2,3,"3.5",4,5},{"F","D","C","B","A-","A","A+"}))</f>
        <v>A</v>
      </c>
      <c r="BL37" s="50">
        <f t="shared" si="20"/>
        <v>848</v>
      </c>
    </row>
    <row r="38" spans="1:64" ht="15" customHeight="1">
      <c r="A38" s="37">
        <v>2034</v>
      </c>
      <c r="B38" s="38" t="s">
        <v>516</v>
      </c>
      <c r="C38" s="142">
        <v>42</v>
      </c>
      <c r="D38" s="142">
        <v>70</v>
      </c>
      <c r="E38" s="99">
        <f t="shared" si="1"/>
        <v>112</v>
      </c>
      <c r="F38" s="99">
        <v>23</v>
      </c>
      <c r="G38" s="99">
        <f t="shared" si="2"/>
        <v>135</v>
      </c>
      <c r="H38" s="135" t="str">
        <f>IF(G38="0","0",LOOKUP(G38,{0,66,80,100,120,140,160},{0,1,2,3,"3.5",4,5}))</f>
        <v>3.5</v>
      </c>
      <c r="I38" s="99">
        <v>42</v>
      </c>
      <c r="J38" s="101">
        <v>57</v>
      </c>
      <c r="K38" s="136">
        <f t="shared" si="3"/>
        <v>99</v>
      </c>
      <c r="L38" s="99">
        <f>IF(K38="0","0",LOOKUP(K38,{0,66,80,100,120,140,160},{0,1,2,3,"3.5",4,5}))</f>
        <v>2</v>
      </c>
      <c r="M38" s="101">
        <v>21</v>
      </c>
      <c r="N38" s="101">
        <v>16</v>
      </c>
      <c r="O38" s="101">
        <v>18</v>
      </c>
      <c r="P38" s="99">
        <f t="shared" si="4"/>
        <v>55</v>
      </c>
      <c r="Q38" s="137">
        <f>IF(P38="0","0",LOOKUP(P38,{0,33,40,50,60,70,80},{0,1,2,3,"3.5",4,5}))</f>
        <v>3</v>
      </c>
      <c r="R38" s="137">
        <v>17</v>
      </c>
      <c r="S38" s="137">
        <v>34</v>
      </c>
      <c r="T38" s="101">
        <f t="shared" si="5"/>
        <v>51</v>
      </c>
      <c r="U38" s="101">
        <v>18</v>
      </c>
      <c r="V38" s="101">
        <v>21</v>
      </c>
      <c r="W38" s="101">
        <f t="shared" si="6"/>
        <v>39</v>
      </c>
      <c r="X38" s="138">
        <f t="shared" si="7"/>
        <v>90</v>
      </c>
      <c r="Y38" s="99">
        <f>IF(X38="0","0",LOOKUP(X38,{0,66,80,100,120,140,160},{0,1,2,3,"3.5",4,5}))</f>
        <v>2</v>
      </c>
      <c r="Z38" s="99">
        <v>44</v>
      </c>
      <c r="AA38" s="99">
        <v>32</v>
      </c>
      <c r="AB38" s="99">
        <f t="shared" si="8"/>
        <v>76</v>
      </c>
      <c r="AC38" s="139">
        <v>22</v>
      </c>
      <c r="AD38" s="139">
        <v>24</v>
      </c>
      <c r="AE38" s="139">
        <f t="shared" si="9"/>
        <v>46</v>
      </c>
      <c r="AF38" s="140">
        <f t="shared" si="10"/>
        <v>122</v>
      </c>
      <c r="AG38" s="137" t="str">
        <f>IF(AF38="0","0",LOOKUP(AF38,{0,66,80,100,120,140,160},{0,1,2,3,"3.5",4,5}))</f>
        <v>3.5</v>
      </c>
      <c r="AH38" s="137">
        <v>39</v>
      </c>
      <c r="AI38" s="137">
        <v>41</v>
      </c>
      <c r="AJ38" s="99">
        <f t="shared" si="11"/>
        <v>80</v>
      </c>
      <c r="AK38" s="101">
        <v>25</v>
      </c>
      <c r="AL38" s="141">
        <v>23</v>
      </c>
      <c r="AM38" s="141">
        <f t="shared" si="12"/>
        <v>48</v>
      </c>
      <c r="AN38" s="140">
        <f t="shared" si="13"/>
        <v>128</v>
      </c>
      <c r="AO38" s="137" t="str">
        <f>IF(AN38="0","0",LOOKUP(AN38,{0,66,80,100,120,140,160},{0,1,2,3,"3.5",4,5}))</f>
        <v>3.5</v>
      </c>
      <c r="AP38" s="137">
        <v>38</v>
      </c>
      <c r="AQ38" s="137">
        <v>28</v>
      </c>
      <c r="AR38" s="101">
        <f t="shared" si="14"/>
        <v>66</v>
      </c>
      <c r="AS38" s="101">
        <v>20</v>
      </c>
      <c r="AT38" s="141">
        <v>19</v>
      </c>
      <c r="AU38" s="141">
        <f t="shared" si="15"/>
        <v>39</v>
      </c>
      <c r="AV38" s="141">
        <v>48</v>
      </c>
      <c r="AW38" s="141">
        <f t="shared" si="16"/>
        <v>153</v>
      </c>
      <c r="AX38" s="137">
        <f>IF(AW38="0","0",LOOKUP(AW38,{0,66,80,100,120,140,160},{0,1,2,3,"3.5",4,5}))</f>
        <v>4</v>
      </c>
      <c r="AY38" s="107" t="s">
        <v>486</v>
      </c>
      <c r="AZ38" s="107">
        <f>IF(ISBLANK(AX38)," ",IF(AX38="0","0",LOOKUP(AX38,{0,1,2,3,"3.5",4,5},{0,0,0,1,"1.5",2,3})))</f>
        <v>2</v>
      </c>
      <c r="BA38" s="44">
        <f t="shared" si="17"/>
        <v>3.25</v>
      </c>
      <c r="BB38" s="43" t="str">
        <f t="shared" si="18"/>
        <v>B</v>
      </c>
      <c r="BC38" s="34" t="str">
        <f t="shared" si="19"/>
        <v>Average Result</v>
      </c>
      <c r="BD38" s="42"/>
      <c r="BE38" s="49" t="str">
        <f>IF(H38="0","0",LOOKUP(H38,{0,1,2,3,"3.5",4,5},{"F","D","C","B","A-","A","A+"}))</f>
        <v>A-</v>
      </c>
      <c r="BF38" s="49" t="str">
        <f>IF(L38="0","0",LOOKUP(L38,{0,1,2,3,"3.5",4,5},{"F","D","C","B","A-","A","A+"}))</f>
        <v>C</v>
      </c>
      <c r="BG38" s="49" t="str">
        <f>IF(Q38="0","0",LOOKUP(Q38,{0,1,2,3,"3.5",4,5},{"F","D","C","B","A-","A","A+"}))</f>
        <v>B</v>
      </c>
      <c r="BH38" s="49" t="str">
        <f>IF(Y38="0","0",LOOKUP(Y38,{0,1,2,3,"3.5",4,5},{"F","D","C","B","A-","A","A+"}))</f>
        <v>C</v>
      </c>
      <c r="BI38" s="49" t="str">
        <f>IF(AG38="0","0",LOOKUP(AG38,{0,1,2,3,"3.5",4,5},{"F","D","C","B","A-","A","A+"}))</f>
        <v>A-</v>
      </c>
      <c r="BJ38" s="49" t="str">
        <f>IF(AO38="0","0",LOOKUP(AO38,{0,1,2,3,"3.5",4,5},{"F","D","C","B","A-","A","A+"}))</f>
        <v>A-</v>
      </c>
      <c r="BK38" s="49" t="str">
        <f>IF(AX38="0","0",LOOKUP(AX38,{0,1,2,3,"3.5",4,5},{"F","D","C","B","A-","A","A+"}))</f>
        <v>A</v>
      </c>
      <c r="BL38" s="50">
        <f t="shared" si="20"/>
        <v>782</v>
      </c>
    </row>
    <row r="39" spans="1:64" ht="15" customHeight="1">
      <c r="A39" s="37">
        <v>2035</v>
      </c>
      <c r="B39" s="38" t="s">
        <v>517</v>
      </c>
      <c r="C39" s="99">
        <v>53</v>
      </c>
      <c r="D39" s="99">
        <v>73</v>
      </c>
      <c r="E39" s="99">
        <f t="shared" si="1"/>
        <v>126</v>
      </c>
      <c r="F39" s="99">
        <v>25</v>
      </c>
      <c r="G39" s="99">
        <f t="shared" si="2"/>
        <v>151</v>
      </c>
      <c r="H39" s="135">
        <f>IF(G39="0","0",LOOKUP(G39,{0,66,80,100,120,140,160},{0,1,2,3,"3.5",4,5}))</f>
        <v>4</v>
      </c>
      <c r="I39" s="99">
        <v>57</v>
      </c>
      <c r="J39" s="101">
        <v>68</v>
      </c>
      <c r="K39" s="136">
        <f t="shared" si="3"/>
        <v>125</v>
      </c>
      <c r="L39" s="99" t="str">
        <f>IF(K39="0","0",LOOKUP(K39,{0,66,80,100,120,140,160},{0,1,2,3,"3.5",4,5}))</f>
        <v>3.5</v>
      </c>
      <c r="M39" s="101">
        <v>33</v>
      </c>
      <c r="N39" s="101">
        <v>20</v>
      </c>
      <c r="O39" s="101">
        <v>23</v>
      </c>
      <c r="P39" s="99">
        <f t="shared" si="4"/>
        <v>76</v>
      </c>
      <c r="Q39" s="137">
        <f>IF(P39="0","0",LOOKUP(P39,{0,33,40,50,60,70,80},{0,1,2,3,"3.5",4,5}))</f>
        <v>4</v>
      </c>
      <c r="R39" s="137">
        <v>36</v>
      </c>
      <c r="S39" s="137">
        <v>46</v>
      </c>
      <c r="T39" s="101">
        <f t="shared" si="5"/>
        <v>82</v>
      </c>
      <c r="U39" s="101">
        <v>19</v>
      </c>
      <c r="V39" s="101">
        <v>20</v>
      </c>
      <c r="W39" s="101">
        <f t="shared" si="6"/>
        <v>39</v>
      </c>
      <c r="X39" s="138">
        <f t="shared" si="7"/>
        <v>121</v>
      </c>
      <c r="Y39" s="99" t="str">
        <f>IF(X39="0","0",LOOKUP(X39,{0,66,80,100,120,140,160},{0,1,2,3,"3.5",4,5}))</f>
        <v>3.5</v>
      </c>
      <c r="Z39" s="99">
        <v>50</v>
      </c>
      <c r="AA39" s="99">
        <v>49</v>
      </c>
      <c r="AB39" s="99">
        <f t="shared" si="8"/>
        <v>99</v>
      </c>
      <c r="AC39" s="139">
        <v>28</v>
      </c>
      <c r="AD39" s="139">
        <v>26</v>
      </c>
      <c r="AE39" s="139">
        <f t="shared" si="9"/>
        <v>54</v>
      </c>
      <c r="AF39" s="140">
        <f t="shared" si="10"/>
        <v>153</v>
      </c>
      <c r="AG39" s="137">
        <f>IF(AF39="0","0",LOOKUP(AF39,{0,66,80,100,120,140,160},{0,1,2,3,"3.5",4,5}))</f>
        <v>4</v>
      </c>
      <c r="AH39" s="137">
        <v>55</v>
      </c>
      <c r="AI39" s="137">
        <v>54</v>
      </c>
      <c r="AJ39" s="99">
        <f t="shared" si="11"/>
        <v>109</v>
      </c>
      <c r="AK39" s="101">
        <v>26</v>
      </c>
      <c r="AL39" s="141">
        <v>26</v>
      </c>
      <c r="AM39" s="141">
        <f t="shared" si="12"/>
        <v>52</v>
      </c>
      <c r="AN39" s="140">
        <f t="shared" si="13"/>
        <v>161</v>
      </c>
      <c r="AO39" s="137">
        <f>IF(AN39="0","0",LOOKUP(AN39,{0,66,80,100,120,140,160},{0,1,2,3,"3.5",4,5}))</f>
        <v>5</v>
      </c>
      <c r="AP39" s="137">
        <v>42</v>
      </c>
      <c r="AQ39" s="137">
        <v>44</v>
      </c>
      <c r="AR39" s="101">
        <f t="shared" si="14"/>
        <v>86</v>
      </c>
      <c r="AS39" s="101">
        <v>22</v>
      </c>
      <c r="AT39" s="141">
        <v>21</v>
      </c>
      <c r="AU39" s="141">
        <f t="shared" si="15"/>
        <v>43</v>
      </c>
      <c r="AV39" s="141">
        <v>50</v>
      </c>
      <c r="AW39" s="141">
        <f t="shared" si="16"/>
        <v>179</v>
      </c>
      <c r="AX39" s="137">
        <f>IF(AW39="0","0",LOOKUP(AW39,{0,66,80,100,120,140,160},{0,1,2,3,"3.5",4,5}))</f>
        <v>5</v>
      </c>
      <c r="AY39" s="107" t="s">
        <v>486</v>
      </c>
      <c r="AZ39" s="107">
        <f>IF(ISBLANK(AX39)," ",IF(AX39="0","0",LOOKUP(AX39,{0,1,2,3,"3.5",4,5},{0,0,0,1,"1.5",2,3})))</f>
        <v>3</v>
      </c>
      <c r="BA39" s="44">
        <f t="shared" si="17"/>
        <v>4.5</v>
      </c>
      <c r="BB39" s="43" t="str">
        <f t="shared" si="18"/>
        <v>A</v>
      </c>
      <c r="BC39" s="34" t="str">
        <f t="shared" si="19"/>
        <v>Very Good Result</v>
      </c>
      <c r="BD39" s="42"/>
      <c r="BE39" s="49" t="str">
        <f>IF(H39="0","0",LOOKUP(H39,{0,1,2,3,"3.5",4,5},{"F","D","C","B","A-","A","A+"}))</f>
        <v>A</v>
      </c>
      <c r="BF39" s="49" t="str">
        <f>IF(L39="0","0",LOOKUP(L39,{0,1,2,3,"3.5",4,5},{"F","D","C","B","A-","A","A+"}))</f>
        <v>A-</v>
      </c>
      <c r="BG39" s="49" t="str">
        <f>IF(Q39="0","0",LOOKUP(Q39,{0,1,2,3,"3.5",4,5},{"F","D","C","B","A-","A","A+"}))</f>
        <v>A</v>
      </c>
      <c r="BH39" s="49" t="str">
        <f>IF(Y39="0","0",LOOKUP(Y39,{0,1,2,3,"3.5",4,5},{"F","D","C","B","A-","A","A+"}))</f>
        <v>A-</v>
      </c>
      <c r="BI39" s="49" t="str">
        <f>IF(AG39="0","0",LOOKUP(AG39,{0,1,2,3,"3.5",4,5},{"F","D","C","B","A-","A","A+"}))</f>
        <v>A</v>
      </c>
      <c r="BJ39" s="49" t="str">
        <f>IF(AO39="0","0",LOOKUP(AO39,{0,1,2,3,"3.5",4,5},{"F","D","C","B","A-","A","A+"}))</f>
        <v>A+</v>
      </c>
      <c r="BK39" s="49" t="str">
        <f>IF(AX39="0","0",LOOKUP(AX39,{0,1,2,3,"3.5",4,5},{"F","D","C","B","A-","A","A+"}))</f>
        <v>A+</v>
      </c>
      <c r="BL39" s="50">
        <f t="shared" si="20"/>
        <v>966</v>
      </c>
    </row>
    <row r="40" spans="1:64" ht="15" customHeight="1">
      <c r="A40" s="37">
        <v>2036</v>
      </c>
      <c r="B40" s="38" t="s">
        <v>518</v>
      </c>
      <c r="C40" s="142"/>
      <c r="D40" s="142"/>
      <c r="E40" s="99">
        <f t="shared" si="1"/>
        <v>0</v>
      </c>
      <c r="F40" s="99"/>
      <c r="G40" s="99">
        <f t="shared" si="2"/>
        <v>0</v>
      </c>
      <c r="H40" s="135">
        <f>IF(G40="0","0",LOOKUP(G40,{0,66,80,100,120,140,160},{0,1,2,3,"3.5",4,5}))</f>
        <v>0</v>
      </c>
      <c r="I40" s="99"/>
      <c r="J40" s="101"/>
      <c r="K40" s="136">
        <f t="shared" si="3"/>
        <v>0</v>
      </c>
      <c r="L40" s="99">
        <f>IF(K40="0","0",LOOKUP(K40,{0,66,80,100,120,140,160},{0,1,2,3,"3.5",4,5}))</f>
        <v>0</v>
      </c>
      <c r="M40" s="101"/>
      <c r="N40" s="101"/>
      <c r="O40" s="101"/>
      <c r="P40" s="99">
        <f t="shared" si="4"/>
        <v>0</v>
      </c>
      <c r="Q40" s="137">
        <f>IF(P40="0","0",LOOKUP(P40,{0,33,40,50,60,70,80},{0,1,2,3,"3.5",4,5}))</f>
        <v>0</v>
      </c>
      <c r="R40" s="137"/>
      <c r="S40" s="137"/>
      <c r="T40" s="101">
        <f t="shared" si="5"/>
        <v>0</v>
      </c>
      <c r="U40" s="101"/>
      <c r="V40" s="101"/>
      <c r="W40" s="101">
        <f t="shared" si="6"/>
        <v>0</v>
      </c>
      <c r="X40" s="138">
        <f t="shared" si="7"/>
        <v>0</v>
      </c>
      <c r="Y40" s="99">
        <f>IF(X40="0","0",LOOKUP(X40,{0,66,80,100,120,140,160},{0,1,2,3,"3.5",4,5}))</f>
        <v>0</v>
      </c>
      <c r="Z40" s="99"/>
      <c r="AA40" s="99"/>
      <c r="AB40" s="99">
        <f t="shared" si="8"/>
        <v>0</v>
      </c>
      <c r="AC40" s="139"/>
      <c r="AD40" s="139"/>
      <c r="AE40" s="139">
        <f t="shared" si="9"/>
        <v>0</v>
      </c>
      <c r="AF40" s="140">
        <f t="shared" si="10"/>
        <v>0</v>
      </c>
      <c r="AG40" s="137">
        <f>IF(AF40="0","0",LOOKUP(AF40,{0,66,80,100,120,140,160},{0,1,2,3,"3.5",4,5}))</f>
        <v>0</v>
      </c>
      <c r="AH40" s="137"/>
      <c r="AI40" s="137"/>
      <c r="AJ40" s="99">
        <f t="shared" si="11"/>
        <v>0</v>
      </c>
      <c r="AK40" s="101"/>
      <c r="AL40" s="141"/>
      <c r="AM40" s="141">
        <f t="shared" si="12"/>
        <v>0</v>
      </c>
      <c r="AN40" s="140">
        <f t="shared" si="13"/>
        <v>0</v>
      </c>
      <c r="AO40" s="137">
        <f>IF(AN40="0","0",LOOKUP(AN40,{0,66,80,100,120,140,160},{0,1,2,3,"3.5",4,5}))</f>
        <v>0</v>
      </c>
      <c r="AP40" s="137"/>
      <c r="AQ40" s="137"/>
      <c r="AR40" s="101">
        <f t="shared" si="14"/>
        <v>0</v>
      </c>
      <c r="AS40" s="101"/>
      <c r="AT40" s="141"/>
      <c r="AU40" s="141">
        <f t="shared" si="15"/>
        <v>0</v>
      </c>
      <c r="AV40" s="141"/>
      <c r="AW40" s="141">
        <f t="shared" si="16"/>
        <v>0</v>
      </c>
      <c r="AX40" s="137">
        <f>IF(AW40="0","0",LOOKUP(AW40,{0,66,80,100,120,140,160},{0,1,2,3,"3.5",4,5}))</f>
        <v>0</v>
      </c>
      <c r="AY40" s="107" t="s">
        <v>486</v>
      </c>
      <c r="AZ40" s="107">
        <f>IF(ISBLANK(AX40)," ",IF(AX40="0","0",LOOKUP(AX40,{0,1,2,3,"3.5",4,5},{0,0,0,1,"1.5",2,3})))</f>
        <v>0</v>
      </c>
      <c r="BA40" s="44">
        <f t="shared" si="17"/>
        <v>0</v>
      </c>
      <c r="BB40" s="43" t="str">
        <f t="shared" si="18"/>
        <v>F</v>
      </c>
      <c r="BC40" s="34" t="str">
        <f t="shared" si="19"/>
        <v>Fail</v>
      </c>
      <c r="BD40" s="42"/>
      <c r="BE40" s="49" t="str">
        <f>IF(H40="0","0",LOOKUP(H40,{0,1,2,3,"3.5",4,5},{"F","D","C","B","A-","A","A+"}))</f>
        <v>F</v>
      </c>
      <c r="BF40" s="49" t="str">
        <f>IF(L40="0","0",LOOKUP(L40,{0,1,2,3,"3.5",4,5},{"F","D","C","B","A-","A","A+"}))</f>
        <v>F</v>
      </c>
      <c r="BG40" s="49" t="str">
        <f>IF(Q40="0","0",LOOKUP(Q40,{0,1,2,3,"3.5",4,5},{"F","D","C","B","A-","A","A+"}))</f>
        <v>F</v>
      </c>
      <c r="BH40" s="49" t="str">
        <f>IF(Y40="0","0",LOOKUP(Y40,{0,1,2,3,"3.5",4,5},{"F","D","C","B","A-","A","A+"}))</f>
        <v>F</v>
      </c>
      <c r="BI40" s="49" t="str">
        <f>IF(AG40="0","0",LOOKUP(AG40,{0,1,2,3,"3.5",4,5},{"F","D","C","B","A-","A","A+"}))</f>
        <v>F</v>
      </c>
      <c r="BJ40" s="49" t="str">
        <f>IF(AO40="0","0",LOOKUP(AO40,{0,1,2,3,"3.5",4,5},{"F","D","C","B","A-","A","A+"}))</f>
        <v>F</v>
      </c>
      <c r="BK40" s="49" t="str">
        <f>IF(AX40="0","0",LOOKUP(AX40,{0,1,2,3,"3.5",4,5},{"F","D","C","B","A-","A","A+"}))</f>
        <v>F</v>
      </c>
      <c r="BL40" s="50">
        <f t="shared" si="20"/>
        <v>0</v>
      </c>
    </row>
    <row r="41" spans="1:64" ht="15" customHeight="1">
      <c r="A41" s="37">
        <v>2037</v>
      </c>
      <c r="B41" s="38" t="s">
        <v>519</v>
      </c>
      <c r="C41" s="99">
        <v>44</v>
      </c>
      <c r="D41" s="99">
        <v>61</v>
      </c>
      <c r="E41" s="99">
        <f t="shared" si="1"/>
        <v>105</v>
      </c>
      <c r="F41" s="99">
        <v>21</v>
      </c>
      <c r="G41" s="99">
        <f t="shared" si="2"/>
        <v>126</v>
      </c>
      <c r="H41" s="135" t="str">
        <f>IF(G41="0","0",LOOKUP(G41,{0,66,80,100,120,140,160},{0,1,2,3,"3.5",4,5}))</f>
        <v>3.5</v>
      </c>
      <c r="I41" s="99">
        <v>57</v>
      </c>
      <c r="J41" s="101">
        <v>51</v>
      </c>
      <c r="K41" s="136">
        <f t="shared" si="3"/>
        <v>108</v>
      </c>
      <c r="L41" s="99">
        <f>IF(K41="0","0",LOOKUP(K41,{0,66,80,100,120,140,160},{0,1,2,3,"3.5",4,5}))</f>
        <v>3</v>
      </c>
      <c r="M41" s="101">
        <v>29</v>
      </c>
      <c r="N41" s="101">
        <v>15</v>
      </c>
      <c r="O41" s="101">
        <v>17</v>
      </c>
      <c r="P41" s="99">
        <f t="shared" si="4"/>
        <v>61</v>
      </c>
      <c r="Q41" s="137" t="str">
        <f>IF(P41="0","0",LOOKUP(P41,{0,33,40,50,60,70,80},{0,1,2,3,"3.5",4,5}))</f>
        <v>3.5</v>
      </c>
      <c r="R41" s="137">
        <v>27</v>
      </c>
      <c r="S41" s="137">
        <v>39</v>
      </c>
      <c r="T41" s="101">
        <f t="shared" si="5"/>
        <v>66</v>
      </c>
      <c r="U41" s="101">
        <v>18</v>
      </c>
      <c r="V41" s="101">
        <v>15</v>
      </c>
      <c r="W41" s="101">
        <f t="shared" si="6"/>
        <v>33</v>
      </c>
      <c r="X41" s="138">
        <f t="shared" si="7"/>
        <v>99</v>
      </c>
      <c r="Y41" s="99">
        <f>IF(X41="0","0",LOOKUP(X41,{0,66,80,100,120,140,160},{0,1,2,3,"3.5",4,5}))</f>
        <v>2</v>
      </c>
      <c r="Z41" s="99">
        <v>51</v>
      </c>
      <c r="AA41" s="99">
        <v>36</v>
      </c>
      <c r="AB41" s="99">
        <f t="shared" si="8"/>
        <v>87</v>
      </c>
      <c r="AC41" s="139">
        <v>26</v>
      </c>
      <c r="AD41" s="139">
        <v>14</v>
      </c>
      <c r="AE41" s="139">
        <f t="shared" si="9"/>
        <v>40</v>
      </c>
      <c r="AF41" s="140">
        <f t="shared" si="10"/>
        <v>127</v>
      </c>
      <c r="AG41" s="137" t="str">
        <f>IF(AF41="0","0",LOOKUP(AF41,{0,66,80,100,120,140,160},{0,1,2,3,"3.5",4,5}))</f>
        <v>3.5</v>
      </c>
      <c r="AH41" s="137">
        <v>46</v>
      </c>
      <c r="AI41" s="137">
        <v>52</v>
      </c>
      <c r="AJ41" s="99">
        <f t="shared" si="11"/>
        <v>98</v>
      </c>
      <c r="AK41" s="101">
        <v>17</v>
      </c>
      <c r="AL41" s="141">
        <v>15</v>
      </c>
      <c r="AM41" s="141">
        <f t="shared" si="12"/>
        <v>32</v>
      </c>
      <c r="AN41" s="140">
        <f t="shared" si="13"/>
        <v>130</v>
      </c>
      <c r="AO41" s="137" t="str">
        <f>IF(AN41="0","0",LOOKUP(AN41,{0,66,80,100,120,140,160},{0,1,2,3,"3.5",4,5}))</f>
        <v>3.5</v>
      </c>
      <c r="AP41" s="137">
        <v>43</v>
      </c>
      <c r="AQ41" s="137">
        <v>29</v>
      </c>
      <c r="AR41" s="101">
        <f t="shared" si="14"/>
        <v>72</v>
      </c>
      <c r="AS41" s="101">
        <v>18</v>
      </c>
      <c r="AT41" s="141">
        <v>14</v>
      </c>
      <c r="AU41" s="141">
        <f t="shared" si="15"/>
        <v>32</v>
      </c>
      <c r="AV41" s="141">
        <v>50</v>
      </c>
      <c r="AW41" s="141">
        <f t="shared" si="16"/>
        <v>154</v>
      </c>
      <c r="AX41" s="137">
        <f>IF(AW41="0","0",LOOKUP(AW41,{0,66,80,100,120,140,160},{0,1,2,3,"3.5",4,5}))</f>
        <v>4</v>
      </c>
      <c r="AY41" s="107" t="s">
        <v>486</v>
      </c>
      <c r="AZ41" s="107">
        <f>IF(ISBLANK(AX41)," ",IF(AX41="0","0",LOOKUP(AX41,{0,1,2,3,"3.5",4,5},{0,0,0,1,"1.5",2,3})))</f>
        <v>2</v>
      </c>
      <c r="BA41" s="44">
        <f t="shared" si="17"/>
        <v>3.5</v>
      </c>
      <c r="BB41" s="43" t="str">
        <f t="shared" si="18"/>
        <v>A-</v>
      </c>
      <c r="BC41" s="34" t="str">
        <f t="shared" si="19"/>
        <v>Good Result</v>
      </c>
      <c r="BD41" s="42"/>
      <c r="BE41" s="49" t="str">
        <f>IF(H41="0","0",LOOKUP(H41,{0,1,2,3,"3.5",4,5},{"F","D","C","B","A-","A","A+"}))</f>
        <v>A-</v>
      </c>
      <c r="BF41" s="49" t="str">
        <f>IF(L41="0","0",LOOKUP(L41,{0,1,2,3,"3.5",4,5},{"F","D","C","B","A-","A","A+"}))</f>
        <v>B</v>
      </c>
      <c r="BG41" s="49" t="str">
        <f>IF(Q41="0","0",LOOKUP(Q41,{0,1,2,3,"3.5",4,5},{"F","D","C","B","A-","A","A+"}))</f>
        <v>A-</v>
      </c>
      <c r="BH41" s="49" t="str">
        <f>IF(Y41="0","0",LOOKUP(Y41,{0,1,2,3,"3.5",4,5},{"F","D","C","B","A-","A","A+"}))</f>
        <v>C</v>
      </c>
      <c r="BI41" s="49" t="str">
        <f>IF(AG41="0","0",LOOKUP(AG41,{0,1,2,3,"3.5",4,5},{"F","D","C","B","A-","A","A+"}))</f>
        <v>A-</v>
      </c>
      <c r="BJ41" s="49" t="str">
        <f>IF(AO41="0","0",LOOKUP(AO41,{0,1,2,3,"3.5",4,5},{"F","D","C","B","A-","A","A+"}))</f>
        <v>A-</v>
      </c>
      <c r="BK41" s="49" t="str">
        <f>IF(AX41="0","0",LOOKUP(AX41,{0,1,2,3,"3.5",4,5},{"F","D","C","B","A-","A","A+"}))</f>
        <v>A</v>
      </c>
      <c r="BL41" s="50">
        <f t="shared" si="20"/>
        <v>805</v>
      </c>
    </row>
    <row r="42" spans="1:64" ht="15" customHeight="1">
      <c r="A42" s="37">
        <v>2038</v>
      </c>
      <c r="B42" s="38" t="s">
        <v>520</v>
      </c>
      <c r="C42" s="99">
        <v>44</v>
      </c>
      <c r="D42" s="99">
        <v>68</v>
      </c>
      <c r="E42" s="99">
        <f t="shared" si="1"/>
        <v>112</v>
      </c>
      <c r="F42" s="99">
        <v>20</v>
      </c>
      <c r="G42" s="99">
        <f t="shared" si="2"/>
        <v>132</v>
      </c>
      <c r="H42" s="135" t="str">
        <f>IF(G42="0","0",LOOKUP(G42,{0,66,80,100,120,140,160},{0,1,2,3,"3.5",4,5}))</f>
        <v>3.5</v>
      </c>
      <c r="I42" s="99">
        <v>58</v>
      </c>
      <c r="J42" s="101">
        <v>50</v>
      </c>
      <c r="K42" s="136">
        <f t="shared" si="3"/>
        <v>108</v>
      </c>
      <c r="L42" s="99">
        <f>IF(K42="0","0",LOOKUP(K42,{0,66,80,100,120,140,160},{0,1,2,3,"3.5",4,5}))</f>
        <v>3</v>
      </c>
      <c r="M42" s="101">
        <v>32</v>
      </c>
      <c r="N42" s="101">
        <v>15</v>
      </c>
      <c r="O42" s="101">
        <v>18</v>
      </c>
      <c r="P42" s="99">
        <f t="shared" si="4"/>
        <v>65</v>
      </c>
      <c r="Q42" s="137" t="str">
        <f>IF(P42="0","0",LOOKUP(P42,{0,33,40,50,60,70,80},{0,1,2,3,"3.5",4,5}))</f>
        <v>3.5</v>
      </c>
      <c r="R42" s="137">
        <v>31</v>
      </c>
      <c r="S42" s="137">
        <v>48</v>
      </c>
      <c r="T42" s="101">
        <f t="shared" si="5"/>
        <v>79</v>
      </c>
      <c r="U42" s="101">
        <v>15</v>
      </c>
      <c r="V42" s="101">
        <v>16</v>
      </c>
      <c r="W42" s="101">
        <f t="shared" si="6"/>
        <v>31</v>
      </c>
      <c r="X42" s="138">
        <f t="shared" si="7"/>
        <v>110</v>
      </c>
      <c r="Y42" s="99">
        <f>IF(X42="0","0",LOOKUP(X42,{0,66,80,100,120,140,160},{0,1,2,3,"3.5",4,5}))</f>
        <v>3</v>
      </c>
      <c r="Z42" s="99">
        <v>46</v>
      </c>
      <c r="AA42" s="99">
        <v>45</v>
      </c>
      <c r="AB42" s="99">
        <f t="shared" si="8"/>
        <v>91</v>
      </c>
      <c r="AC42" s="139">
        <v>23</v>
      </c>
      <c r="AD42" s="139">
        <v>17</v>
      </c>
      <c r="AE42" s="139">
        <f t="shared" si="9"/>
        <v>40</v>
      </c>
      <c r="AF42" s="140">
        <f t="shared" si="10"/>
        <v>131</v>
      </c>
      <c r="AG42" s="137" t="str">
        <f>IF(AF42="0","0",LOOKUP(AF42,{0,66,80,100,120,140,160},{0,1,2,3,"3.5",4,5}))</f>
        <v>3.5</v>
      </c>
      <c r="AH42" s="137">
        <v>50</v>
      </c>
      <c r="AI42" s="137">
        <v>44</v>
      </c>
      <c r="AJ42" s="99">
        <f t="shared" si="11"/>
        <v>94</v>
      </c>
      <c r="AK42" s="101">
        <v>15</v>
      </c>
      <c r="AL42" s="141">
        <v>12</v>
      </c>
      <c r="AM42" s="141">
        <f t="shared" si="12"/>
        <v>27</v>
      </c>
      <c r="AN42" s="140">
        <f t="shared" si="13"/>
        <v>121</v>
      </c>
      <c r="AO42" s="137" t="str">
        <f>IF(AN42="0","0",LOOKUP(AN42,{0,66,80,100,120,140,160},{0,1,2,3,"3.5",4,5}))</f>
        <v>3.5</v>
      </c>
      <c r="AP42" s="137">
        <v>46</v>
      </c>
      <c r="AQ42" s="137">
        <v>35</v>
      </c>
      <c r="AR42" s="101">
        <f t="shared" si="14"/>
        <v>81</v>
      </c>
      <c r="AS42" s="101">
        <v>17</v>
      </c>
      <c r="AT42" s="141">
        <v>14</v>
      </c>
      <c r="AU42" s="141">
        <f t="shared" si="15"/>
        <v>31</v>
      </c>
      <c r="AV42" s="141">
        <v>50</v>
      </c>
      <c r="AW42" s="141">
        <f t="shared" si="16"/>
        <v>162</v>
      </c>
      <c r="AX42" s="137">
        <f>IF(AW42="0","0",LOOKUP(AW42,{0,66,80,100,120,140,160},{0,1,2,3,"3.5",4,5}))</f>
        <v>5</v>
      </c>
      <c r="AY42" s="107" t="s">
        <v>486</v>
      </c>
      <c r="AZ42" s="107">
        <f>IF(ISBLANK(AX42)," ",IF(AX42="0","0",LOOKUP(AX42,{0,1,2,3,"3.5",4,5},{0,0,0,1,"1.5",2,3})))</f>
        <v>3</v>
      </c>
      <c r="BA42" s="44">
        <f t="shared" si="17"/>
        <v>3.8333333333333335</v>
      </c>
      <c r="BB42" s="43" t="str">
        <f t="shared" si="18"/>
        <v>A-</v>
      </c>
      <c r="BC42" s="34" t="str">
        <f t="shared" si="19"/>
        <v>Good Result</v>
      </c>
      <c r="BD42" s="42"/>
      <c r="BE42" s="49" t="str">
        <f>IF(H42="0","0",LOOKUP(H42,{0,1,2,3,"3.5",4,5},{"F","D","C","B","A-","A","A+"}))</f>
        <v>A-</v>
      </c>
      <c r="BF42" s="49" t="str">
        <f>IF(L42="0","0",LOOKUP(L42,{0,1,2,3,"3.5",4,5},{"F","D","C","B","A-","A","A+"}))</f>
        <v>B</v>
      </c>
      <c r="BG42" s="49" t="str">
        <f>IF(Q42="0","0",LOOKUP(Q42,{0,1,2,3,"3.5",4,5},{"F","D","C","B","A-","A","A+"}))</f>
        <v>A-</v>
      </c>
      <c r="BH42" s="49" t="str">
        <f>IF(Y42="0","0",LOOKUP(Y42,{0,1,2,3,"3.5",4,5},{"F","D","C","B","A-","A","A+"}))</f>
        <v>B</v>
      </c>
      <c r="BI42" s="49" t="str">
        <f>IF(AG42="0","0",LOOKUP(AG42,{0,1,2,3,"3.5",4,5},{"F","D","C","B","A-","A","A+"}))</f>
        <v>A-</v>
      </c>
      <c r="BJ42" s="49" t="str">
        <f>IF(AO42="0","0",LOOKUP(AO42,{0,1,2,3,"3.5",4,5},{"F","D","C","B","A-","A","A+"}))</f>
        <v>A-</v>
      </c>
      <c r="BK42" s="49" t="str">
        <f>IF(AX42="0","0",LOOKUP(AX42,{0,1,2,3,"3.5",4,5},{"F","D","C","B","A-","A","A+"}))</f>
        <v>A+</v>
      </c>
      <c r="BL42" s="50">
        <f t="shared" si="20"/>
        <v>829</v>
      </c>
    </row>
    <row r="43" spans="1:64" ht="15" customHeight="1">
      <c r="A43" s="37">
        <v>2039</v>
      </c>
      <c r="B43" s="38" t="s">
        <v>521</v>
      </c>
      <c r="C43" s="99">
        <v>33</v>
      </c>
      <c r="D43" s="99">
        <v>64</v>
      </c>
      <c r="E43" s="99">
        <f t="shared" si="1"/>
        <v>97</v>
      </c>
      <c r="F43" s="99">
        <v>21</v>
      </c>
      <c r="G43" s="99">
        <f t="shared" si="2"/>
        <v>118</v>
      </c>
      <c r="H43" s="135">
        <f>IF(G43="0","0",LOOKUP(G43,{0,66,80,100,120,140,160},{0,1,2,3,"3.5",4,5}))</f>
        <v>3</v>
      </c>
      <c r="I43" s="99">
        <v>56</v>
      </c>
      <c r="J43" s="101">
        <v>64</v>
      </c>
      <c r="K43" s="136">
        <f t="shared" si="3"/>
        <v>120</v>
      </c>
      <c r="L43" s="99" t="str">
        <f>IF(K43="0","0",LOOKUP(K43,{0,66,80,100,120,140,160},{0,1,2,3,"3.5",4,5}))</f>
        <v>3.5</v>
      </c>
      <c r="M43" s="101">
        <v>32</v>
      </c>
      <c r="N43" s="101">
        <v>18</v>
      </c>
      <c r="O43" s="101">
        <v>23</v>
      </c>
      <c r="P43" s="99">
        <f t="shared" si="4"/>
        <v>73</v>
      </c>
      <c r="Q43" s="137">
        <f>IF(P43="0","0",LOOKUP(P43,{0,33,40,50,60,70,80},{0,1,2,3,"3.5",4,5}))</f>
        <v>4</v>
      </c>
      <c r="R43" s="137">
        <v>28</v>
      </c>
      <c r="S43" s="137">
        <v>42</v>
      </c>
      <c r="T43" s="101">
        <f t="shared" si="5"/>
        <v>70</v>
      </c>
      <c r="U43" s="101">
        <v>15</v>
      </c>
      <c r="V43" s="101">
        <v>18</v>
      </c>
      <c r="W43" s="101">
        <f t="shared" si="6"/>
        <v>33</v>
      </c>
      <c r="X43" s="138">
        <f t="shared" si="7"/>
        <v>103</v>
      </c>
      <c r="Y43" s="99">
        <f>IF(X43="0","0",LOOKUP(X43,{0,66,80,100,120,140,160},{0,1,2,3,"3.5",4,5}))</f>
        <v>3</v>
      </c>
      <c r="Z43" s="99">
        <v>50</v>
      </c>
      <c r="AA43" s="99">
        <v>47</v>
      </c>
      <c r="AB43" s="99">
        <f t="shared" si="8"/>
        <v>97</v>
      </c>
      <c r="AC43" s="139">
        <v>27</v>
      </c>
      <c r="AD43" s="139">
        <v>28</v>
      </c>
      <c r="AE43" s="139">
        <f t="shared" si="9"/>
        <v>55</v>
      </c>
      <c r="AF43" s="140">
        <f t="shared" si="10"/>
        <v>152</v>
      </c>
      <c r="AG43" s="137">
        <f>IF(AF43="0","0",LOOKUP(AF43,{0,66,80,100,120,140,160},{0,1,2,3,"3.5",4,5}))</f>
        <v>4</v>
      </c>
      <c r="AH43" s="137">
        <v>46</v>
      </c>
      <c r="AI43" s="137">
        <v>49</v>
      </c>
      <c r="AJ43" s="99">
        <f t="shared" si="11"/>
        <v>95</v>
      </c>
      <c r="AK43" s="101">
        <v>25</v>
      </c>
      <c r="AL43" s="141">
        <v>24</v>
      </c>
      <c r="AM43" s="141">
        <f t="shared" si="12"/>
        <v>49</v>
      </c>
      <c r="AN43" s="140">
        <f t="shared" si="13"/>
        <v>144</v>
      </c>
      <c r="AO43" s="137">
        <f>IF(AN43="0","0",LOOKUP(AN43,{0,66,80,100,120,140,160},{0,1,2,3,"3.5",4,5}))</f>
        <v>4</v>
      </c>
      <c r="AP43" s="137">
        <v>41</v>
      </c>
      <c r="AQ43" s="137">
        <v>47</v>
      </c>
      <c r="AR43" s="101">
        <f t="shared" si="14"/>
        <v>88</v>
      </c>
      <c r="AS43" s="101">
        <v>22</v>
      </c>
      <c r="AT43" s="141">
        <v>21</v>
      </c>
      <c r="AU43" s="141">
        <f t="shared" si="15"/>
        <v>43</v>
      </c>
      <c r="AV43" s="141">
        <v>50</v>
      </c>
      <c r="AW43" s="141">
        <f t="shared" si="16"/>
        <v>181</v>
      </c>
      <c r="AX43" s="137">
        <f>IF(AW43="0","0",LOOKUP(AW43,{0,66,80,100,120,140,160},{0,1,2,3,"3.5",4,5}))</f>
        <v>5</v>
      </c>
      <c r="AY43" s="107" t="s">
        <v>486</v>
      </c>
      <c r="AZ43" s="107">
        <f>IF(ISBLANK(AX43)," ",IF(AX43="0","0",LOOKUP(AX43,{0,1,2,3,"3.5",4,5},{0,0,0,1,"1.5",2,3})))</f>
        <v>3</v>
      </c>
      <c r="BA43" s="44">
        <f t="shared" si="17"/>
        <v>4.083333333333333</v>
      </c>
      <c r="BB43" s="43" t="str">
        <f t="shared" si="18"/>
        <v>A</v>
      </c>
      <c r="BC43" s="34" t="str">
        <f t="shared" si="19"/>
        <v>Very Good Result</v>
      </c>
      <c r="BD43" s="42"/>
      <c r="BE43" s="49" t="str">
        <f>IF(H43="0","0",LOOKUP(H43,{0,1,2,3,"3.5",4,5},{"F","D","C","B","A-","A","A+"}))</f>
        <v>B</v>
      </c>
      <c r="BF43" s="49" t="str">
        <f>IF(L43="0","0",LOOKUP(L43,{0,1,2,3,"3.5",4,5},{"F","D","C","B","A-","A","A+"}))</f>
        <v>A-</v>
      </c>
      <c r="BG43" s="49" t="str">
        <f>IF(Q43="0","0",LOOKUP(Q43,{0,1,2,3,"3.5",4,5},{"F","D","C","B","A-","A","A+"}))</f>
        <v>A</v>
      </c>
      <c r="BH43" s="49" t="str">
        <f>IF(Y43="0","0",LOOKUP(Y43,{0,1,2,3,"3.5",4,5},{"F","D","C","B","A-","A","A+"}))</f>
        <v>B</v>
      </c>
      <c r="BI43" s="49" t="str">
        <f>IF(AG43="0","0",LOOKUP(AG43,{0,1,2,3,"3.5",4,5},{"F","D","C","B","A-","A","A+"}))</f>
        <v>A</v>
      </c>
      <c r="BJ43" s="49" t="str">
        <f>IF(AO43="0","0",LOOKUP(AO43,{0,1,2,3,"3.5",4,5},{"F","D","C","B","A-","A","A+"}))</f>
        <v>A</v>
      </c>
      <c r="BK43" s="49" t="str">
        <f>IF(AX43="0","0",LOOKUP(AX43,{0,1,2,3,"3.5",4,5},{"F","D","C","B","A-","A","A+"}))</f>
        <v>A+</v>
      </c>
      <c r="BL43" s="50">
        <f t="shared" si="20"/>
        <v>891</v>
      </c>
    </row>
    <row r="44" spans="1:64" ht="15" customHeight="1">
      <c r="A44" s="37">
        <v>2040</v>
      </c>
      <c r="B44" s="38"/>
      <c r="C44" s="99"/>
      <c r="D44" s="99"/>
      <c r="E44" s="99">
        <f t="shared" si="1"/>
        <v>0</v>
      </c>
      <c r="F44" s="99"/>
      <c r="G44" s="99">
        <f t="shared" si="2"/>
        <v>0</v>
      </c>
      <c r="H44" s="135">
        <f>IF(G44="0","0",LOOKUP(G44,{0,66,80,100,120,140,160},{0,1,2,3,"3.5",4,5}))</f>
        <v>0</v>
      </c>
      <c r="I44" s="99"/>
      <c r="J44" s="101"/>
      <c r="K44" s="136">
        <f t="shared" si="3"/>
        <v>0</v>
      </c>
      <c r="L44" s="99">
        <f>IF(K44="0","0",LOOKUP(K44,{0,66,80,100,120,140,160},{0,1,2,3,"3.5",4,5}))</f>
        <v>0</v>
      </c>
      <c r="M44" s="101"/>
      <c r="N44" s="101"/>
      <c r="O44" s="101"/>
      <c r="P44" s="99">
        <f t="shared" si="4"/>
        <v>0</v>
      </c>
      <c r="Q44" s="137">
        <f>IF(P44="0","0",LOOKUP(P44,{0,33,40,50,60,70,80},{0,1,2,3,"3.5",4,5}))</f>
        <v>0</v>
      </c>
      <c r="R44" s="137"/>
      <c r="S44" s="137"/>
      <c r="T44" s="101">
        <f t="shared" si="5"/>
        <v>0</v>
      </c>
      <c r="U44" s="101"/>
      <c r="V44" s="101"/>
      <c r="W44" s="101">
        <f t="shared" si="6"/>
        <v>0</v>
      </c>
      <c r="X44" s="138">
        <f t="shared" si="7"/>
        <v>0</v>
      </c>
      <c r="Y44" s="99">
        <f>IF(X44="0","0",LOOKUP(X44,{0,66,80,100,120,140,160},{0,1,2,3,"3.5",4,5}))</f>
        <v>0</v>
      </c>
      <c r="Z44" s="99"/>
      <c r="AA44" s="99"/>
      <c r="AB44" s="99">
        <f t="shared" si="8"/>
        <v>0</v>
      </c>
      <c r="AC44" s="139"/>
      <c r="AD44" s="139"/>
      <c r="AE44" s="139">
        <f t="shared" si="9"/>
        <v>0</v>
      </c>
      <c r="AF44" s="140">
        <f t="shared" si="10"/>
        <v>0</v>
      </c>
      <c r="AG44" s="137">
        <f>IF(AF44="0","0",LOOKUP(AF44,{0,66,80,100,120,140,160},{0,1,2,3,"3.5",4,5}))</f>
        <v>0</v>
      </c>
      <c r="AH44" s="137"/>
      <c r="AI44" s="137"/>
      <c r="AJ44" s="99">
        <f t="shared" si="11"/>
        <v>0</v>
      </c>
      <c r="AK44" s="101"/>
      <c r="AL44" s="141"/>
      <c r="AM44" s="141">
        <f t="shared" si="12"/>
        <v>0</v>
      </c>
      <c r="AN44" s="140">
        <f t="shared" si="13"/>
        <v>0</v>
      </c>
      <c r="AO44" s="137">
        <f>IF(AN44="0","0",LOOKUP(AN44,{0,66,80,100,120,140,160},{0,1,2,3,"3.5",4,5}))</f>
        <v>0</v>
      </c>
      <c r="AP44" s="137"/>
      <c r="AQ44" s="137"/>
      <c r="AR44" s="101">
        <f t="shared" si="14"/>
        <v>0</v>
      </c>
      <c r="AS44" s="101"/>
      <c r="AT44" s="141"/>
      <c r="AU44" s="141">
        <f t="shared" si="15"/>
        <v>0</v>
      </c>
      <c r="AV44" s="141"/>
      <c r="AW44" s="141">
        <f t="shared" si="16"/>
        <v>0</v>
      </c>
      <c r="AX44" s="137">
        <f>IF(AW44="0","0",LOOKUP(AW44,{0,66,80,100,120,140,160},{0,1,2,3,"3.5",4,5}))</f>
        <v>0</v>
      </c>
      <c r="AY44" s="107" t="s">
        <v>486</v>
      </c>
      <c r="AZ44" s="107">
        <f>IF(ISBLANK(AX44)," ",IF(AX44="0","0",LOOKUP(AX44,{0,1,2,3,"3.5",4,5},{0,0,0,1,"1.5",2,3})))</f>
        <v>0</v>
      </c>
      <c r="BA44" s="44">
        <f t="shared" si="17"/>
        <v>0</v>
      </c>
      <c r="BB44" s="43" t="str">
        <f t="shared" si="18"/>
        <v>F</v>
      </c>
      <c r="BC44" s="34" t="str">
        <f t="shared" si="19"/>
        <v>Fail</v>
      </c>
      <c r="BD44" s="42"/>
      <c r="BE44" s="49" t="str">
        <f>IF(H44="0","0",LOOKUP(H44,{0,1,2,3,"3.5",4,5},{"F","D","C","B","A-","A","A+"}))</f>
        <v>F</v>
      </c>
      <c r="BF44" s="49" t="str">
        <f>IF(L44="0","0",LOOKUP(L44,{0,1,2,3,"3.5",4,5},{"F","D","C","B","A-","A","A+"}))</f>
        <v>F</v>
      </c>
      <c r="BG44" s="49" t="str">
        <f>IF(Q44="0","0",LOOKUP(Q44,{0,1,2,3,"3.5",4,5},{"F","D","C","B","A-","A","A+"}))</f>
        <v>F</v>
      </c>
      <c r="BH44" s="49" t="str">
        <f>IF(Y44="0","0",LOOKUP(Y44,{0,1,2,3,"3.5",4,5},{"F","D","C","B","A-","A","A+"}))</f>
        <v>F</v>
      </c>
      <c r="BI44" s="49" t="str">
        <f>IF(AG44="0","0",LOOKUP(AG44,{0,1,2,3,"3.5",4,5},{"F","D","C","B","A-","A","A+"}))</f>
        <v>F</v>
      </c>
      <c r="BJ44" s="49" t="str">
        <f>IF(AO44="0","0",LOOKUP(AO44,{0,1,2,3,"3.5",4,5},{"F","D","C","B","A-","A","A+"}))</f>
        <v>F</v>
      </c>
      <c r="BK44" s="49" t="str">
        <f>IF(AX44="0","0",LOOKUP(AX44,{0,1,2,3,"3.5",4,5},{"F","D","C","B","A-","A","A+"}))</f>
        <v>F</v>
      </c>
      <c r="BL44" s="50">
        <f t="shared" si="20"/>
        <v>0</v>
      </c>
    </row>
    <row r="45" spans="1:64" ht="15" customHeight="1">
      <c r="A45" s="37">
        <v>2041</v>
      </c>
      <c r="B45" s="38" t="s">
        <v>522</v>
      </c>
      <c r="C45" s="99">
        <v>33</v>
      </c>
      <c r="D45" s="99">
        <v>63</v>
      </c>
      <c r="E45" s="99">
        <f t="shared" si="1"/>
        <v>96</v>
      </c>
      <c r="F45" s="99">
        <v>18</v>
      </c>
      <c r="G45" s="99">
        <f t="shared" si="2"/>
        <v>114</v>
      </c>
      <c r="H45" s="135">
        <f>IF(G45="0","0",LOOKUP(G45,{0,66,80,100,120,140,160},{0,1,2,3,"3.5",4,5}))</f>
        <v>3</v>
      </c>
      <c r="I45" s="99">
        <v>50</v>
      </c>
      <c r="J45" s="143">
        <v>60</v>
      </c>
      <c r="K45" s="136">
        <f t="shared" si="3"/>
        <v>110</v>
      </c>
      <c r="L45" s="99">
        <f>IF(K45="0","0",LOOKUP(K45,{0,66,80,100,120,140,160},{0,1,2,3,"3.5",4,5}))</f>
        <v>3</v>
      </c>
      <c r="M45" s="101">
        <v>28</v>
      </c>
      <c r="N45" s="101">
        <v>17</v>
      </c>
      <c r="O45" s="101">
        <v>16</v>
      </c>
      <c r="P45" s="99">
        <f t="shared" si="4"/>
        <v>61</v>
      </c>
      <c r="Q45" s="137" t="str">
        <f>IF(P45="0","0",LOOKUP(P45,{0,33,40,50,60,70,80},{0,1,2,3,"3.5",4,5}))</f>
        <v>3.5</v>
      </c>
      <c r="R45" s="137">
        <v>21</v>
      </c>
      <c r="S45" s="137">
        <v>30</v>
      </c>
      <c r="T45" s="101">
        <f t="shared" si="5"/>
        <v>51</v>
      </c>
      <c r="U45" s="101">
        <v>17</v>
      </c>
      <c r="V45" s="101">
        <v>17</v>
      </c>
      <c r="W45" s="101">
        <f t="shared" si="6"/>
        <v>34</v>
      </c>
      <c r="X45" s="138">
        <f t="shared" si="7"/>
        <v>85</v>
      </c>
      <c r="Y45" s="99">
        <f>IF(X45="0","0",LOOKUP(X45,{0,66,80,100,120,140,160},{0,1,2,3,"3.5",4,5}))</f>
        <v>2</v>
      </c>
      <c r="Z45" s="99">
        <v>50</v>
      </c>
      <c r="AA45" s="99">
        <v>36</v>
      </c>
      <c r="AB45" s="99">
        <f t="shared" si="8"/>
        <v>86</v>
      </c>
      <c r="AC45" s="139">
        <v>24</v>
      </c>
      <c r="AD45" s="139">
        <v>25</v>
      </c>
      <c r="AE45" s="139">
        <f t="shared" si="9"/>
        <v>49</v>
      </c>
      <c r="AF45" s="140">
        <f t="shared" si="10"/>
        <v>135</v>
      </c>
      <c r="AG45" s="137" t="str">
        <f>IF(AF45="0","0",LOOKUP(AF45,{0,66,80,100,120,140,160},{0,1,2,3,"3.5",4,5}))</f>
        <v>3.5</v>
      </c>
      <c r="AH45" s="137">
        <v>36</v>
      </c>
      <c r="AI45" s="137">
        <v>34</v>
      </c>
      <c r="AJ45" s="99">
        <f t="shared" si="11"/>
        <v>70</v>
      </c>
      <c r="AK45" s="101">
        <v>25</v>
      </c>
      <c r="AL45" s="141">
        <v>25</v>
      </c>
      <c r="AM45" s="141">
        <f t="shared" si="12"/>
        <v>50</v>
      </c>
      <c r="AN45" s="140">
        <f t="shared" si="13"/>
        <v>120</v>
      </c>
      <c r="AO45" s="137" t="str">
        <f>IF(AN45="0","0",LOOKUP(AN45,{0,66,80,100,120,140,160},{0,1,2,3,"3.5",4,5}))</f>
        <v>3.5</v>
      </c>
      <c r="AP45" s="137">
        <v>5</v>
      </c>
      <c r="AQ45" s="137">
        <v>34</v>
      </c>
      <c r="AR45" s="101">
        <f t="shared" si="14"/>
        <v>39</v>
      </c>
      <c r="AS45" s="101">
        <v>19</v>
      </c>
      <c r="AT45" s="141">
        <v>20</v>
      </c>
      <c r="AU45" s="141">
        <f t="shared" si="15"/>
        <v>39</v>
      </c>
      <c r="AV45" s="141">
        <v>30</v>
      </c>
      <c r="AW45" s="141">
        <f t="shared" si="16"/>
        <v>108</v>
      </c>
      <c r="AX45" s="137">
        <f>IF(AW45="0","0",LOOKUP(AW45,{0,66,80,100,120,140,160},{0,1,2,3,"3.5",4,5}))</f>
        <v>3</v>
      </c>
      <c r="AY45" s="107" t="s">
        <v>486</v>
      </c>
      <c r="AZ45" s="107">
        <f>IF(ISBLANK(AX45)," ",IF(AX45="0","0",LOOKUP(AX45,{0,1,2,3,"3.5",4,5},{0,0,0,1,"1.5",2,3})))</f>
        <v>1</v>
      </c>
      <c r="BA45" s="44">
        <f t="shared" si="17"/>
        <v>3.25</v>
      </c>
      <c r="BB45" s="43" t="str">
        <f t="shared" si="18"/>
        <v>B</v>
      </c>
      <c r="BC45" s="34" t="str">
        <f t="shared" si="19"/>
        <v>Average Result</v>
      </c>
      <c r="BD45" s="42"/>
      <c r="BE45" s="49" t="str">
        <f>IF(H45="0","0",LOOKUP(H45,{0,1,2,3,"3.5",4,5},{"F","D","C","B","A-","A","A+"}))</f>
        <v>B</v>
      </c>
      <c r="BF45" s="49" t="str">
        <f>IF(L45="0","0",LOOKUP(L45,{0,1,2,3,"3.5",4,5},{"F","D","C","B","A-","A","A+"}))</f>
        <v>B</v>
      </c>
      <c r="BG45" s="49" t="str">
        <f>IF(Q45="0","0",LOOKUP(Q45,{0,1,2,3,"3.5",4,5},{"F","D","C","B","A-","A","A+"}))</f>
        <v>A-</v>
      </c>
      <c r="BH45" s="49" t="str">
        <f>IF(Y45="0","0",LOOKUP(Y45,{0,1,2,3,"3.5",4,5},{"F","D","C","B","A-","A","A+"}))</f>
        <v>C</v>
      </c>
      <c r="BI45" s="49" t="str">
        <f>IF(AG45="0","0",LOOKUP(AG45,{0,1,2,3,"3.5",4,5},{"F","D","C","B","A-","A","A+"}))</f>
        <v>A-</v>
      </c>
      <c r="BJ45" s="49" t="str">
        <f>IF(AO45="0","0",LOOKUP(AO45,{0,1,2,3,"3.5",4,5},{"F","D","C","B","A-","A","A+"}))</f>
        <v>A-</v>
      </c>
      <c r="BK45" s="49" t="str">
        <f>IF(AX45="0","0",LOOKUP(AX45,{0,1,2,3,"3.5",4,5},{"F","D","C","B","A-","A","A+"}))</f>
        <v>B</v>
      </c>
      <c r="BL45" s="50">
        <f t="shared" si="20"/>
        <v>733</v>
      </c>
    </row>
    <row r="46" spans="1:64" ht="15" customHeight="1">
      <c r="A46" s="37">
        <v>2042</v>
      </c>
      <c r="B46" s="38"/>
      <c r="C46" s="142"/>
      <c r="D46" s="142"/>
      <c r="E46" s="99">
        <f t="shared" si="1"/>
        <v>0</v>
      </c>
      <c r="F46" s="99"/>
      <c r="G46" s="99">
        <f t="shared" si="2"/>
        <v>0</v>
      </c>
      <c r="H46" s="135">
        <f>IF(G46="0","0",LOOKUP(G46,{0,66,80,100,120,140,160},{0,1,2,3,"3.5",4,5}))</f>
        <v>0</v>
      </c>
      <c r="I46" s="99"/>
      <c r="J46" s="101"/>
      <c r="K46" s="136">
        <f t="shared" si="3"/>
        <v>0</v>
      </c>
      <c r="L46" s="99">
        <f>IF(K46="0","0",LOOKUP(K46,{0,66,80,100,120,140,160},{0,1,2,3,"3.5",4,5}))</f>
        <v>0</v>
      </c>
      <c r="M46" s="101"/>
      <c r="N46" s="101"/>
      <c r="O46" s="101"/>
      <c r="P46" s="99">
        <f t="shared" si="4"/>
        <v>0</v>
      </c>
      <c r="Q46" s="137">
        <f>IF(P46="0","0",LOOKUP(P46,{0,33,40,50,60,70,80},{0,1,2,3,"3.5",4,5}))</f>
        <v>0</v>
      </c>
      <c r="R46" s="137"/>
      <c r="S46" s="137"/>
      <c r="T46" s="101">
        <f t="shared" si="5"/>
        <v>0</v>
      </c>
      <c r="U46" s="101"/>
      <c r="V46" s="101"/>
      <c r="W46" s="101">
        <f t="shared" si="6"/>
        <v>0</v>
      </c>
      <c r="X46" s="138">
        <f t="shared" si="7"/>
        <v>0</v>
      </c>
      <c r="Y46" s="99">
        <f>IF(X46="0","0",LOOKUP(X46,{0,66,80,100,120,140,160},{0,1,2,3,"3.5",4,5}))</f>
        <v>0</v>
      </c>
      <c r="Z46" s="99"/>
      <c r="AA46" s="99"/>
      <c r="AB46" s="99">
        <f t="shared" si="8"/>
        <v>0</v>
      </c>
      <c r="AC46" s="139"/>
      <c r="AD46" s="139"/>
      <c r="AE46" s="139">
        <f t="shared" si="9"/>
        <v>0</v>
      </c>
      <c r="AF46" s="140">
        <f t="shared" si="10"/>
        <v>0</v>
      </c>
      <c r="AG46" s="137">
        <f>IF(AF46="0","0",LOOKUP(AF46,{0,66,80,100,120,140,160},{0,1,2,3,"3.5",4,5}))</f>
        <v>0</v>
      </c>
      <c r="AH46" s="137"/>
      <c r="AI46" s="137"/>
      <c r="AJ46" s="99">
        <f t="shared" si="11"/>
        <v>0</v>
      </c>
      <c r="AK46" s="101"/>
      <c r="AL46" s="141"/>
      <c r="AM46" s="141">
        <f t="shared" si="12"/>
        <v>0</v>
      </c>
      <c r="AN46" s="140">
        <f t="shared" si="13"/>
        <v>0</v>
      </c>
      <c r="AO46" s="137">
        <f>IF(AN46="0","0",LOOKUP(AN46,{0,66,80,100,120,140,160},{0,1,2,3,"3.5",4,5}))</f>
        <v>0</v>
      </c>
      <c r="AP46" s="137"/>
      <c r="AQ46" s="137"/>
      <c r="AR46" s="101">
        <f t="shared" si="14"/>
        <v>0</v>
      </c>
      <c r="AS46" s="101"/>
      <c r="AT46" s="141"/>
      <c r="AU46" s="141">
        <f t="shared" si="15"/>
        <v>0</v>
      </c>
      <c r="AV46" s="141"/>
      <c r="AW46" s="141">
        <f t="shared" si="16"/>
        <v>0</v>
      </c>
      <c r="AX46" s="137">
        <f>IF(AW46="0","0",LOOKUP(AW46,{0,66,80,100,120,140,160},{0,1,2,3,"3.5",4,5}))</f>
        <v>0</v>
      </c>
      <c r="AY46" s="107" t="s">
        <v>486</v>
      </c>
      <c r="AZ46" s="107">
        <f>IF(ISBLANK(AX46)," ",IF(AX46="0","0",LOOKUP(AX46,{0,1,2,3,"3.5",4,5},{0,0,0,1,"1.5",2,3})))</f>
        <v>0</v>
      </c>
      <c r="BA46" s="44">
        <f t="shared" si="17"/>
        <v>0</v>
      </c>
      <c r="BB46" s="43" t="str">
        <f t="shared" si="18"/>
        <v>F</v>
      </c>
      <c r="BC46" s="34" t="str">
        <f t="shared" si="19"/>
        <v>Fail</v>
      </c>
      <c r="BD46" s="42"/>
      <c r="BE46" s="49" t="str">
        <f>IF(H46="0","0",LOOKUP(H46,{0,1,2,3,"3.5",4,5},{"F","D","C","B","A-","A","A+"}))</f>
        <v>F</v>
      </c>
      <c r="BF46" s="49" t="str">
        <f>IF(L46="0","0",LOOKUP(L46,{0,1,2,3,"3.5",4,5},{"F","D","C","B","A-","A","A+"}))</f>
        <v>F</v>
      </c>
      <c r="BG46" s="49" t="str">
        <f>IF(Q46="0","0",LOOKUP(Q46,{0,1,2,3,"3.5",4,5},{"F","D","C","B","A-","A","A+"}))</f>
        <v>F</v>
      </c>
      <c r="BH46" s="49" t="str">
        <f>IF(Y46="0","0",LOOKUP(Y46,{0,1,2,3,"3.5",4,5},{"F","D","C","B","A-","A","A+"}))</f>
        <v>F</v>
      </c>
      <c r="BI46" s="49" t="str">
        <f>IF(AG46="0","0",LOOKUP(AG46,{0,1,2,3,"3.5",4,5},{"F","D","C","B","A-","A","A+"}))</f>
        <v>F</v>
      </c>
      <c r="BJ46" s="49" t="str">
        <f>IF(AO46="0","0",LOOKUP(AO46,{0,1,2,3,"3.5",4,5},{"F","D","C","B","A-","A","A+"}))</f>
        <v>F</v>
      </c>
      <c r="BK46" s="49" t="str">
        <f>IF(AX46="0","0",LOOKUP(AX46,{0,1,2,3,"3.5",4,5},{"F","D","C","B","A-","A","A+"}))</f>
        <v>F</v>
      </c>
      <c r="BL46" s="50">
        <f t="shared" si="20"/>
        <v>0</v>
      </c>
    </row>
    <row r="47" spans="1:64" ht="15" customHeight="1">
      <c r="A47" s="37">
        <v>2043</v>
      </c>
      <c r="B47" s="38" t="s">
        <v>523</v>
      </c>
      <c r="C47" s="99">
        <v>37</v>
      </c>
      <c r="D47" s="99">
        <v>60</v>
      </c>
      <c r="E47" s="99">
        <f t="shared" si="1"/>
        <v>97</v>
      </c>
      <c r="F47" s="99">
        <v>19</v>
      </c>
      <c r="G47" s="99">
        <f t="shared" si="2"/>
        <v>116</v>
      </c>
      <c r="H47" s="135">
        <f>IF(G47="0","0",LOOKUP(G47,{0,66,80,100,120,140,160},{0,1,2,3,"3.5",4,5}))</f>
        <v>3</v>
      </c>
      <c r="I47" s="99">
        <v>54</v>
      </c>
      <c r="J47" s="101">
        <v>53</v>
      </c>
      <c r="K47" s="136">
        <f t="shared" si="3"/>
        <v>107</v>
      </c>
      <c r="L47" s="99">
        <f>IF(K47="0","0",LOOKUP(K47,{0,66,80,100,120,140,160},{0,1,2,3,"3.5",4,5}))</f>
        <v>3</v>
      </c>
      <c r="M47" s="101">
        <v>21</v>
      </c>
      <c r="N47" s="101">
        <v>16</v>
      </c>
      <c r="O47" s="101">
        <v>14</v>
      </c>
      <c r="P47" s="99">
        <f t="shared" si="4"/>
        <v>51</v>
      </c>
      <c r="Q47" s="137">
        <f>IF(P47="0","0",LOOKUP(P47,{0,33,40,50,60,70,80},{0,1,2,3,"3.5",4,5}))</f>
        <v>3</v>
      </c>
      <c r="R47" s="137">
        <v>18</v>
      </c>
      <c r="S47" s="137">
        <v>27</v>
      </c>
      <c r="T47" s="101">
        <v>15</v>
      </c>
      <c r="U47" s="101">
        <v>18</v>
      </c>
      <c r="V47" s="101">
        <v>15</v>
      </c>
      <c r="W47" s="101">
        <f t="shared" si="6"/>
        <v>33</v>
      </c>
      <c r="X47" s="138">
        <f t="shared" si="7"/>
        <v>0</v>
      </c>
      <c r="Y47" s="99">
        <f>IF(X47="0","0",LOOKUP(X47,{0,66,80,100,120,140,160},{0,1,2,3,"3.5",4,5}))</f>
        <v>0</v>
      </c>
      <c r="Z47" s="99">
        <v>43</v>
      </c>
      <c r="AA47" s="99">
        <v>38</v>
      </c>
      <c r="AB47" s="99">
        <f t="shared" si="8"/>
        <v>81</v>
      </c>
      <c r="AC47" s="139">
        <v>27</v>
      </c>
      <c r="AD47" s="139">
        <v>26</v>
      </c>
      <c r="AE47" s="139">
        <f t="shared" si="9"/>
        <v>53</v>
      </c>
      <c r="AF47" s="140">
        <f t="shared" si="10"/>
        <v>134</v>
      </c>
      <c r="AG47" s="137" t="str">
        <f>IF(AF47="0","0",LOOKUP(AF47,{0,66,80,100,120,140,160},{0,1,2,3,"3.5",4,5}))</f>
        <v>3.5</v>
      </c>
      <c r="AH47" s="137">
        <v>35</v>
      </c>
      <c r="AI47" s="137">
        <v>35</v>
      </c>
      <c r="AJ47" s="99">
        <f t="shared" si="11"/>
        <v>70</v>
      </c>
      <c r="AK47" s="101">
        <v>22</v>
      </c>
      <c r="AL47" s="141">
        <v>24</v>
      </c>
      <c r="AM47" s="141">
        <f t="shared" si="12"/>
        <v>46</v>
      </c>
      <c r="AN47" s="140">
        <f t="shared" si="13"/>
        <v>116</v>
      </c>
      <c r="AO47" s="137">
        <f>IF(AN47="0","0",LOOKUP(AN47,{0,66,80,100,120,140,160},{0,1,2,3,"3.5",4,5}))</f>
        <v>3</v>
      </c>
      <c r="AP47" s="137">
        <v>37</v>
      </c>
      <c r="AQ47" s="137">
        <v>35</v>
      </c>
      <c r="AR47" s="101">
        <f t="shared" si="14"/>
        <v>72</v>
      </c>
      <c r="AS47" s="101">
        <v>19</v>
      </c>
      <c r="AT47" s="141">
        <v>20</v>
      </c>
      <c r="AU47" s="141">
        <f t="shared" si="15"/>
        <v>39</v>
      </c>
      <c r="AV47" s="141">
        <v>48</v>
      </c>
      <c r="AW47" s="141">
        <f t="shared" si="16"/>
        <v>159</v>
      </c>
      <c r="AX47" s="137">
        <f>IF(AW47="0","0",LOOKUP(AW47,{0,66,80,100,120,140,160},{0,1,2,3,"3.5",4,5}))</f>
        <v>4</v>
      </c>
      <c r="AY47" s="107" t="s">
        <v>486</v>
      </c>
      <c r="AZ47" s="107">
        <f>IF(ISBLANK(AX47)," ",IF(AX47="0","0",LOOKUP(AX47,{0,1,2,3,"3.5",4,5},{0,0,0,1,"1.5",2,3})))</f>
        <v>2</v>
      </c>
      <c r="BA47" s="44">
        <f t="shared" si="17"/>
        <v>0</v>
      </c>
      <c r="BB47" s="43" t="str">
        <f t="shared" si="18"/>
        <v>F</v>
      </c>
      <c r="BC47" s="34" t="str">
        <f t="shared" si="19"/>
        <v>Fail</v>
      </c>
      <c r="BD47" s="42"/>
      <c r="BE47" s="49" t="str">
        <f>IF(H47="0","0",LOOKUP(H47,{0,1,2,3,"3.5",4,5},{"F","D","C","B","A-","A","A+"}))</f>
        <v>B</v>
      </c>
      <c r="BF47" s="49" t="str">
        <f>IF(L47="0","0",LOOKUP(L47,{0,1,2,3,"3.5",4,5},{"F","D","C","B","A-","A","A+"}))</f>
        <v>B</v>
      </c>
      <c r="BG47" s="49" t="str">
        <f>IF(Q47="0","0",LOOKUP(Q47,{0,1,2,3,"3.5",4,5},{"F","D","C","B","A-","A","A+"}))</f>
        <v>B</v>
      </c>
      <c r="BH47" s="49" t="str">
        <f>IF(Y47="0","0",LOOKUP(Y47,{0,1,2,3,"3.5",4,5},{"F","D","C","B","A-","A","A+"}))</f>
        <v>F</v>
      </c>
      <c r="BI47" s="49" t="str">
        <f>IF(AG47="0","0",LOOKUP(AG47,{0,1,2,3,"3.5",4,5},{"F","D","C","B","A-","A","A+"}))</f>
        <v>A-</v>
      </c>
      <c r="BJ47" s="49" t="str">
        <f>IF(AO47="0","0",LOOKUP(AO47,{0,1,2,3,"3.5",4,5},{"F","D","C","B","A-","A","A+"}))</f>
        <v>B</v>
      </c>
      <c r="BK47" s="49" t="str">
        <f>IF(AX47="0","0",LOOKUP(AX47,{0,1,2,3,"3.5",4,5},{"F","D","C","B","A-","A","A+"}))</f>
        <v>A</v>
      </c>
      <c r="BL47" s="50">
        <f t="shared" si="20"/>
        <v>683</v>
      </c>
    </row>
    <row r="48" spans="1:64" ht="15" customHeight="1">
      <c r="A48" s="37">
        <v>2044</v>
      </c>
      <c r="B48" s="38" t="s">
        <v>524</v>
      </c>
      <c r="C48" s="99"/>
      <c r="D48" s="99"/>
      <c r="E48" s="99">
        <f t="shared" si="1"/>
        <v>0</v>
      </c>
      <c r="F48" s="99"/>
      <c r="G48" s="99">
        <f t="shared" si="2"/>
        <v>0</v>
      </c>
      <c r="H48" s="135">
        <f>IF(G48="0","0",LOOKUP(G48,{0,66,80,100,120,140,160},{0,1,2,3,"3.5",4,5}))</f>
        <v>0</v>
      </c>
      <c r="I48" s="99"/>
      <c r="J48" s="101"/>
      <c r="K48" s="136">
        <f t="shared" si="3"/>
        <v>0</v>
      </c>
      <c r="L48" s="99">
        <f>IF(K48="0","0",LOOKUP(K48,{0,66,80,100,120,140,160},{0,1,2,3,"3.5",4,5}))</f>
        <v>0</v>
      </c>
      <c r="M48" s="101"/>
      <c r="N48" s="101"/>
      <c r="O48" s="101"/>
      <c r="P48" s="99">
        <f t="shared" si="4"/>
        <v>0</v>
      </c>
      <c r="Q48" s="137">
        <f>IF(P48="0","0",LOOKUP(P48,{0,33,40,50,60,70,80},{0,1,2,3,"3.5",4,5}))</f>
        <v>0</v>
      </c>
      <c r="R48" s="137"/>
      <c r="S48" s="137"/>
      <c r="T48" s="101">
        <f t="shared" si="5"/>
        <v>0</v>
      </c>
      <c r="U48" s="101"/>
      <c r="V48" s="101"/>
      <c r="W48" s="101">
        <f t="shared" si="6"/>
        <v>0</v>
      </c>
      <c r="X48" s="138">
        <f t="shared" si="7"/>
        <v>0</v>
      </c>
      <c r="Y48" s="99">
        <f>IF(X48="0","0",LOOKUP(X48,{0,66,80,100,120,140,160},{0,1,2,3,"3.5",4,5}))</f>
        <v>0</v>
      </c>
      <c r="Z48" s="99"/>
      <c r="AA48" s="99"/>
      <c r="AB48" s="99">
        <f t="shared" si="8"/>
        <v>0</v>
      </c>
      <c r="AC48" s="139"/>
      <c r="AD48" s="139"/>
      <c r="AE48" s="139">
        <f t="shared" si="9"/>
        <v>0</v>
      </c>
      <c r="AF48" s="140">
        <f t="shared" si="10"/>
        <v>0</v>
      </c>
      <c r="AG48" s="137">
        <f>IF(AF48="0","0",LOOKUP(AF48,{0,66,80,100,120,140,160},{0,1,2,3,"3.5",4,5}))</f>
        <v>0</v>
      </c>
      <c r="AH48" s="137"/>
      <c r="AI48" s="137"/>
      <c r="AJ48" s="99">
        <f t="shared" si="11"/>
        <v>0</v>
      </c>
      <c r="AK48" s="101"/>
      <c r="AL48" s="141"/>
      <c r="AM48" s="141">
        <f t="shared" si="12"/>
        <v>0</v>
      </c>
      <c r="AN48" s="140">
        <f t="shared" si="13"/>
        <v>0</v>
      </c>
      <c r="AO48" s="137">
        <f>IF(AN48="0","0",LOOKUP(AN48,{0,66,80,100,120,140,160},{0,1,2,3,"3.5",4,5}))</f>
        <v>0</v>
      </c>
      <c r="AP48" s="137"/>
      <c r="AQ48" s="137"/>
      <c r="AR48" s="101">
        <f t="shared" si="14"/>
        <v>0</v>
      </c>
      <c r="AS48" s="101"/>
      <c r="AT48" s="141"/>
      <c r="AU48" s="141">
        <f t="shared" si="15"/>
        <v>0</v>
      </c>
      <c r="AV48" s="141"/>
      <c r="AW48" s="141">
        <f t="shared" si="16"/>
        <v>0</v>
      </c>
      <c r="AX48" s="137">
        <f>IF(AW48="0","0",LOOKUP(AW48,{0,66,80,100,120,140,160},{0,1,2,3,"3.5",4,5}))</f>
        <v>0</v>
      </c>
      <c r="AY48" s="107" t="s">
        <v>486</v>
      </c>
      <c r="AZ48" s="107">
        <f>IF(ISBLANK(AX48)," ",IF(AX48="0","0",LOOKUP(AX48,{0,1,2,3,"3.5",4,5},{0,0,0,1,"1.5",2,3})))</f>
        <v>0</v>
      </c>
      <c r="BA48" s="44">
        <f t="shared" si="17"/>
        <v>0</v>
      </c>
      <c r="BB48" s="43" t="str">
        <f t="shared" si="18"/>
        <v>F</v>
      </c>
      <c r="BC48" s="34" t="str">
        <f t="shared" si="19"/>
        <v>Fail</v>
      </c>
      <c r="BD48" s="42"/>
      <c r="BE48" s="49" t="str">
        <f>IF(H48="0","0",LOOKUP(H48,{0,1,2,3,"3.5",4,5},{"F","D","C","B","A-","A","A+"}))</f>
        <v>F</v>
      </c>
      <c r="BF48" s="49" t="str">
        <f>IF(L48="0","0",LOOKUP(L48,{0,1,2,3,"3.5",4,5},{"F","D","C","B","A-","A","A+"}))</f>
        <v>F</v>
      </c>
      <c r="BG48" s="49" t="str">
        <f>IF(Q48="0","0",LOOKUP(Q48,{0,1,2,3,"3.5",4,5},{"F","D","C","B","A-","A","A+"}))</f>
        <v>F</v>
      </c>
      <c r="BH48" s="49" t="str">
        <f>IF(Y48="0","0",LOOKUP(Y48,{0,1,2,3,"3.5",4,5},{"F","D","C","B","A-","A","A+"}))</f>
        <v>F</v>
      </c>
      <c r="BI48" s="49" t="str">
        <f>IF(AG48="0","0",LOOKUP(AG48,{0,1,2,3,"3.5",4,5},{"F","D","C","B","A-","A","A+"}))</f>
        <v>F</v>
      </c>
      <c r="BJ48" s="49" t="str">
        <f>IF(AO48="0","0",LOOKUP(AO48,{0,1,2,3,"3.5",4,5},{"F","D","C","B","A-","A","A+"}))</f>
        <v>F</v>
      </c>
      <c r="BK48" s="49" t="str">
        <f>IF(AX48="0","0",LOOKUP(AX48,{0,1,2,3,"3.5",4,5},{"F","D","C","B","A-","A","A+"}))</f>
        <v>F</v>
      </c>
      <c r="BL48" s="50">
        <f t="shared" si="20"/>
        <v>0</v>
      </c>
    </row>
    <row r="49" spans="1:64" ht="15" customHeight="1">
      <c r="A49" s="37">
        <v>2045</v>
      </c>
      <c r="B49" s="38"/>
      <c r="C49" s="99"/>
      <c r="D49" s="99"/>
      <c r="E49" s="99">
        <f t="shared" si="1"/>
        <v>0</v>
      </c>
      <c r="F49" s="99"/>
      <c r="G49" s="99">
        <f t="shared" si="2"/>
        <v>0</v>
      </c>
      <c r="H49" s="135">
        <f>IF(G49="0","0",LOOKUP(G49,{0,66,80,100,120,140,160},{0,1,2,3,"3.5",4,5}))</f>
        <v>0</v>
      </c>
      <c r="I49" s="99"/>
      <c r="J49" s="101"/>
      <c r="K49" s="136">
        <f t="shared" si="3"/>
        <v>0</v>
      </c>
      <c r="L49" s="99">
        <f>IF(K49="0","0",LOOKUP(K49,{0,66,80,100,120,140,160},{0,1,2,3,"3.5",4,5}))</f>
        <v>0</v>
      </c>
      <c r="M49" s="101"/>
      <c r="N49" s="101"/>
      <c r="O49" s="101"/>
      <c r="P49" s="99">
        <f t="shared" si="4"/>
        <v>0</v>
      </c>
      <c r="Q49" s="137">
        <f>IF(P49="0","0",LOOKUP(P49,{0,33,40,50,60,70,80},{0,1,2,3,"3.5",4,5}))</f>
        <v>0</v>
      </c>
      <c r="R49" s="137"/>
      <c r="S49" s="137"/>
      <c r="T49" s="101">
        <f t="shared" si="5"/>
        <v>0</v>
      </c>
      <c r="U49" s="101"/>
      <c r="V49" s="101"/>
      <c r="W49" s="101">
        <f t="shared" si="6"/>
        <v>0</v>
      </c>
      <c r="X49" s="138">
        <f t="shared" si="7"/>
        <v>0</v>
      </c>
      <c r="Y49" s="99">
        <f>IF(X49="0","0",LOOKUP(X49,{0,66,80,100,120,140,160},{0,1,2,3,"3.5",4,5}))</f>
        <v>0</v>
      </c>
      <c r="Z49" s="99"/>
      <c r="AA49" s="99"/>
      <c r="AB49" s="99">
        <f t="shared" si="8"/>
        <v>0</v>
      </c>
      <c r="AC49" s="139"/>
      <c r="AD49" s="139"/>
      <c r="AE49" s="139">
        <f t="shared" si="9"/>
        <v>0</v>
      </c>
      <c r="AF49" s="140">
        <f t="shared" si="10"/>
        <v>0</v>
      </c>
      <c r="AG49" s="137">
        <f>IF(AF49="0","0",LOOKUP(AF49,{0,66,80,100,120,140,160},{0,1,2,3,"3.5",4,5}))</f>
        <v>0</v>
      </c>
      <c r="AH49" s="137"/>
      <c r="AI49" s="137"/>
      <c r="AJ49" s="99">
        <f t="shared" si="11"/>
        <v>0</v>
      </c>
      <c r="AK49" s="101"/>
      <c r="AL49" s="141"/>
      <c r="AM49" s="141">
        <f t="shared" si="12"/>
        <v>0</v>
      </c>
      <c r="AN49" s="140">
        <f t="shared" si="13"/>
        <v>0</v>
      </c>
      <c r="AO49" s="137">
        <f>IF(AN49="0","0",LOOKUP(AN49,{0,66,80,100,120,140,160},{0,1,2,3,"3.5",4,5}))</f>
        <v>0</v>
      </c>
      <c r="AP49" s="137"/>
      <c r="AQ49" s="137"/>
      <c r="AR49" s="101">
        <f t="shared" si="14"/>
        <v>0</v>
      </c>
      <c r="AS49" s="101"/>
      <c r="AT49" s="141"/>
      <c r="AU49" s="141">
        <f t="shared" si="15"/>
        <v>0</v>
      </c>
      <c r="AV49" s="141"/>
      <c r="AW49" s="141">
        <f t="shared" si="16"/>
        <v>0</v>
      </c>
      <c r="AX49" s="137">
        <f>IF(AW49="0","0",LOOKUP(AW49,{0,66,80,100,120,140,160},{0,1,2,3,"3.5",4,5}))</f>
        <v>0</v>
      </c>
      <c r="AY49" s="107" t="s">
        <v>486</v>
      </c>
      <c r="AZ49" s="107">
        <f>IF(ISBLANK(AX49)," ",IF(AX49="0","0",LOOKUP(AX49,{0,1,2,3,"3.5",4,5},{0,0,0,1,"1.5",2,3})))</f>
        <v>0</v>
      </c>
      <c r="BA49" s="44">
        <f t="shared" si="17"/>
        <v>0</v>
      </c>
      <c r="BB49" s="43" t="str">
        <f t="shared" si="18"/>
        <v>F</v>
      </c>
      <c r="BC49" s="34" t="str">
        <f t="shared" si="19"/>
        <v>Fail</v>
      </c>
      <c r="BD49" s="42"/>
      <c r="BE49" s="49" t="str">
        <f>IF(H49="0","0",LOOKUP(H49,{0,1,2,3,"3.5",4,5},{"F","D","C","B","A-","A","A+"}))</f>
        <v>F</v>
      </c>
      <c r="BF49" s="49" t="str">
        <f>IF(L49="0","0",LOOKUP(L49,{0,1,2,3,"3.5",4,5},{"F","D","C","B","A-","A","A+"}))</f>
        <v>F</v>
      </c>
      <c r="BG49" s="49" t="str">
        <f>IF(Q49="0","0",LOOKUP(Q49,{0,1,2,3,"3.5",4,5},{"F","D","C","B","A-","A","A+"}))</f>
        <v>F</v>
      </c>
      <c r="BH49" s="49" t="str">
        <f>IF(Y49="0","0",LOOKUP(Y49,{0,1,2,3,"3.5",4,5},{"F","D","C","B","A-","A","A+"}))</f>
        <v>F</v>
      </c>
      <c r="BI49" s="49" t="str">
        <f>IF(AG49="0","0",LOOKUP(AG49,{0,1,2,3,"3.5",4,5},{"F","D","C","B","A-","A","A+"}))</f>
        <v>F</v>
      </c>
      <c r="BJ49" s="49" t="str">
        <f>IF(AO49="0","0",LOOKUP(AO49,{0,1,2,3,"3.5",4,5},{"F","D","C","B","A-","A","A+"}))</f>
        <v>F</v>
      </c>
      <c r="BK49" s="49" t="str">
        <f>IF(AX49="0","0",LOOKUP(AX49,{0,1,2,3,"3.5",4,5},{"F","D","C","B","A-","A","A+"}))</f>
        <v>F</v>
      </c>
      <c r="BL49" s="50">
        <f t="shared" si="20"/>
        <v>0</v>
      </c>
    </row>
    <row r="50" spans="1:64" ht="15" customHeight="1">
      <c r="A50" s="37">
        <v>2046</v>
      </c>
      <c r="B50" s="38" t="s">
        <v>525</v>
      </c>
      <c r="C50" s="142">
        <v>42</v>
      </c>
      <c r="D50" s="142">
        <v>63</v>
      </c>
      <c r="E50" s="99">
        <f t="shared" si="1"/>
        <v>105</v>
      </c>
      <c r="F50" s="99">
        <v>24</v>
      </c>
      <c r="G50" s="99">
        <f t="shared" si="2"/>
        <v>129</v>
      </c>
      <c r="H50" s="135" t="str">
        <f>IF(G50="0","0",LOOKUP(G50,{0,66,80,100,120,140,160},{0,1,2,3,"3.5",4,5}))</f>
        <v>3.5</v>
      </c>
      <c r="I50" s="99">
        <v>63</v>
      </c>
      <c r="J50" s="101">
        <v>66</v>
      </c>
      <c r="K50" s="136">
        <f t="shared" si="3"/>
        <v>129</v>
      </c>
      <c r="L50" s="99" t="str">
        <f>IF(K50="0","0",LOOKUP(K50,{0,66,80,100,120,140,160},{0,1,2,3,"3.5",4,5}))</f>
        <v>3.5</v>
      </c>
      <c r="M50" s="101">
        <v>35</v>
      </c>
      <c r="N50" s="101">
        <v>15</v>
      </c>
      <c r="O50" s="101">
        <v>14</v>
      </c>
      <c r="P50" s="99">
        <f t="shared" si="4"/>
        <v>64</v>
      </c>
      <c r="Q50" s="137" t="str">
        <f>IF(P50="0","0",LOOKUP(P50,{0,33,40,50,60,70,80},{0,1,2,3,"3.5",4,5}))</f>
        <v>3.5</v>
      </c>
      <c r="R50" s="137">
        <v>25</v>
      </c>
      <c r="S50" s="137">
        <v>43</v>
      </c>
      <c r="T50" s="101">
        <f t="shared" si="5"/>
        <v>68</v>
      </c>
      <c r="U50" s="101">
        <v>19</v>
      </c>
      <c r="V50" s="101">
        <v>15</v>
      </c>
      <c r="W50" s="101">
        <f t="shared" si="6"/>
        <v>34</v>
      </c>
      <c r="X50" s="138">
        <f t="shared" si="7"/>
        <v>102</v>
      </c>
      <c r="Y50" s="99">
        <f>IF(X50="0","0",LOOKUP(X50,{0,66,80,100,120,140,160},{0,1,2,3,"3.5",4,5}))</f>
        <v>3</v>
      </c>
      <c r="Z50" s="99">
        <v>48</v>
      </c>
      <c r="AA50" s="99">
        <v>42</v>
      </c>
      <c r="AB50" s="99">
        <f t="shared" si="8"/>
        <v>90</v>
      </c>
      <c r="AC50" s="139">
        <v>26</v>
      </c>
      <c r="AD50" s="139">
        <v>25</v>
      </c>
      <c r="AE50" s="139">
        <f t="shared" si="9"/>
        <v>51</v>
      </c>
      <c r="AF50" s="140">
        <f t="shared" si="10"/>
        <v>141</v>
      </c>
      <c r="AG50" s="137">
        <f>IF(AF50="0","0",LOOKUP(AF50,{0,66,80,100,120,140,160},{0,1,2,3,"3.5",4,5}))</f>
        <v>4</v>
      </c>
      <c r="AH50" s="137">
        <v>49</v>
      </c>
      <c r="AI50" s="137">
        <v>54</v>
      </c>
      <c r="AJ50" s="99">
        <f t="shared" si="11"/>
        <v>103</v>
      </c>
      <c r="AK50" s="101">
        <v>23</v>
      </c>
      <c r="AL50" s="141">
        <v>24</v>
      </c>
      <c r="AM50" s="141">
        <f t="shared" si="12"/>
        <v>47</v>
      </c>
      <c r="AN50" s="140">
        <f t="shared" si="13"/>
        <v>150</v>
      </c>
      <c r="AO50" s="137">
        <f>IF(AN50="0","0",LOOKUP(AN50,{0,66,80,100,120,140,160},{0,1,2,3,"3.5",4,5}))</f>
        <v>4</v>
      </c>
      <c r="AP50" s="137">
        <v>40</v>
      </c>
      <c r="AQ50" s="137">
        <v>34</v>
      </c>
      <c r="AR50" s="101">
        <f t="shared" si="14"/>
        <v>74</v>
      </c>
      <c r="AS50" s="101">
        <v>19</v>
      </c>
      <c r="AT50" s="141">
        <v>21</v>
      </c>
      <c r="AU50" s="141">
        <f t="shared" si="15"/>
        <v>40</v>
      </c>
      <c r="AV50" s="141">
        <v>48</v>
      </c>
      <c r="AW50" s="141">
        <f t="shared" si="16"/>
        <v>162</v>
      </c>
      <c r="AX50" s="137">
        <f>IF(AW50="0","0",LOOKUP(AW50,{0,66,80,100,120,140,160},{0,1,2,3,"3.5",4,5}))</f>
        <v>5</v>
      </c>
      <c r="AY50" s="107" t="s">
        <v>486</v>
      </c>
      <c r="AZ50" s="107">
        <f>IF(ISBLANK(AX50)," ",IF(AX50="0","0",LOOKUP(AX50,{0,1,2,3,"3.5",4,5},{0,0,0,1,"1.5",2,3})))</f>
        <v>3</v>
      </c>
      <c r="BA50" s="44">
        <f t="shared" si="17"/>
        <v>4.083333333333333</v>
      </c>
      <c r="BB50" s="43" t="str">
        <f t="shared" si="18"/>
        <v>A</v>
      </c>
      <c r="BC50" s="34" t="str">
        <f t="shared" si="19"/>
        <v>Very Good Result</v>
      </c>
      <c r="BD50" s="42"/>
      <c r="BE50" s="49" t="str">
        <f>IF(H50="0","0",LOOKUP(H50,{0,1,2,3,"3.5",4,5},{"F","D","C","B","A-","A","A+"}))</f>
        <v>A-</v>
      </c>
      <c r="BF50" s="49" t="str">
        <f>IF(L50="0","0",LOOKUP(L50,{0,1,2,3,"3.5",4,5},{"F","D","C","B","A-","A","A+"}))</f>
        <v>A-</v>
      </c>
      <c r="BG50" s="49" t="str">
        <f>IF(Q50="0","0",LOOKUP(Q50,{0,1,2,3,"3.5",4,5},{"F","D","C","B","A-","A","A+"}))</f>
        <v>A-</v>
      </c>
      <c r="BH50" s="49" t="str">
        <f>IF(Y50="0","0",LOOKUP(Y50,{0,1,2,3,"3.5",4,5},{"F","D","C","B","A-","A","A+"}))</f>
        <v>B</v>
      </c>
      <c r="BI50" s="49" t="str">
        <f>IF(AG50="0","0",LOOKUP(AG50,{0,1,2,3,"3.5",4,5},{"F","D","C","B","A-","A","A+"}))</f>
        <v>A</v>
      </c>
      <c r="BJ50" s="49" t="str">
        <f>IF(AO50="0","0",LOOKUP(AO50,{0,1,2,3,"3.5",4,5},{"F","D","C","B","A-","A","A+"}))</f>
        <v>A</v>
      </c>
      <c r="BK50" s="49" t="str">
        <f>IF(AX50="0","0",LOOKUP(AX50,{0,1,2,3,"3.5",4,5},{"F","D","C","B","A-","A","A+"}))</f>
        <v>A+</v>
      </c>
      <c r="BL50" s="50">
        <f t="shared" si="20"/>
        <v>877</v>
      </c>
    </row>
    <row r="51" spans="1:64" ht="15" customHeight="1">
      <c r="A51" s="37">
        <v>2047</v>
      </c>
      <c r="B51" s="38" t="s">
        <v>526</v>
      </c>
      <c r="C51" s="99">
        <v>34</v>
      </c>
      <c r="D51" s="99">
        <v>71</v>
      </c>
      <c r="E51" s="99">
        <f t="shared" si="1"/>
        <v>105</v>
      </c>
      <c r="F51" s="99">
        <v>23</v>
      </c>
      <c r="G51" s="99">
        <f t="shared" si="2"/>
        <v>128</v>
      </c>
      <c r="H51" s="135" t="str">
        <f>IF(G51="0","0",LOOKUP(G51,{0,66,80,100,120,140,160},{0,1,2,3,"3.5",4,5}))</f>
        <v>3.5</v>
      </c>
      <c r="I51" s="99">
        <v>44</v>
      </c>
      <c r="J51" s="101">
        <v>58</v>
      </c>
      <c r="K51" s="136">
        <f t="shared" si="3"/>
        <v>102</v>
      </c>
      <c r="L51" s="99">
        <f>IF(K51="0","0",LOOKUP(K51,{0,66,80,100,120,140,160},{0,1,2,3,"3.5",4,5}))</f>
        <v>3</v>
      </c>
      <c r="M51" s="101">
        <v>26</v>
      </c>
      <c r="N51" s="101">
        <v>17</v>
      </c>
      <c r="O51" s="101">
        <v>21</v>
      </c>
      <c r="P51" s="99">
        <f t="shared" si="4"/>
        <v>64</v>
      </c>
      <c r="Q51" s="137" t="str">
        <f>IF(P51="0","0",LOOKUP(P51,{0,33,40,50,60,70,80},{0,1,2,3,"3.5",4,5}))</f>
        <v>3.5</v>
      </c>
      <c r="R51" s="137">
        <v>20</v>
      </c>
      <c r="S51" s="137">
        <v>47</v>
      </c>
      <c r="T51" s="101">
        <f t="shared" si="5"/>
        <v>67</v>
      </c>
      <c r="U51" s="101">
        <v>18</v>
      </c>
      <c r="V51" s="101">
        <v>12</v>
      </c>
      <c r="W51" s="101">
        <f t="shared" si="6"/>
        <v>30</v>
      </c>
      <c r="X51" s="138">
        <f t="shared" si="7"/>
        <v>97</v>
      </c>
      <c r="Y51" s="99">
        <f>IF(X51="0","0",LOOKUP(X51,{0,66,80,100,120,140,160},{0,1,2,3,"3.5",4,5}))</f>
        <v>2</v>
      </c>
      <c r="Z51" s="99">
        <v>34</v>
      </c>
      <c r="AA51" s="99">
        <v>33</v>
      </c>
      <c r="AB51" s="99">
        <f t="shared" si="8"/>
        <v>67</v>
      </c>
      <c r="AC51" s="139">
        <v>26</v>
      </c>
      <c r="AD51" s="139">
        <v>20</v>
      </c>
      <c r="AE51" s="139">
        <f t="shared" si="9"/>
        <v>46</v>
      </c>
      <c r="AF51" s="140">
        <f t="shared" si="10"/>
        <v>113</v>
      </c>
      <c r="AG51" s="137">
        <f>IF(AF51="0","0",LOOKUP(AF51,{0,66,80,100,120,140,160},{0,1,2,3,"3.5",4,5}))</f>
        <v>3</v>
      </c>
      <c r="AH51" s="137">
        <v>28</v>
      </c>
      <c r="AI51" s="137">
        <v>29</v>
      </c>
      <c r="AJ51" s="99">
        <f t="shared" si="11"/>
        <v>57</v>
      </c>
      <c r="AK51" s="101">
        <v>22</v>
      </c>
      <c r="AL51" s="141">
        <v>18</v>
      </c>
      <c r="AM51" s="141">
        <f t="shared" si="12"/>
        <v>40</v>
      </c>
      <c r="AN51" s="140">
        <f t="shared" si="13"/>
        <v>97</v>
      </c>
      <c r="AO51" s="137">
        <f>IF(AN51="0","0",LOOKUP(AN51,{0,66,80,100,120,140,160},{0,1,2,3,"3.5",4,5}))</f>
        <v>2</v>
      </c>
      <c r="AP51" s="137">
        <v>32</v>
      </c>
      <c r="AQ51" s="137">
        <v>27</v>
      </c>
      <c r="AR51" s="101">
        <f t="shared" si="14"/>
        <v>59</v>
      </c>
      <c r="AS51" s="101">
        <v>17</v>
      </c>
      <c r="AT51" s="141">
        <v>14</v>
      </c>
      <c r="AU51" s="141">
        <f t="shared" si="15"/>
        <v>31</v>
      </c>
      <c r="AV51" s="141">
        <v>42</v>
      </c>
      <c r="AW51" s="141">
        <f t="shared" si="16"/>
        <v>132</v>
      </c>
      <c r="AX51" s="137" t="str">
        <f>IF(AW51="0","0",LOOKUP(AW51,{0,66,80,100,120,140,160},{0,1,2,3,"3.5",4,5}))</f>
        <v>3.5</v>
      </c>
      <c r="AY51" s="107" t="s">
        <v>486</v>
      </c>
      <c r="AZ51" s="107" t="str">
        <f>IF(ISBLANK(AX51)," ",IF(AX51="0","0",LOOKUP(AX51,{0,1,2,3,"3.5",4,5},{0,0,0,1,"1.5",2,3})))</f>
        <v>1.5</v>
      </c>
      <c r="BA51" s="44">
        <f t="shared" si="17"/>
        <v>3.0833333333333335</v>
      </c>
      <c r="BB51" s="43" t="str">
        <f t="shared" si="18"/>
        <v>B</v>
      </c>
      <c r="BC51" s="34" t="str">
        <f t="shared" si="19"/>
        <v>Average Result</v>
      </c>
      <c r="BD51" s="42"/>
      <c r="BE51" s="49" t="str">
        <f>IF(H51="0","0",LOOKUP(H51,{0,1,2,3,"3.5",4,5},{"F","D","C","B","A-","A","A+"}))</f>
        <v>A-</v>
      </c>
      <c r="BF51" s="49" t="str">
        <f>IF(L51="0","0",LOOKUP(L51,{0,1,2,3,"3.5",4,5},{"F","D","C","B","A-","A","A+"}))</f>
        <v>B</v>
      </c>
      <c r="BG51" s="49" t="str">
        <f>IF(Q51="0","0",LOOKUP(Q51,{0,1,2,3,"3.5",4,5},{"F","D","C","B","A-","A","A+"}))</f>
        <v>A-</v>
      </c>
      <c r="BH51" s="49" t="str">
        <f>IF(Y51="0","0",LOOKUP(Y51,{0,1,2,3,"3.5",4,5},{"F","D","C","B","A-","A","A+"}))</f>
        <v>C</v>
      </c>
      <c r="BI51" s="49" t="str">
        <f>IF(AG51="0","0",LOOKUP(AG51,{0,1,2,3,"3.5",4,5},{"F","D","C","B","A-","A","A+"}))</f>
        <v>B</v>
      </c>
      <c r="BJ51" s="49" t="str">
        <f>IF(AO51="0","0",LOOKUP(AO51,{0,1,2,3,"3.5",4,5},{"F","D","C","B","A-","A","A+"}))</f>
        <v>C</v>
      </c>
      <c r="BK51" s="49" t="str">
        <f>IF(AX51="0","0",LOOKUP(AX51,{0,1,2,3,"3.5",4,5},{"F","D","C","B","A-","A","A+"}))</f>
        <v>A-</v>
      </c>
      <c r="BL51" s="50">
        <f t="shared" si="20"/>
        <v>733</v>
      </c>
    </row>
    <row r="52" spans="1:64" ht="15" customHeight="1">
      <c r="A52" s="37">
        <v>2048</v>
      </c>
      <c r="B52" s="38" t="s">
        <v>527</v>
      </c>
      <c r="C52" s="99">
        <v>42</v>
      </c>
      <c r="D52" s="99">
        <v>70</v>
      </c>
      <c r="E52" s="99">
        <f t="shared" si="1"/>
        <v>112</v>
      </c>
      <c r="F52" s="99">
        <v>21</v>
      </c>
      <c r="G52" s="99">
        <f t="shared" si="2"/>
        <v>133</v>
      </c>
      <c r="H52" s="135" t="str">
        <f>IF(G52="0","0",LOOKUP(G52,{0,66,80,100,120,140,160},{0,1,2,3,"3.5",4,5}))</f>
        <v>3.5</v>
      </c>
      <c r="I52" s="99">
        <v>55</v>
      </c>
      <c r="J52" s="101">
        <v>48</v>
      </c>
      <c r="K52" s="136">
        <f t="shared" si="3"/>
        <v>103</v>
      </c>
      <c r="L52" s="99">
        <f>IF(K52="0","0",LOOKUP(K52,{0,66,80,100,120,140,160},{0,1,2,3,"3.5",4,5}))</f>
        <v>3</v>
      </c>
      <c r="M52" s="101">
        <v>26</v>
      </c>
      <c r="N52" s="101">
        <v>16</v>
      </c>
      <c r="O52" s="101">
        <v>20</v>
      </c>
      <c r="P52" s="99">
        <f t="shared" si="4"/>
        <v>62</v>
      </c>
      <c r="Q52" s="137" t="str">
        <f>IF(P52="0","0",LOOKUP(P52,{0,33,40,50,60,70,80},{0,1,2,3,"3.5",4,5}))</f>
        <v>3.5</v>
      </c>
      <c r="R52" s="137">
        <v>24</v>
      </c>
      <c r="S52" s="137">
        <v>38</v>
      </c>
      <c r="T52" s="101">
        <f t="shared" si="5"/>
        <v>62</v>
      </c>
      <c r="U52" s="101">
        <v>20</v>
      </c>
      <c r="V52" s="101">
        <v>10</v>
      </c>
      <c r="W52" s="101">
        <f t="shared" si="6"/>
        <v>30</v>
      </c>
      <c r="X52" s="138">
        <f t="shared" si="7"/>
        <v>92</v>
      </c>
      <c r="Y52" s="99">
        <f>IF(X52="0","0",LOOKUP(X52,{0,66,80,100,120,140,160},{0,1,2,3,"3.5",4,5}))</f>
        <v>2</v>
      </c>
      <c r="Z52" s="99">
        <v>47</v>
      </c>
      <c r="AA52" s="99">
        <v>43</v>
      </c>
      <c r="AB52" s="99">
        <f t="shared" si="8"/>
        <v>90</v>
      </c>
      <c r="AC52" s="139">
        <v>26</v>
      </c>
      <c r="AD52" s="139">
        <v>22</v>
      </c>
      <c r="AE52" s="139">
        <f t="shared" si="9"/>
        <v>48</v>
      </c>
      <c r="AF52" s="140">
        <f t="shared" si="10"/>
        <v>138</v>
      </c>
      <c r="AG52" s="137" t="str">
        <f>IF(AF52="0","0",LOOKUP(AF52,{0,66,80,100,120,140,160},{0,1,2,3,"3.5",4,5}))</f>
        <v>3.5</v>
      </c>
      <c r="AH52" s="137">
        <v>46</v>
      </c>
      <c r="AI52" s="137">
        <v>53</v>
      </c>
      <c r="AJ52" s="99">
        <f t="shared" si="11"/>
        <v>99</v>
      </c>
      <c r="AK52" s="101">
        <v>22</v>
      </c>
      <c r="AL52" s="141">
        <v>19</v>
      </c>
      <c r="AM52" s="141">
        <f t="shared" si="12"/>
        <v>41</v>
      </c>
      <c r="AN52" s="140">
        <f t="shared" si="13"/>
        <v>140</v>
      </c>
      <c r="AO52" s="137">
        <f>IF(AN52="0","0",LOOKUP(AN52,{0,66,80,100,120,140,160},{0,1,2,3,"3.5",4,5}))</f>
        <v>4</v>
      </c>
      <c r="AP52" s="137">
        <v>43</v>
      </c>
      <c r="AQ52" s="137">
        <v>33</v>
      </c>
      <c r="AR52" s="101">
        <f t="shared" si="14"/>
        <v>76</v>
      </c>
      <c r="AS52" s="101">
        <v>15</v>
      </c>
      <c r="AT52" s="141">
        <v>22</v>
      </c>
      <c r="AU52" s="141">
        <f t="shared" si="15"/>
        <v>37</v>
      </c>
      <c r="AV52" s="141">
        <v>50</v>
      </c>
      <c r="AW52" s="141">
        <f t="shared" si="16"/>
        <v>163</v>
      </c>
      <c r="AX52" s="137">
        <f>IF(AW52="0","0",LOOKUP(AW52,{0,66,80,100,120,140,160},{0,1,2,3,"3.5",4,5}))</f>
        <v>5</v>
      </c>
      <c r="AY52" s="107" t="s">
        <v>486</v>
      </c>
      <c r="AZ52" s="107">
        <f>IF(ISBLANK(AX52)," ",IF(AX52="0","0",LOOKUP(AX52,{0,1,2,3,"3.5",4,5},{0,0,0,1,"1.5",2,3})))</f>
        <v>3</v>
      </c>
      <c r="BA52" s="44">
        <f t="shared" si="17"/>
        <v>3.75</v>
      </c>
      <c r="BB52" s="43" t="str">
        <f t="shared" si="18"/>
        <v>A-</v>
      </c>
      <c r="BC52" s="34" t="str">
        <f t="shared" si="19"/>
        <v>Good Result</v>
      </c>
      <c r="BD52" s="42"/>
      <c r="BE52" s="49" t="str">
        <f>IF(H52="0","0",LOOKUP(H52,{0,1,2,3,"3.5",4,5},{"F","D","C","B","A-","A","A+"}))</f>
        <v>A-</v>
      </c>
      <c r="BF52" s="49" t="str">
        <f>IF(L52="0","0",LOOKUP(L52,{0,1,2,3,"3.5",4,5},{"F","D","C","B","A-","A","A+"}))</f>
        <v>B</v>
      </c>
      <c r="BG52" s="49" t="str">
        <f>IF(Q52="0","0",LOOKUP(Q52,{0,1,2,3,"3.5",4,5},{"F","D","C","B","A-","A","A+"}))</f>
        <v>A-</v>
      </c>
      <c r="BH52" s="49" t="str">
        <f>IF(Y52="0","0",LOOKUP(Y52,{0,1,2,3,"3.5",4,5},{"F","D","C","B","A-","A","A+"}))</f>
        <v>C</v>
      </c>
      <c r="BI52" s="49" t="str">
        <f>IF(AG52="0","0",LOOKUP(AG52,{0,1,2,3,"3.5",4,5},{"F","D","C","B","A-","A","A+"}))</f>
        <v>A-</v>
      </c>
      <c r="BJ52" s="49" t="str">
        <f>IF(AO52="0","0",LOOKUP(AO52,{0,1,2,3,"3.5",4,5},{"F","D","C","B","A-","A","A+"}))</f>
        <v>A</v>
      </c>
      <c r="BK52" s="49" t="str">
        <f>IF(AX52="0","0",LOOKUP(AX52,{0,1,2,3,"3.5",4,5},{"F","D","C","B","A-","A","A+"}))</f>
        <v>A+</v>
      </c>
      <c r="BL52" s="50">
        <f t="shared" si="20"/>
        <v>831</v>
      </c>
    </row>
    <row r="53" spans="1:64" ht="15" customHeight="1">
      <c r="A53" s="37">
        <v>2049</v>
      </c>
      <c r="B53" s="38" t="s">
        <v>528</v>
      </c>
      <c r="C53" s="99">
        <v>49</v>
      </c>
      <c r="D53" s="99">
        <v>70</v>
      </c>
      <c r="E53" s="99">
        <f t="shared" si="1"/>
        <v>119</v>
      </c>
      <c r="F53" s="99">
        <v>25</v>
      </c>
      <c r="G53" s="99">
        <f t="shared" si="2"/>
        <v>144</v>
      </c>
      <c r="H53" s="135">
        <f>IF(G53="0","0",LOOKUP(G53,{0,66,80,100,120,140,160},{0,1,2,3,"3.5",4,5}))</f>
        <v>4</v>
      </c>
      <c r="I53" s="99">
        <v>66</v>
      </c>
      <c r="J53" s="101">
        <v>68</v>
      </c>
      <c r="K53" s="136">
        <f t="shared" si="3"/>
        <v>134</v>
      </c>
      <c r="L53" s="99" t="str">
        <f>IF(K53="0","0",LOOKUP(K53,{0,66,80,100,120,140,160},{0,1,2,3,"3.5",4,5}))</f>
        <v>3.5</v>
      </c>
      <c r="M53" s="101">
        <v>30</v>
      </c>
      <c r="N53" s="101">
        <v>18</v>
      </c>
      <c r="O53" s="101">
        <v>20</v>
      </c>
      <c r="P53" s="99">
        <f t="shared" si="4"/>
        <v>68</v>
      </c>
      <c r="Q53" s="137" t="str">
        <f>IF(P53="0","0",LOOKUP(P53,{0,33,40,50,60,70,80},{0,1,2,3,"3.5",4,5}))</f>
        <v>3.5</v>
      </c>
      <c r="R53" s="137">
        <v>24</v>
      </c>
      <c r="S53" s="137">
        <v>49</v>
      </c>
      <c r="T53" s="101">
        <f t="shared" si="5"/>
        <v>73</v>
      </c>
      <c r="U53" s="101">
        <v>19</v>
      </c>
      <c r="V53" s="101">
        <v>15</v>
      </c>
      <c r="W53" s="101">
        <f t="shared" si="6"/>
        <v>34</v>
      </c>
      <c r="X53" s="138">
        <f t="shared" si="7"/>
        <v>107</v>
      </c>
      <c r="Y53" s="99">
        <f>IF(X53="0","0",LOOKUP(X53,{0,66,80,100,120,140,160},{0,1,2,3,"3.5",4,5}))</f>
        <v>3</v>
      </c>
      <c r="Z53" s="99">
        <v>46</v>
      </c>
      <c r="AA53" s="99">
        <v>50</v>
      </c>
      <c r="AB53" s="99">
        <f t="shared" si="8"/>
        <v>96</v>
      </c>
      <c r="AC53" s="139">
        <v>26</v>
      </c>
      <c r="AD53" s="139">
        <v>23</v>
      </c>
      <c r="AE53" s="139">
        <f t="shared" si="9"/>
        <v>49</v>
      </c>
      <c r="AF53" s="140">
        <f t="shared" si="10"/>
        <v>145</v>
      </c>
      <c r="AG53" s="137">
        <f>IF(AF53="0","0",LOOKUP(AF53,{0,66,80,100,120,140,160},{0,1,2,3,"3.5",4,5}))</f>
        <v>4</v>
      </c>
      <c r="AH53" s="137">
        <v>49</v>
      </c>
      <c r="AI53" s="137">
        <v>45</v>
      </c>
      <c r="AJ53" s="99">
        <f t="shared" si="11"/>
        <v>94</v>
      </c>
      <c r="AK53" s="101">
        <v>23</v>
      </c>
      <c r="AL53" s="141">
        <v>24</v>
      </c>
      <c r="AM53" s="141">
        <f t="shared" si="12"/>
        <v>47</v>
      </c>
      <c r="AN53" s="140">
        <f t="shared" si="13"/>
        <v>141</v>
      </c>
      <c r="AO53" s="137">
        <f>IF(AN53="0","0",LOOKUP(AN53,{0,66,80,100,120,140,160},{0,1,2,3,"3.5",4,5}))</f>
        <v>4</v>
      </c>
      <c r="AP53" s="137">
        <v>42</v>
      </c>
      <c r="AQ53" s="137">
        <v>44</v>
      </c>
      <c r="AR53" s="101">
        <f t="shared" si="14"/>
        <v>86</v>
      </c>
      <c r="AS53" s="101">
        <v>20</v>
      </c>
      <c r="AT53" s="141">
        <v>21</v>
      </c>
      <c r="AU53" s="141">
        <f t="shared" si="15"/>
        <v>41</v>
      </c>
      <c r="AV53" s="141">
        <v>50</v>
      </c>
      <c r="AW53" s="141">
        <f t="shared" si="16"/>
        <v>177</v>
      </c>
      <c r="AX53" s="137">
        <f>IF(AW53="0","0",LOOKUP(AW53,{0,66,80,100,120,140,160},{0,1,2,3,"3.5",4,5}))</f>
        <v>5</v>
      </c>
      <c r="AY53" s="107" t="s">
        <v>486</v>
      </c>
      <c r="AZ53" s="107">
        <f>IF(ISBLANK(AX53)," ",IF(AX53="0","0",LOOKUP(AX53,{0,1,2,3,"3.5",4,5},{0,0,0,1,"1.5",2,3})))</f>
        <v>3</v>
      </c>
      <c r="BA53" s="44">
        <f t="shared" si="17"/>
        <v>4.166666666666667</v>
      </c>
      <c r="BB53" s="43" t="str">
        <f t="shared" si="18"/>
        <v>A</v>
      </c>
      <c r="BC53" s="34" t="str">
        <f t="shared" si="19"/>
        <v>Very Good Result</v>
      </c>
      <c r="BD53" s="42"/>
      <c r="BE53" s="49" t="str">
        <f>IF(H53="0","0",LOOKUP(H53,{0,1,2,3,"3.5",4,5},{"F","D","C","B","A-","A","A+"}))</f>
        <v>A</v>
      </c>
      <c r="BF53" s="49" t="str">
        <f>IF(L53="0","0",LOOKUP(L53,{0,1,2,3,"3.5",4,5},{"F","D","C","B","A-","A","A+"}))</f>
        <v>A-</v>
      </c>
      <c r="BG53" s="49" t="str">
        <f>IF(Q53="0","0",LOOKUP(Q53,{0,1,2,3,"3.5",4,5},{"F","D","C","B","A-","A","A+"}))</f>
        <v>A-</v>
      </c>
      <c r="BH53" s="49" t="str">
        <f>IF(Y53="0","0",LOOKUP(Y53,{0,1,2,3,"3.5",4,5},{"F","D","C","B","A-","A","A+"}))</f>
        <v>B</v>
      </c>
      <c r="BI53" s="49" t="str">
        <f>IF(AG53="0","0",LOOKUP(AG53,{0,1,2,3,"3.5",4,5},{"F","D","C","B","A-","A","A+"}))</f>
        <v>A</v>
      </c>
      <c r="BJ53" s="49" t="str">
        <f>IF(AO53="0","0",LOOKUP(AO53,{0,1,2,3,"3.5",4,5},{"F","D","C","B","A-","A","A+"}))</f>
        <v>A</v>
      </c>
      <c r="BK53" s="49" t="str">
        <f>IF(AX53="0","0",LOOKUP(AX53,{0,1,2,3,"3.5",4,5},{"F","D","C","B","A-","A","A+"}))</f>
        <v>A+</v>
      </c>
      <c r="BL53" s="50">
        <f t="shared" si="20"/>
        <v>916</v>
      </c>
    </row>
    <row r="54" spans="1:64" ht="15" customHeight="1">
      <c r="A54" s="37">
        <v>2050</v>
      </c>
      <c r="B54" s="38" t="s">
        <v>529</v>
      </c>
      <c r="C54" s="99">
        <v>44</v>
      </c>
      <c r="D54" s="99">
        <v>52</v>
      </c>
      <c r="E54" s="99">
        <f t="shared" si="1"/>
        <v>96</v>
      </c>
      <c r="F54" s="99">
        <v>18</v>
      </c>
      <c r="G54" s="99">
        <f t="shared" si="2"/>
        <v>114</v>
      </c>
      <c r="H54" s="135">
        <f>IF(G54="0","0",LOOKUP(G54,{0,66,80,100,120,140,160},{0,1,2,3,"3.5",4,5}))</f>
        <v>3</v>
      </c>
      <c r="I54" s="99">
        <v>50</v>
      </c>
      <c r="J54" s="101">
        <v>48</v>
      </c>
      <c r="K54" s="136">
        <f t="shared" si="3"/>
        <v>98</v>
      </c>
      <c r="L54" s="99">
        <f>IF(K54="0","0",LOOKUP(K54,{0,66,80,100,120,140,160},{0,1,2,3,"3.5",4,5}))</f>
        <v>2</v>
      </c>
      <c r="M54" s="101">
        <v>18</v>
      </c>
      <c r="N54" s="101">
        <v>14</v>
      </c>
      <c r="O54" s="101">
        <v>19</v>
      </c>
      <c r="P54" s="99">
        <f t="shared" si="4"/>
        <v>51</v>
      </c>
      <c r="Q54" s="137">
        <f>IF(P54="0","0",LOOKUP(P54,{0,33,40,50,60,70,80},{0,1,2,3,"3.5",4,5}))</f>
        <v>3</v>
      </c>
      <c r="R54" s="137">
        <v>18</v>
      </c>
      <c r="S54" s="137">
        <v>23</v>
      </c>
      <c r="T54" s="101">
        <f t="shared" si="5"/>
        <v>41</v>
      </c>
      <c r="U54" s="101">
        <v>19</v>
      </c>
      <c r="V54" s="101">
        <v>9</v>
      </c>
      <c r="W54" s="101">
        <f t="shared" si="6"/>
        <v>28</v>
      </c>
      <c r="X54" s="138">
        <f t="shared" si="7"/>
        <v>69</v>
      </c>
      <c r="Y54" s="99">
        <f>IF(X54="0","0",LOOKUP(X54,{0,66,80,100,120,140,160},{0,1,2,3,"3.5",4,5}))</f>
        <v>1</v>
      </c>
      <c r="Z54" s="99">
        <v>40</v>
      </c>
      <c r="AA54" s="99">
        <v>40</v>
      </c>
      <c r="AB54" s="99">
        <f t="shared" si="8"/>
        <v>80</v>
      </c>
      <c r="AC54" s="139">
        <v>26</v>
      </c>
      <c r="AD54" s="139">
        <v>23</v>
      </c>
      <c r="AE54" s="139">
        <f t="shared" si="9"/>
        <v>49</v>
      </c>
      <c r="AF54" s="140">
        <f t="shared" si="10"/>
        <v>129</v>
      </c>
      <c r="AG54" s="137" t="str">
        <f>IF(AF54="0","0",LOOKUP(AF54,{0,66,80,100,120,140,160},{0,1,2,3,"3.5",4,5}))</f>
        <v>3.5</v>
      </c>
      <c r="AH54" s="137">
        <v>46</v>
      </c>
      <c r="AI54" s="137">
        <v>48</v>
      </c>
      <c r="AJ54" s="99">
        <f t="shared" si="11"/>
        <v>94</v>
      </c>
      <c r="AK54" s="101">
        <v>21</v>
      </c>
      <c r="AL54" s="141">
        <v>17</v>
      </c>
      <c r="AM54" s="141">
        <f t="shared" si="12"/>
        <v>38</v>
      </c>
      <c r="AN54" s="140">
        <f t="shared" si="13"/>
        <v>132</v>
      </c>
      <c r="AO54" s="137" t="str">
        <f>IF(AN54="0","0",LOOKUP(AN54,{0,66,80,100,120,140,160},{0,1,2,3,"3.5",4,5}))</f>
        <v>3.5</v>
      </c>
      <c r="AP54" s="137">
        <v>31</v>
      </c>
      <c r="AQ54" s="137">
        <v>33</v>
      </c>
      <c r="AR54" s="101">
        <f t="shared" si="14"/>
        <v>64</v>
      </c>
      <c r="AS54" s="101">
        <v>14</v>
      </c>
      <c r="AT54" s="141">
        <v>18</v>
      </c>
      <c r="AU54" s="141">
        <f t="shared" si="15"/>
        <v>32</v>
      </c>
      <c r="AV54" s="141">
        <v>42</v>
      </c>
      <c r="AW54" s="141">
        <f t="shared" si="16"/>
        <v>138</v>
      </c>
      <c r="AX54" s="137" t="str">
        <f>IF(AW54="0","0",LOOKUP(AW54,{0,66,80,100,120,140,160},{0,1,2,3,"3.5",4,5}))</f>
        <v>3.5</v>
      </c>
      <c r="AY54" s="107" t="s">
        <v>486</v>
      </c>
      <c r="AZ54" s="107" t="str">
        <f>IF(ISBLANK(AX54)," ",IF(AX54="0","0",LOOKUP(AX54,{0,1,2,3,"3.5",4,5},{0,0,0,1,"1.5",2,3})))</f>
        <v>1.5</v>
      </c>
      <c r="BA54" s="44">
        <f t="shared" si="17"/>
        <v>2.9166666666666665</v>
      </c>
      <c r="BB54" s="43" t="str">
        <f t="shared" si="18"/>
        <v>C</v>
      </c>
      <c r="BC54" s="34" t="str">
        <f t="shared" si="19"/>
        <v>Bellow Average Result</v>
      </c>
      <c r="BD54" s="42"/>
      <c r="BE54" s="49" t="str">
        <f>IF(H54="0","0",LOOKUP(H54,{0,1,2,3,"3.5",4,5},{"F","D","C","B","A-","A","A+"}))</f>
        <v>B</v>
      </c>
      <c r="BF54" s="49" t="str">
        <f>IF(L54="0","0",LOOKUP(L54,{0,1,2,3,"3.5",4,5},{"F","D","C","B","A-","A","A+"}))</f>
        <v>C</v>
      </c>
      <c r="BG54" s="49" t="str">
        <f>IF(Q54="0","0",LOOKUP(Q54,{0,1,2,3,"3.5",4,5},{"F","D","C","B","A-","A","A+"}))</f>
        <v>B</v>
      </c>
      <c r="BH54" s="49" t="str">
        <f>IF(Y54="0","0",LOOKUP(Y54,{0,1,2,3,"3.5",4,5},{"F","D","C","B","A-","A","A+"}))</f>
        <v>D</v>
      </c>
      <c r="BI54" s="49" t="str">
        <f>IF(AG54="0","0",LOOKUP(AG54,{0,1,2,3,"3.5",4,5},{"F","D","C","B","A-","A","A+"}))</f>
        <v>A-</v>
      </c>
      <c r="BJ54" s="49" t="str">
        <f>IF(AO54="0","0",LOOKUP(AO54,{0,1,2,3,"3.5",4,5},{"F","D","C","B","A-","A","A+"}))</f>
        <v>A-</v>
      </c>
      <c r="BK54" s="49" t="str">
        <f>IF(AX54="0","0",LOOKUP(AX54,{0,1,2,3,"3.5",4,5},{"F","D","C","B","A-","A","A+"}))</f>
        <v>A-</v>
      </c>
      <c r="BL54" s="50">
        <f t="shared" si="20"/>
        <v>731</v>
      </c>
    </row>
    <row r="55" spans="1:64" ht="15" customHeight="1">
      <c r="A55" s="37">
        <v>2051</v>
      </c>
      <c r="B55" s="38" t="s">
        <v>530</v>
      </c>
      <c r="C55" s="99">
        <v>29</v>
      </c>
      <c r="D55" s="99">
        <v>64</v>
      </c>
      <c r="E55" s="99">
        <f t="shared" si="1"/>
        <v>93</v>
      </c>
      <c r="F55" s="99">
        <v>16</v>
      </c>
      <c r="G55" s="99">
        <f t="shared" si="2"/>
        <v>109</v>
      </c>
      <c r="H55" s="135">
        <f>IF(G55="0","0",LOOKUP(G55,{0,66,80,100,120,140,160},{0,1,2,3,"3.5",4,5}))</f>
        <v>3</v>
      </c>
      <c r="I55" s="99">
        <v>54</v>
      </c>
      <c r="J55" s="101">
        <v>48</v>
      </c>
      <c r="K55" s="136">
        <f t="shared" si="3"/>
        <v>102</v>
      </c>
      <c r="L55" s="99">
        <f>IF(K55="0","0",LOOKUP(K55,{0,66,80,100,120,140,160},{0,1,2,3,"3.5",4,5}))</f>
        <v>3</v>
      </c>
      <c r="M55" s="101">
        <v>23</v>
      </c>
      <c r="N55" s="101">
        <v>13</v>
      </c>
      <c r="O55" s="101">
        <v>19</v>
      </c>
      <c r="P55" s="99">
        <f t="shared" si="4"/>
        <v>55</v>
      </c>
      <c r="Q55" s="137">
        <f>IF(P55="0","0",LOOKUP(P55,{0,33,40,50,60,70,80},{0,1,2,3,"3.5",4,5}))</f>
        <v>3</v>
      </c>
      <c r="R55" s="137">
        <v>20</v>
      </c>
      <c r="S55" s="137">
        <v>32</v>
      </c>
      <c r="T55" s="101">
        <f t="shared" si="5"/>
        <v>52</v>
      </c>
      <c r="U55" s="101">
        <v>12</v>
      </c>
      <c r="V55" s="101">
        <v>11</v>
      </c>
      <c r="W55" s="101">
        <f t="shared" si="6"/>
        <v>23</v>
      </c>
      <c r="X55" s="138">
        <f t="shared" si="7"/>
        <v>75</v>
      </c>
      <c r="Y55" s="99">
        <f>IF(X55="0","0",LOOKUP(X55,{0,66,80,100,120,140,160},{0,1,2,3,"3.5",4,5}))</f>
        <v>1</v>
      </c>
      <c r="Z55" s="99">
        <v>43</v>
      </c>
      <c r="AA55" s="99">
        <v>35</v>
      </c>
      <c r="AB55" s="99">
        <f t="shared" si="8"/>
        <v>78</v>
      </c>
      <c r="AC55" s="139">
        <v>23</v>
      </c>
      <c r="AD55" s="139">
        <v>19</v>
      </c>
      <c r="AE55" s="139">
        <f t="shared" si="9"/>
        <v>42</v>
      </c>
      <c r="AF55" s="140">
        <f t="shared" si="10"/>
        <v>120</v>
      </c>
      <c r="AG55" s="137" t="str">
        <f>IF(AF55="0","0",LOOKUP(AF55,{0,66,80,100,120,140,160},{0,1,2,3,"3.5",4,5}))</f>
        <v>3.5</v>
      </c>
      <c r="AH55" s="137">
        <v>38</v>
      </c>
      <c r="AI55" s="137">
        <v>33</v>
      </c>
      <c r="AJ55" s="99">
        <f t="shared" si="11"/>
        <v>71</v>
      </c>
      <c r="AK55" s="101">
        <v>20</v>
      </c>
      <c r="AL55" s="141">
        <v>12</v>
      </c>
      <c r="AM55" s="141">
        <f t="shared" si="12"/>
        <v>32</v>
      </c>
      <c r="AN55" s="140">
        <f t="shared" si="13"/>
        <v>103</v>
      </c>
      <c r="AO55" s="137">
        <f>IF(AN55="0","0",LOOKUP(AN55,{0,66,80,100,120,140,160},{0,1,2,3,"3.5",4,5}))</f>
        <v>3</v>
      </c>
      <c r="AP55" s="137">
        <v>32</v>
      </c>
      <c r="AQ55" s="137">
        <v>28</v>
      </c>
      <c r="AR55" s="101">
        <f t="shared" si="14"/>
        <v>60</v>
      </c>
      <c r="AS55" s="101">
        <v>12</v>
      </c>
      <c r="AT55" s="141">
        <v>12</v>
      </c>
      <c r="AU55" s="141">
        <f t="shared" si="15"/>
        <v>24</v>
      </c>
      <c r="AV55" s="141">
        <v>44</v>
      </c>
      <c r="AW55" s="141">
        <f t="shared" si="16"/>
        <v>128</v>
      </c>
      <c r="AX55" s="137" t="str">
        <f>IF(AW55="0","0",LOOKUP(AW55,{0,66,80,100,120,140,160},{0,1,2,3,"3.5",4,5}))</f>
        <v>3.5</v>
      </c>
      <c r="AY55" s="107" t="s">
        <v>486</v>
      </c>
      <c r="AZ55" s="107" t="str">
        <f>IF(ISBLANK(AX55)," ",IF(AX55="0","0",LOOKUP(AX55,{0,1,2,3,"3.5",4,5},{0,0,0,1,"1.5",2,3})))</f>
        <v>1.5</v>
      </c>
      <c r="BA55" s="44">
        <f t="shared" si="17"/>
        <v>3</v>
      </c>
      <c r="BB55" s="43" t="str">
        <f t="shared" si="18"/>
        <v>B</v>
      </c>
      <c r="BC55" s="34" t="str">
        <f t="shared" si="19"/>
        <v>Average Result</v>
      </c>
      <c r="BD55" s="42"/>
      <c r="BE55" s="49" t="str">
        <f>IF(H55="0","0",LOOKUP(H55,{0,1,2,3,"3.5",4,5},{"F","D","C","B","A-","A","A+"}))</f>
        <v>B</v>
      </c>
      <c r="BF55" s="49" t="str">
        <f>IF(L55="0","0",LOOKUP(L55,{0,1,2,3,"3.5",4,5},{"F","D","C","B","A-","A","A+"}))</f>
        <v>B</v>
      </c>
      <c r="BG55" s="49" t="str">
        <f>IF(Q55="0","0",LOOKUP(Q55,{0,1,2,3,"3.5",4,5},{"F","D","C","B","A-","A","A+"}))</f>
        <v>B</v>
      </c>
      <c r="BH55" s="49" t="str">
        <f>IF(Y55="0","0",LOOKUP(Y55,{0,1,2,3,"3.5",4,5},{"F","D","C","B","A-","A","A+"}))</f>
        <v>D</v>
      </c>
      <c r="BI55" s="49" t="str">
        <f>IF(AG55="0","0",LOOKUP(AG55,{0,1,2,3,"3.5",4,5},{"F","D","C","B","A-","A","A+"}))</f>
        <v>A-</v>
      </c>
      <c r="BJ55" s="49" t="str">
        <f>IF(AO55="0","0",LOOKUP(AO55,{0,1,2,3,"3.5",4,5},{"F","D","C","B","A-","A","A+"}))</f>
        <v>B</v>
      </c>
      <c r="BK55" s="49" t="str">
        <f>IF(AX55="0","0",LOOKUP(AX55,{0,1,2,3,"3.5",4,5},{"F","D","C","B","A-","A","A+"}))</f>
        <v>A-</v>
      </c>
      <c r="BL55" s="50">
        <f t="shared" si="20"/>
        <v>692</v>
      </c>
    </row>
    <row r="56" spans="1:64" ht="15" customHeight="1">
      <c r="A56" s="37">
        <v>2052</v>
      </c>
      <c r="B56" s="38" t="s">
        <v>531</v>
      </c>
      <c r="C56" s="99">
        <v>28</v>
      </c>
      <c r="D56" s="99">
        <v>60</v>
      </c>
      <c r="E56" s="99">
        <f t="shared" si="1"/>
        <v>88</v>
      </c>
      <c r="F56" s="99">
        <v>25</v>
      </c>
      <c r="G56" s="99">
        <f t="shared" si="2"/>
        <v>113</v>
      </c>
      <c r="H56" s="135">
        <f>IF(G56="0","0",LOOKUP(G56,{0,66,80,100,120,140,160},{0,1,2,3,"3.5",4,5}))</f>
        <v>3</v>
      </c>
      <c r="I56" s="99">
        <v>68</v>
      </c>
      <c r="J56" s="101">
        <v>59</v>
      </c>
      <c r="K56" s="136">
        <f t="shared" si="3"/>
        <v>127</v>
      </c>
      <c r="L56" s="99" t="str">
        <f>IF(K56="0","0",LOOKUP(K56,{0,66,80,100,120,140,160},{0,1,2,3,"3.5",4,5}))</f>
        <v>3.5</v>
      </c>
      <c r="M56" s="101">
        <v>21</v>
      </c>
      <c r="N56" s="101">
        <v>17</v>
      </c>
      <c r="O56" s="101">
        <v>14</v>
      </c>
      <c r="P56" s="99">
        <f t="shared" si="4"/>
        <v>52</v>
      </c>
      <c r="Q56" s="137">
        <f>IF(P56="0","0",LOOKUP(P56,{0,33,40,50,60,70,80},{0,1,2,3,"3.5",4,5}))</f>
        <v>3</v>
      </c>
      <c r="R56" s="137">
        <v>18</v>
      </c>
      <c r="S56" s="137">
        <v>32</v>
      </c>
      <c r="T56" s="101">
        <f t="shared" si="5"/>
        <v>50</v>
      </c>
      <c r="U56" s="101">
        <v>19</v>
      </c>
      <c r="V56" s="101">
        <v>18</v>
      </c>
      <c r="W56" s="101">
        <f t="shared" si="6"/>
        <v>37</v>
      </c>
      <c r="X56" s="138">
        <f t="shared" si="7"/>
        <v>87</v>
      </c>
      <c r="Y56" s="99">
        <f>IF(X56="0","0",LOOKUP(X56,{0,66,80,100,120,140,160},{0,1,2,3,"3.5",4,5}))</f>
        <v>2</v>
      </c>
      <c r="Z56" s="99">
        <v>27</v>
      </c>
      <c r="AA56" s="99">
        <v>33</v>
      </c>
      <c r="AB56" s="99">
        <f t="shared" si="8"/>
        <v>60</v>
      </c>
      <c r="AC56" s="139">
        <v>24</v>
      </c>
      <c r="AD56" s="139">
        <v>24</v>
      </c>
      <c r="AE56" s="139">
        <f t="shared" si="9"/>
        <v>48</v>
      </c>
      <c r="AF56" s="140">
        <f t="shared" si="10"/>
        <v>108</v>
      </c>
      <c r="AG56" s="137">
        <f>IF(AF56="0","0",LOOKUP(AF56,{0,66,80,100,120,140,160},{0,1,2,3,"3.5",4,5}))</f>
        <v>3</v>
      </c>
      <c r="AH56" s="137">
        <v>38</v>
      </c>
      <c r="AI56" s="137">
        <v>53</v>
      </c>
      <c r="AJ56" s="99">
        <f t="shared" si="11"/>
        <v>91</v>
      </c>
      <c r="AK56" s="101">
        <v>23</v>
      </c>
      <c r="AL56" s="141">
        <v>26</v>
      </c>
      <c r="AM56" s="141">
        <f t="shared" si="12"/>
        <v>49</v>
      </c>
      <c r="AN56" s="140">
        <f t="shared" si="13"/>
        <v>140</v>
      </c>
      <c r="AO56" s="137">
        <f>IF(AN56="0","0",LOOKUP(AN56,{0,66,80,100,120,140,160},{0,1,2,3,"3.5",4,5}))</f>
        <v>4</v>
      </c>
      <c r="AP56" s="137">
        <v>29</v>
      </c>
      <c r="AQ56" s="137">
        <v>34</v>
      </c>
      <c r="AR56" s="101">
        <f t="shared" si="14"/>
        <v>63</v>
      </c>
      <c r="AS56" s="101">
        <v>15</v>
      </c>
      <c r="AT56" s="141">
        <v>22</v>
      </c>
      <c r="AU56" s="141">
        <f t="shared" si="15"/>
        <v>37</v>
      </c>
      <c r="AV56" s="141">
        <v>36</v>
      </c>
      <c r="AW56" s="141">
        <f t="shared" si="16"/>
        <v>136</v>
      </c>
      <c r="AX56" s="137" t="str">
        <f>IF(AW56="0","0",LOOKUP(AW56,{0,66,80,100,120,140,160},{0,1,2,3,"3.5",4,5}))</f>
        <v>3.5</v>
      </c>
      <c r="AY56" s="107" t="s">
        <v>486</v>
      </c>
      <c r="AZ56" s="107" t="str">
        <f>IF(ISBLANK(AX56)," ",IF(AX56="0","0",LOOKUP(AX56,{0,1,2,3,"3.5",4,5},{0,0,0,1,"1.5",2,3})))</f>
        <v>1.5</v>
      </c>
      <c r="BA56" s="44">
        <f t="shared" si="17"/>
        <v>3.3333333333333335</v>
      </c>
      <c r="BB56" s="43" t="str">
        <f t="shared" si="18"/>
        <v>B</v>
      </c>
      <c r="BC56" s="34" t="str">
        <f t="shared" si="19"/>
        <v>Average Result</v>
      </c>
      <c r="BD56" s="42"/>
      <c r="BE56" s="49" t="str">
        <f>IF(H56="0","0",LOOKUP(H56,{0,1,2,3,"3.5",4,5},{"F","D","C","B","A-","A","A+"}))</f>
        <v>B</v>
      </c>
      <c r="BF56" s="49" t="str">
        <f>IF(L56="0","0",LOOKUP(L56,{0,1,2,3,"3.5",4,5},{"F","D","C","B","A-","A","A+"}))</f>
        <v>A-</v>
      </c>
      <c r="BG56" s="49" t="str">
        <f>IF(Q56="0","0",LOOKUP(Q56,{0,1,2,3,"3.5",4,5},{"F","D","C","B","A-","A","A+"}))</f>
        <v>B</v>
      </c>
      <c r="BH56" s="49" t="str">
        <f>IF(Y56="0","0",LOOKUP(Y56,{0,1,2,3,"3.5",4,5},{"F","D","C","B","A-","A","A+"}))</f>
        <v>C</v>
      </c>
      <c r="BI56" s="49" t="str">
        <f>IF(AG56="0","0",LOOKUP(AG56,{0,1,2,3,"3.5",4,5},{"F","D","C","B","A-","A","A+"}))</f>
        <v>B</v>
      </c>
      <c r="BJ56" s="49" t="str">
        <f>IF(AO56="0","0",LOOKUP(AO56,{0,1,2,3,"3.5",4,5},{"F","D","C","B","A-","A","A+"}))</f>
        <v>A</v>
      </c>
      <c r="BK56" s="49" t="str">
        <f>IF(AX56="0","0",LOOKUP(AX56,{0,1,2,3,"3.5",4,5},{"F","D","C","B","A-","A","A+"}))</f>
        <v>A-</v>
      </c>
      <c r="BL56" s="50">
        <f t="shared" si="20"/>
        <v>763</v>
      </c>
    </row>
    <row r="57" spans="1:64" ht="15" customHeight="1">
      <c r="A57" s="37">
        <v>2053</v>
      </c>
      <c r="B57" s="38" t="s">
        <v>532</v>
      </c>
      <c r="C57" s="99">
        <v>47</v>
      </c>
      <c r="D57" s="99">
        <v>70</v>
      </c>
      <c r="E57" s="99">
        <f t="shared" si="1"/>
        <v>117</v>
      </c>
      <c r="F57" s="99">
        <v>24</v>
      </c>
      <c r="G57" s="99">
        <f t="shared" si="2"/>
        <v>141</v>
      </c>
      <c r="H57" s="135">
        <f>IF(G57="0","0",LOOKUP(G57,{0,66,80,100,120,140,160},{0,1,2,3,"3.5",4,5}))</f>
        <v>4</v>
      </c>
      <c r="I57" s="99">
        <v>67</v>
      </c>
      <c r="J57" s="101">
        <v>71</v>
      </c>
      <c r="K57" s="136">
        <f t="shared" si="3"/>
        <v>138</v>
      </c>
      <c r="L57" s="99" t="str">
        <f>IF(K57="0","0",LOOKUP(K57,{0,66,80,100,120,140,160},{0,1,2,3,"3.5",4,5}))</f>
        <v>3.5</v>
      </c>
      <c r="M57" s="101">
        <v>22</v>
      </c>
      <c r="N57" s="101">
        <v>14</v>
      </c>
      <c r="O57" s="101">
        <v>14</v>
      </c>
      <c r="P57" s="99">
        <f t="shared" si="4"/>
        <v>50</v>
      </c>
      <c r="Q57" s="137">
        <f>IF(P57="0","0",LOOKUP(P57,{0,33,40,50,60,70,80},{0,1,2,3,"3.5",4,5}))</f>
        <v>3</v>
      </c>
      <c r="R57" s="137">
        <v>24</v>
      </c>
      <c r="S57" s="137">
        <v>38</v>
      </c>
      <c r="T57" s="101">
        <f t="shared" si="5"/>
        <v>62</v>
      </c>
      <c r="U57" s="101">
        <v>18</v>
      </c>
      <c r="V57" s="101">
        <v>19</v>
      </c>
      <c r="W57" s="101">
        <f t="shared" si="6"/>
        <v>37</v>
      </c>
      <c r="X57" s="138">
        <f t="shared" si="7"/>
        <v>99</v>
      </c>
      <c r="Y57" s="99">
        <f>IF(X57="0","0",LOOKUP(X57,{0,66,80,100,120,140,160},{0,1,2,3,"3.5",4,5}))</f>
        <v>2</v>
      </c>
      <c r="Z57" s="99">
        <v>45</v>
      </c>
      <c r="AA57" s="99">
        <v>47</v>
      </c>
      <c r="AB57" s="99">
        <f t="shared" si="8"/>
        <v>92</v>
      </c>
      <c r="AC57" s="139">
        <v>28</v>
      </c>
      <c r="AD57" s="139">
        <v>26</v>
      </c>
      <c r="AE57" s="139">
        <f t="shared" si="9"/>
        <v>54</v>
      </c>
      <c r="AF57" s="140">
        <f t="shared" si="10"/>
        <v>146</v>
      </c>
      <c r="AG57" s="137">
        <f>IF(AF57="0","0",LOOKUP(AF57,{0,66,80,100,120,140,160},{0,1,2,3,"3.5",4,5}))</f>
        <v>4</v>
      </c>
      <c r="AH57" s="137">
        <v>47</v>
      </c>
      <c r="AI57" s="137">
        <v>51</v>
      </c>
      <c r="AJ57" s="99">
        <f t="shared" si="11"/>
        <v>98</v>
      </c>
      <c r="AK57" s="101">
        <v>26</v>
      </c>
      <c r="AL57" s="141">
        <v>26</v>
      </c>
      <c r="AM57" s="141">
        <f t="shared" si="12"/>
        <v>52</v>
      </c>
      <c r="AN57" s="140">
        <f t="shared" si="13"/>
        <v>150</v>
      </c>
      <c r="AO57" s="137">
        <f>IF(AN57="0","0",LOOKUP(AN57,{0,66,80,100,120,140,160},{0,1,2,3,"3.5",4,5}))</f>
        <v>4</v>
      </c>
      <c r="AP57" s="137">
        <v>40</v>
      </c>
      <c r="AQ57" s="137">
        <v>36</v>
      </c>
      <c r="AR57" s="101">
        <f t="shared" si="14"/>
        <v>76</v>
      </c>
      <c r="AS57" s="101">
        <v>21</v>
      </c>
      <c r="AT57" s="141">
        <v>21</v>
      </c>
      <c r="AU57" s="141">
        <f t="shared" si="15"/>
        <v>42</v>
      </c>
      <c r="AV57" s="141">
        <v>50</v>
      </c>
      <c r="AW57" s="141">
        <f t="shared" si="16"/>
        <v>168</v>
      </c>
      <c r="AX57" s="137">
        <f>IF(AW57="0","0",LOOKUP(AW57,{0,66,80,100,120,140,160},{0,1,2,3,"3.5",4,5}))</f>
        <v>5</v>
      </c>
      <c r="AY57" s="107" t="s">
        <v>486</v>
      </c>
      <c r="AZ57" s="107">
        <f>IF(ISBLANK(AX57)," ",IF(AX57="0","0",LOOKUP(AX57,{0,1,2,3,"3.5",4,5},{0,0,0,1,"1.5",2,3})))</f>
        <v>3</v>
      </c>
      <c r="BA57" s="44">
        <f t="shared" si="17"/>
        <v>3.9166666666666665</v>
      </c>
      <c r="BB57" s="43" t="str">
        <f t="shared" si="18"/>
        <v>A-</v>
      </c>
      <c r="BC57" s="34" t="str">
        <f t="shared" si="19"/>
        <v>Good Result</v>
      </c>
      <c r="BD57" s="42"/>
      <c r="BE57" s="49" t="str">
        <f>IF(H57="0","0",LOOKUP(H57,{0,1,2,3,"3.5",4,5},{"F","D","C","B","A-","A","A+"}))</f>
        <v>A</v>
      </c>
      <c r="BF57" s="49" t="str">
        <f>IF(L57="0","0",LOOKUP(L57,{0,1,2,3,"3.5",4,5},{"F","D","C","B","A-","A","A+"}))</f>
        <v>A-</v>
      </c>
      <c r="BG57" s="49" t="str">
        <f>IF(Q57="0","0",LOOKUP(Q57,{0,1,2,3,"3.5",4,5},{"F","D","C","B","A-","A","A+"}))</f>
        <v>B</v>
      </c>
      <c r="BH57" s="49" t="str">
        <f>IF(Y57="0","0",LOOKUP(Y57,{0,1,2,3,"3.5",4,5},{"F","D","C","B","A-","A","A+"}))</f>
        <v>C</v>
      </c>
      <c r="BI57" s="49" t="str">
        <f>IF(AG57="0","0",LOOKUP(AG57,{0,1,2,3,"3.5",4,5},{"F","D","C","B","A-","A","A+"}))</f>
        <v>A</v>
      </c>
      <c r="BJ57" s="49" t="str">
        <f>IF(AO57="0","0",LOOKUP(AO57,{0,1,2,3,"3.5",4,5},{"F","D","C","B","A-","A","A+"}))</f>
        <v>A</v>
      </c>
      <c r="BK57" s="49" t="str">
        <f>IF(AX57="0","0",LOOKUP(AX57,{0,1,2,3,"3.5",4,5},{"F","D","C","B","A-","A","A+"}))</f>
        <v>A+</v>
      </c>
      <c r="BL57" s="50">
        <f t="shared" si="20"/>
        <v>892</v>
      </c>
    </row>
    <row r="58" spans="1:64" ht="15" customHeight="1">
      <c r="A58" s="37">
        <v>2054</v>
      </c>
      <c r="B58" s="38" t="s">
        <v>533</v>
      </c>
      <c r="C58" s="99">
        <v>49</v>
      </c>
      <c r="D58" s="99">
        <v>65</v>
      </c>
      <c r="E58" s="99">
        <f t="shared" si="1"/>
        <v>114</v>
      </c>
      <c r="F58" s="99">
        <v>22</v>
      </c>
      <c r="G58" s="99">
        <f t="shared" si="2"/>
        <v>136</v>
      </c>
      <c r="H58" s="135" t="str">
        <f>IF(G58="0","0",LOOKUP(G58,{0,66,80,100,120,140,160},{0,1,2,3,"3.5",4,5}))</f>
        <v>3.5</v>
      </c>
      <c r="I58" s="99">
        <v>67</v>
      </c>
      <c r="J58" s="101">
        <v>76</v>
      </c>
      <c r="K58" s="136">
        <f t="shared" si="3"/>
        <v>143</v>
      </c>
      <c r="L58" s="99">
        <f>IF(K58="0","0",LOOKUP(K58,{0,66,80,100,120,140,160},{0,1,2,3,"3.5",4,5}))</f>
        <v>4</v>
      </c>
      <c r="M58" s="101">
        <v>35</v>
      </c>
      <c r="N58" s="101">
        <v>19</v>
      </c>
      <c r="O58" s="101">
        <v>16</v>
      </c>
      <c r="P58" s="99">
        <f t="shared" si="4"/>
        <v>70</v>
      </c>
      <c r="Q58" s="137">
        <f>IF(P58="0","0",LOOKUP(P58,{0,33,40,50,60,70,80},{0,1,2,3,"3.5",4,5}))</f>
        <v>4</v>
      </c>
      <c r="R58" s="137">
        <v>31</v>
      </c>
      <c r="S58" s="137">
        <v>46</v>
      </c>
      <c r="T58" s="101">
        <f t="shared" si="5"/>
        <v>77</v>
      </c>
      <c r="U58" s="101">
        <v>22</v>
      </c>
      <c r="V58" s="101">
        <v>21</v>
      </c>
      <c r="W58" s="101">
        <f t="shared" si="6"/>
        <v>43</v>
      </c>
      <c r="X58" s="138">
        <f t="shared" si="7"/>
        <v>120</v>
      </c>
      <c r="Y58" s="99" t="str">
        <f>IF(X58="0","0",LOOKUP(X58,{0,66,80,100,120,140,160},{0,1,2,3,"3.5",4,5}))</f>
        <v>3.5</v>
      </c>
      <c r="Z58" s="99">
        <v>50</v>
      </c>
      <c r="AA58" s="99">
        <v>51</v>
      </c>
      <c r="AB58" s="99">
        <f t="shared" si="8"/>
        <v>101</v>
      </c>
      <c r="AC58" s="139">
        <v>28</v>
      </c>
      <c r="AD58" s="139">
        <v>26</v>
      </c>
      <c r="AE58" s="139">
        <f t="shared" si="9"/>
        <v>54</v>
      </c>
      <c r="AF58" s="140">
        <f t="shared" si="10"/>
        <v>155</v>
      </c>
      <c r="AG58" s="137">
        <f>IF(AF58="0","0",LOOKUP(AF58,{0,66,80,100,120,140,160},{0,1,2,3,"3.5",4,5}))</f>
        <v>4</v>
      </c>
      <c r="AH58" s="137">
        <v>58</v>
      </c>
      <c r="AI58" s="137">
        <v>53</v>
      </c>
      <c r="AJ58" s="99">
        <f t="shared" si="11"/>
        <v>111</v>
      </c>
      <c r="AK58" s="101">
        <v>27</v>
      </c>
      <c r="AL58" s="141">
        <v>21</v>
      </c>
      <c r="AM58" s="141">
        <f t="shared" si="12"/>
        <v>48</v>
      </c>
      <c r="AN58" s="140">
        <f t="shared" si="13"/>
        <v>159</v>
      </c>
      <c r="AO58" s="137">
        <f>IF(AN58="0","0",LOOKUP(AN58,{0,66,80,100,120,140,160},{0,1,2,3,"3.5",4,5}))</f>
        <v>4</v>
      </c>
      <c r="AP58" s="137">
        <v>40</v>
      </c>
      <c r="AQ58" s="137">
        <v>42</v>
      </c>
      <c r="AR58" s="101">
        <f t="shared" si="14"/>
        <v>82</v>
      </c>
      <c r="AS58" s="101">
        <v>15</v>
      </c>
      <c r="AT58" s="141">
        <v>17</v>
      </c>
      <c r="AU58" s="141">
        <f t="shared" si="15"/>
        <v>32</v>
      </c>
      <c r="AV58" s="141">
        <v>50</v>
      </c>
      <c r="AW58" s="141">
        <f t="shared" si="16"/>
        <v>164</v>
      </c>
      <c r="AX58" s="137">
        <f>IF(AW58="0","0",LOOKUP(AW58,{0,66,80,100,120,140,160},{0,1,2,3,"3.5",4,5}))</f>
        <v>5</v>
      </c>
      <c r="AY58" s="107" t="s">
        <v>486</v>
      </c>
      <c r="AZ58" s="107">
        <f>IF(ISBLANK(AX58)," ",IF(AX58="0","0",LOOKUP(AX58,{0,1,2,3,"3.5",4,5},{0,0,0,1,"1.5",2,3})))</f>
        <v>3</v>
      </c>
      <c r="BA58" s="44">
        <f t="shared" si="17"/>
        <v>4.333333333333333</v>
      </c>
      <c r="BB58" s="43" t="str">
        <f t="shared" si="18"/>
        <v>A</v>
      </c>
      <c r="BC58" s="34" t="str">
        <f t="shared" si="19"/>
        <v>Very Good Result</v>
      </c>
      <c r="BD58" s="42"/>
      <c r="BE58" s="49" t="str">
        <f>IF(H58="0","0",LOOKUP(H58,{0,1,2,3,"3.5",4,5},{"F","D","C","B","A-","A","A+"}))</f>
        <v>A-</v>
      </c>
      <c r="BF58" s="49" t="str">
        <f>IF(L58="0","0",LOOKUP(L58,{0,1,2,3,"3.5",4,5},{"F","D","C","B","A-","A","A+"}))</f>
        <v>A</v>
      </c>
      <c r="BG58" s="49" t="str">
        <f>IF(Q58="0","0",LOOKUP(Q58,{0,1,2,3,"3.5",4,5},{"F","D","C","B","A-","A","A+"}))</f>
        <v>A</v>
      </c>
      <c r="BH58" s="49" t="str">
        <f>IF(Y58="0","0",LOOKUP(Y58,{0,1,2,3,"3.5",4,5},{"F","D","C","B","A-","A","A+"}))</f>
        <v>A-</v>
      </c>
      <c r="BI58" s="49" t="str">
        <f>IF(AG58="0","0",LOOKUP(AG58,{0,1,2,3,"3.5",4,5},{"F","D","C","B","A-","A","A+"}))</f>
        <v>A</v>
      </c>
      <c r="BJ58" s="49" t="str">
        <f>IF(AO58="0","0",LOOKUP(AO58,{0,1,2,3,"3.5",4,5},{"F","D","C","B","A-","A","A+"}))</f>
        <v>A</v>
      </c>
      <c r="BK58" s="49" t="str">
        <f>IF(AX58="0","0",LOOKUP(AX58,{0,1,2,3,"3.5",4,5},{"F","D","C","B","A-","A","A+"}))</f>
        <v>A+</v>
      </c>
      <c r="BL58" s="50">
        <f t="shared" si="20"/>
        <v>947</v>
      </c>
    </row>
    <row r="59" spans="1:64" ht="15" customHeight="1">
      <c r="A59" s="37">
        <v>2055</v>
      </c>
      <c r="B59" s="38" t="s">
        <v>534</v>
      </c>
      <c r="C59" s="99">
        <v>37</v>
      </c>
      <c r="D59" s="99">
        <v>70</v>
      </c>
      <c r="E59" s="99">
        <f t="shared" si="1"/>
        <v>107</v>
      </c>
      <c r="F59" s="99">
        <v>19</v>
      </c>
      <c r="G59" s="99">
        <f t="shared" si="2"/>
        <v>126</v>
      </c>
      <c r="H59" s="135" t="str">
        <f>IF(G59="0","0",LOOKUP(G59,{0,66,80,100,120,140,160},{0,1,2,3,"3.5",4,5}))</f>
        <v>3.5</v>
      </c>
      <c r="I59" s="99">
        <v>53</v>
      </c>
      <c r="J59" s="101">
        <v>66</v>
      </c>
      <c r="K59" s="136">
        <f t="shared" si="3"/>
        <v>119</v>
      </c>
      <c r="L59" s="99">
        <f>IF(K59="0","0",LOOKUP(K59,{0,66,80,100,120,140,160},{0,1,2,3,"3.5",4,5}))</f>
        <v>3</v>
      </c>
      <c r="M59" s="101">
        <v>22</v>
      </c>
      <c r="N59" s="101">
        <v>13</v>
      </c>
      <c r="O59" s="101">
        <v>17</v>
      </c>
      <c r="P59" s="99">
        <f t="shared" si="4"/>
        <v>52</v>
      </c>
      <c r="Q59" s="137">
        <f>IF(P59="0","0",LOOKUP(P59,{0,33,40,50,60,70,80},{0,1,2,3,"3.5",4,5}))</f>
        <v>3</v>
      </c>
      <c r="R59" s="137">
        <v>33</v>
      </c>
      <c r="S59" s="137">
        <v>39</v>
      </c>
      <c r="T59" s="101">
        <f t="shared" si="5"/>
        <v>72</v>
      </c>
      <c r="U59" s="101">
        <v>16</v>
      </c>
      <c r="V59" s="101">
        <v>17</v>
      </c>
      <c r="W59" s="101">
        <f t="shared" si="6"/>
        <v>33</v>
      </c>
      <c r="X59" s="138">
        <f t="shared" si="7"/>
        <v>105</v>
      </c>
      <c r="Y59" s="99">
        <f>IF(X59="0","0",LOOKUP(X59,{0,66,80,100,120,140,160},{0,1,2,3,"3.5",4,5}))</f>
        <v>3</v>
      </c>
      <c r="Z59" s="99">
        <v>47</v>
      </c>
      <c r="AA59" s="99">
        <v>39</v>
      </c>
      <c r="AB59" s="99">
        <f t="shared" si="8"/>
        <v>86</v>
      </c>
      <c r="AC59" s="139">
        <v>23</v>
      </c>
      <c r="AD59" s="139">
        <v>23</v>
      </c>
      <c r="AE59" s="139">
        <f t="shared" si="9"/>
        <v>46</v>
      </c>
      <c r="AF59" s="140">
        <f t="shared" si="10"/>
        <v>132</v>
      </c>
      <c r="AG59" s="137" t="str">
        <f>IF(AF59="0","0",LOOKUP(AF59,{0,66,80,100,120,140,160},{0,1,2,3,"3.5",4,5}))</f>
        <v>3.5</v>
      </c>
      <c r="AH59" s="137">
        <v>47</v>
      </c>
      <c r="AI59" s="137">
        <v>49</v>
      </c>
      <c r="AJ59" s="99">
        <f t="shared" si="11"/>
        <v>96</v>
      </c>
      <c r="AK59" s="101">
        <v>26</v>
      </c>
      <c r="AL59" s="141">
        <v>21</v>
      </c>
      <c r="AM59" s="141">
        <f t="shared" si="12"/>
        <v>47</v>
      </c>
      <c r="AN59" s="140">
        <f t="shared" si="13"/>
        <v>143</v>
      </c>
      <c r="AO59" s="137">
        <f>IF(AN59="0","0",LOOKUP(AN59,{0,66,80,100,120,140,160},{0,1,2,3,"3.5",4,5}))</f>
        <v>4</v>
      </c>
      <c r="AP59" s="137">
        <v>39</v>
      </c>
      <c r="AQ59" s="137">
        <v>35</v>
      </c>
      <c r="AR59" s="101">
        <f t="shared" si="14"/>
        <v>74</v>
      </c>
      <c r="AS59" s="101">
        <v>16</v>
      </c>
      <c r="AT59" s="141">
        <v>16</v>
      </c>
      <c r="AU59" s="141">
        <f t="shared" si="15"/>
        <v>32</v>
      </c>
      <c r="AV59" s="141">
        <v>42</v>
      </c>
      <c r="AW59" s="141">
        <f t="shared" si="16"/>
        <v>148</v>
      </c>
      <c r="AX59" s="137">
        <f>IF(AW59="0","0",LOOKUP(AW59,{0,66,80,100,120,140,160},{0,1,2,3,"3.5",4,5}))</f>
        <v>4</v>
      </c>
      <c r="AY59" s="107" t="s">
        <v>486</v>
      </c>
      <c r="AZ59" s="107">
        <f>IF(ISBLANK(AX59)," ",IF(AX59="0","0",LOOKUP(AX59,{0,1,2,3,"3.5",4,5},{0,0,0,1,"1.5",2,3})))</f>
        <v>2</v>
      </c>
      <c r="BA59" s="44">
        <f t="shared" si="17"/>
        <v>3.6666666666666665</v>
      </c>
      <c r="BB59" s="43" t="str">
        <f t="shared" si="18"/>
        <v>A-</v>
      </c>
      <c r="BC59" s="34" t="str">
        <f t="shared" si="19"/>
        <v>Good Result</v>
      </c>
      <c r="BD59" s="42"/>
      <c r="BE59" s="49" t="str">
        <f>IF(H59="0","0",LOOKUP(H59,{0,1,2,3,"3.5",4,5},{"F","D","C","B","A-","A","A+"}))</f>
        <v>A-</v>
      </c>
      <c r="BF59" s="49" t="str">
        <f>IF(L59="0","0",LOOKUP(L59,{0,1,2,3,"3.5",4,5},{"F","D","C","B","A-","A","A+"}))</f>
        <v>B</v>
      </c>
      <c r="BG59" s="49" t="str">
        <f>IF(Q59="0","0",LOOKUP(Q59,{0,1,2,3,"3.5",4,5},{"F","D","C","B","A-","A","A+"}))</f>
        <v>B</v>
      </c>
      <c r="BH59" s="49" t="str">
        <f>IF(Y59="0","0",LOOKUP(Y59,{0,1,2,3,"3.5",4,5},{"F","D","C","B","A-","A","A+"}))</f>
        <v>B</v>
      </c>
      <c r="BI59" s="49" t="str">
        <f>IF(AG59="0","0",LOOKUP(AG59,{0,1,2,3,"3.5",4,5},{"F","D","C","B","A-","A","A+"}))</f>
        <v>A-</v>
      </c>
      <c r="BJ59" s="49" t="str">
        <f>IF(AO59="0","0",LOOKUP(AO59,{0,1,2,3,"3.5",4,5},{"F","D","C","B","A-","A","A+"}))</f>
        <v>A</v>
      </c>
      <c r="BK59" s="49" t="str">
        <f>IF(AX59="0","0",LOOKUP(AX59,{0,1,2,3,"3.5",4,5},{"F","D","C","B","A-","A","A+"}))</f>
        <v>A</v>
      </c>
      <c r="BL59" s="50">
        <f t="shared" si="20"/>
        <v>825</v>
      </c>
    </row>
    <row r="60" spans="1:64" ht="15" customHeight="1">
      <c r="A60" s="37">
        <v>2056</v>
      </c>
      <c r="B60" s="38" t="s">
        <v>535</v>
      </c>
      <c r="C60" s="99">
        <v>15</v>
      </c>
      <c r="D60" s="99">
        <v>46</v>
      </c>
      <c r="E60" s="99">
        <f t="shared" si="1"/>
        <v>61</v>
      </c>
      <c r="F60" s="99">
        <v>19</v>
      </c>
      <c r="G60" s="99">
        <f t="shared" si="2"/>
        <v>80</v>
      </c>
      <c r="H60" s="135">
        <f>IF(G60="0","0",LOOKUP(G60,{0,66,80,100,120,140,160},{0,1,2,3,"3.5",4,5}))</f>
        <v>2</v>
      </c>
      <c r="I60" s="99">
        <v>34</v>
      </c>
      <c r="J60" s="101">
        <v>45</v>
      </c>
      <c r="K60" s="136">
        <f t="shared" si="3"/>
        <v>79</v>
      </c>
      <c r="L60" s="99">
        <f>IF(K60="0","0",LOOKUP(K60,{0,66,80,100,120,140,160},{0,1,2,3,"3.5",4,5}))</f>
        <v>1</v>
      </c>
      <c r="M60" s="101">
        <v>12</v>
      </c>
      <c r="N60" s="101">
        <v>14</v>
      </c>
      <c r="O60" s="101">
        <v>15</v>
      </c>
      <c r="P60" s="99">
        <f t="shared" si="4"/>
        <v>41</v>
      </c>
      <c r="Q60" s="137">
        <f>IF(P60="0","0",LOOKUP(P60,{0,33,40,50,60,70,80},{0,1,2,3,"3.5",4,5}))</f>
        <v>2</v>
      </c>
      <c r="R60" s="137"/>
      <c r="S60" s="137">
        <v>25</v>
      </c>
      <c r="T60" s="101">
        <f t="shared" si="5"/>
        <v>25</v>
      </c>
      <c r="U60" s="101"/>
      <c r="V60" s="101">
        <v>12</v>
      </c>
      <c r="W60" s="101">
        <f t="shared" si="6"/>
        <v>12</v>
      </c>
      <c r="X60" s="138">
        <f t="shared" si="7"/>
        <v>0</v>
      </c>
      <c r="Y60" s="99">
        <f>IF(X60="0","0",LOOKUP(X60,{0,66,80,100,120,140,160},{0,1,2,3,"3.5",4,5}))</f>
        <v>0</v>
      </c>
      <c r="Z60" s="99">
        <v>32</v>
      </c>
      <c r="AA60" s="99"/>
      <c r="AB60" s="99">
        <f t="shared" si="8"/>
        <v>32</v>
      </c>
      <c r="AC60" s="139">
        <v>23</v>
      </c>
      <c r="AD60" s="139"/>
      <c r="AE60" s="139">
        <f t="shared" si="9"/>
        <v>23</v>
      </c>
      <c r="AF60" s="140">
        <f t="shared" si="10"/>
        <v>0</v>
      </c>
      <c r="AG60" s="137">
        <f>IF(AF60="0","0",LOOKUP(AF60,{0,66,80,100,120,140,160},{0,1,2,3,"3.5",4,5}))</f>
        <v>0</v>
      </c>
      <c r="AH60" s="137">
        <v>34</v>
      </c>
      <c r="AI60" s="137">
        <v>20</v>
      </c>
      <c r="AJ60" s="99">
        <f t="shared" si="11"/>
        <v>54</v>
      </c>
      <c r="AK60" s="101">
        <v>16</v>
      </c>
      <c r="AL60" s="141">
        <v>22</v>
      </c>
      <c r="AM60" s="141">
        <f t="shared" si="12"/>
        <v>38</v>
      </c>
      <c r="AN60" s="140">
        <f t="shared" si="13"/>
        <v>92</v>
      </c>
      <c r="AO60" s="137">
        <f>IF(AN60="0","0",LOOKUP(AN60,{0,66,80,100,120,140,160},{0,1,2,3,"3.5",4,5}))</f>
        <v>2</v>
      </c>
      <c r="AP60" s="137">
        <v>36</v>
      </c>
      <c r="AQ60" s="137"/>
      <c r="AR60" s="101">
        <f t="shared" si="14"/>
        <v>36</v>
      </c>
      <c r="AS60" s="101">
        <v>19</v>
      </c>
      <c r="AT60" s="141"/>
      <c r="AU60" s="141">
        <f t="shared" si="15"/>
        <v>19</v>
      </c>
      <c r="AV60" s="141">
        <v>36</v>
      </c>
      <c r="AW60" s="141">
        <f t="shared" si="16"/>
        <v>91</v>
      </c>
      <c r="AX60" s="137">
        <f>IF(AW60="0","0",LOOKUP(AW60,{0,66,80,100,120,140,160},{0,1,2,3,"3.5",4,5}))</f>
        <v>2</v>
      </c>
      <c r="AY60" s="107" t="s">
        <v>486</v>
      </c>
      <c r="AZ60" s="107">
        <f>IF(ISBLANK(AX60)," ",IF(AX60="0","0",LOOKUP(AX60,{0,1,2,3,"3.5",4,5},{0,0,0,1,"1.5",2,3})))</f>
        <v>0</v>
      </c>
      <c r="BA60" s="44">
        <f t="shared" si="17"/>
        <v>0</v>
      </c>
      <c r="BB60" s="43" t="str">
        <f t="shared" si="18"/>
        <v>F</v>
      </c>
      <c r="BC60" s="34" t="str">
        <f t="shared" si="19"/>
        <v>Fail</v>
      </c>
      <c r="BD60" s="42"/>
      <c r="BE60" s="49" t="str">
        <f>IF(H60="0","0",LOOKUP(H60,{0,1,2,3,"3.5",4,5},{"F","D","C","B","A-","A","A+"}))</f>
        <v>C</v>
      </c>
      <c r="BF60" s="49" t="str">
        <f>IF(L60="0","0",LOOKUP(L60,{0,1,2,3,"3.5",4,5},{"F","D","C","B","A-","A","A+"}))</f>
        <v>D</v>
      </c>
      <c r="BG60" s="49" t="str">
        <f>IF(Q60="0","0",LOOKUP(Q60,{0,1,2,3,"3.5",4,5},{"F","D","C","B","A-","A","A+"}))</f>
        <v>C</v>
      </c>
      <c r="BH60" s="49" t="str">
        <f>IF(Y60="0","0",LOOKUP(Y60,{0,1,2,3,"3.5",4,5},{"F","D","C","B","A-","A","A+"}))</f>
        <v>F</v>
      </c>
      <c r="BI60" s="49" t="str">
        <f>IF(AG60="0","0",LOOKUP(AG60,{0,1,2,3,"3.5",4,5},{"F","D","C","B","A-","A","A+"}))</f>
        <v>F</v>
      </c>
      <c r="BJ60" s="49" t="str">
        <f>IF(AO60="0","0",LOOKUP(AO60,{0,1,2,3,"3.5",4,5},{"F","D","C","B","A-","A","A+"}))</f>
        <v>C</v>
      </c>
      <c r="BK60" s="49" t="str">
        <f>IF(AX60="0","0",LOOKUP(AX60,{0,1,2,3,"3.5",4,5},{"F","D","C","B","A-","A","A+"}))</f>
        <v>C</v>
      </c>
      <c r="BL60" s="50">
        <f t="shared" si="20"/>
        <v>383</v>
      </c>
    </row>
    <row r="61" spans="1:64" ht="15" customHeight="1">
      <c r="A61" s="37">
        <v>2057</v>
      </c>
      <c r="B61" s="38" t="s">
        <v>536</v>
      </c>
      <c r="C61" s="99">
        <v>29</v>
      </c>
      <c r="D61" s="99">
        <v>65</v>
      </c>
      <c r="E61" s="99">
        <f t="shared" si="1"/>
        <v>94</v>
      </c>
      <c r="F61" s="99">
        <v>24</v>
      </c>
      <c r="G61" s="99">
        <f t="shared" si="2"/>
        <v>118</v>
      </c>
      <c r="H61" s="135">
        <f>IF(G61="0","0",LOOKUP(G61,{0,66,80,100,120,140,160},{0,1,2,3,"3.5",4,5}))</f>
        <v>3</v>
      </c>
      <c r="I61" s="99">
        <v>45</v>
      </c>
      <c r="J61" s="101">
        <v>63</v>
      </c>
      <c r="K61" s="136">
        <f t="shared" si="3"/>
        <v>108</v>
      </c>
      <c r="L61" s="99">
        <f>IF(K61="0","0",LOOKUP(K61,{0,66,80,100,120,140,160},{0,1,2,3,"3.5",4,5}))</f>
        <v>3</v>
      </c>
      <c r="M61" s="101">
        <v>12</v>
      </c>
      <c r="N61" s="101">
        <v>18</v>
      </c>
      <c r="O61" s="101">
        <v>15</v>
      </c>
      <c r="P61" s="99">
        <f t="shared" si="4"/>
        <v>45</v>
      </c>
      <c r="Q61" s="137">
        <f>IF(P61="0","0",LOOKUP(P61,{0,33,40,50,60,70,80},{0,1,2,3,"3.5",4,5}))</f>
        <v>2</v>
      </c>
      <c r="R61" s="137">
        <v>17</v>
      </c>
      <c r="S61" s="137">
        <v>34</v>
      </c>
      <c r="T61" s="101">
        <f t="shared" si="5"/>
        <v>51</v>
      </c>
      <c r="U61" s="101">
        <v>19</v>
      </c>
      <c r="V61" s="101">
        <v>20</v>
      </c>
      <c r="W61" s="101">
        <f t="shared" si="6"/>
        <v>39</v>
      </c>
      <c r="X61" s="138">
        <f t="shared" si="7"/>
        <v>90</v>
      </c>
      <c r="Y61" s="99">
        <f>IF(X61="0","0",LOOKUP(X61,{0,66,80,100,120,140,160},{0,1,2,3,"3.5",4,5}))</f>
        <v>2</v>
      </c>
      <c r="Z61" s="99">
        <v>39</v>
      </c>
      <c r="AA61" s="99">
        <v>38</v>
      </c>
      <c r="AB61" s="99">
        <f t="shared" si="8"/>
        <v>77</v>
      </c>
      <c r="AC61" s="139">
        <v>28</v>
      </c>
      <c r="AD61" s="139">
        <v>25</v>
      </c>
      <c r="AE61" s="139">
        <f t="shared" si="9"/>
        <v>53</v>
      </c>
      <c r="AF61" s="140">
        <f t="shared" si="10"/>
        <v>130</v>
      </c>
      <c r="AG61" s="137" t="str">
        <f>IF(AF61="0","0",LOOKUP(AF61,{0,66,80,100,120,140,160},{0,1,2,3,"3.5",4,5}))</f>
        <v>3.5</v>
      </c>
      <c r="AH61" s="137">
        <v>40</v>
      </c>
      <c r="AI61" s="137">
        <v>41</v>
      </c>
      <c r="AJ61" s="99">
        <f t="shared" si="11"/>
        <v>81</v>
      </c>
      <c r="AK61" s="101">
        <v>23</v>
      </c>
      <c r="AL61" s="141">
        <v>25</v>
      </c>
      <c r="AM61" s="141">
        <f t="shared" si="12"/>
        <v>48</v>
      </c>
      <c r="AN61" s="140">
        <f t="shared" si="13"/>
        <v>129</v>
      </c>
      <c r="AO61" s="137" t="str">
        <f>IF(AN61="0","0",LOOKUP(AN61,{0,66,80,100,120,140,160},{0,1,2,3,"3.5",4,5}))</f>
        <v>3.5</v>
      </c>
      <c r="AP61" s="137">
        <v>35</v>
      </c>
      <c r="AQ61" s="137">
        <v>25</v>
      </c>
      <c r="AR61" s="101">
        <f t="shared" si="14"/>
        <v>60</v>
      </c>
      <c r="AS61" s="101">
        <v>19</v>
      </c>
      <c r="AT61" s="141">
        <v>21</v>
      </c>
      <c r="AU61" s="141">
        <f t="shared" si="15"/>
        <v>40</v>
      </c>
      <c r="AV61" s="141">
        <v>38</v>
      </c>
      <c r="AW61" s="141">
        <f t="shared" si="16"/>
        <v>138</v>
      </c>
      <c r="AX61" s="137" t="str">
        <f>IF(AW61="0","0",LOOKUP(AW61,{0,66,80,100,120,140,160},{0,1,2,3,"3.5",4,5}))</f>
        <v>3.5</v>
      </c>
      <c r="AY61" s="107" t="s">
        <v>486</v>
      </c>
      <c r="AZ61" s="107" t="str">
        <f>IF(ISBLANK(AX61)," ",IF(AX61="0","0",LOOKUP(AX61,{0,1,2,3,"3.5",4,5},{0,0,0,1,"1.5",2,3})))</f>
        <v>1.5</v>
      </c>
      <c r="BA61" s="44">
        <f t="shared" si="17"/>
        <v>3.0833333333333335</v>
      </c>
      <c r="BB61" s="43" t="str">
        <f t="shared" si="18"/>
        <v>B</v>
      </c>
      <c r="BC61" s="34" t="str">
        <f t="shared" si="19"/>
        <v>Average Result</v>
      </c>
      <c r="BD61" s="42"/>
      <c r="BE61" s="49" t="str">
        <f>IF(H61="0","0",LOOKUP(H61,{0,1,2,3,"3.5",4,5},{"F","D","C","B","A-","A","A+"}))</f>
        <v>B</v>
      </c>
      <c r="BF61" s="49" t="str">
        <f>IF(L61="0","0",LOOKUP(L61,{0,1,2,3,"3.5",4,5},{"F","D","C","B","A-","A","A+"}))</f>
        <v>B</v>
      </c>
      <c r="BG61" s="49" t="str">
        <f>IF(Q61="0","0",LOOKUP(Q61,{0,1,2,3,"3.5",4,5},{"F","D","C","B","A-","A","A+"}))</f>
        <v>C</v>
      </c>
      <c r="BH61" s="49" t="str">
        <f>IF(Y61="0","0",LOOKUP(Y61,{0,1,2,3,"3.5",4,5},{"F","D","C","B","A-","A","A+"}))</f>
        <v>C</v>
      </c>
      <c r="BI61" s="49" t="str">
        <f>IF(AG61="0","0",LOOKUP(AG61,{0,1,2,3,"3.5",4,5},{"F","D","C","B","A-","A","A+"}))</f>
        <v>A-</v>
      </c>
      <c r="BJ61" s="49" t="str">
        <f>IF(AO61="0","0",LOOKUP(AO61,{0,1,2,3,"3.5",4,5},{"F","D","C","B","A-","A","A+"}))</f>
        <v>A-</v>
      </c>
      <c r="BK61" s="49" t="str">
        <f>IF(AX61="0","0",LOOKUP(AX61,{0,1,2,3,"3.5",4,5},{"F","D","C","B","A-","A","A+"}))</f>
        <v>A-</v>
      </c>
      <c r="BL61" s="50">
        <f t="shared" si="20"/>
        <v>758</v>
      </c>
    </row>
    <row r="62" spans="1:64" ht="15" customHeight="1">
      <c r="A62" s="37">
        <v>2058</v>
      </c>
      <c r="B62" s="38" t="s">
        <v>537</v>
      </c>
      <c r="C62" s="99">
        <v>46</v>
      </c>
      <c r="D62" s="99">
        <v>73</v>
      </c>
      <c r="E62" s="99">
        <f t="shared" si="1"/>
        <v>119</v>
      </c>
      <c r="F62" s="99">
        <v>23</v>
      </c>
      <c r="G62" s="99">
        <f t="shared" si="2"/>
        <v>142</v>
      </c>
      <c r="H62" s="135">
        <f>IF(G62="0","0",LOOKUP(G62,{0,66,80,100,120,140,160},{0,1,2,3,"3.5",4,5}))</f>
        <v>4</v>
      </c>
      <c r="I62" s="99">
        <v>58</v>
      </c>
      <c r="J62" s="101">
        <v>69</v>
      </c>
      <c r="K62" s="136">
        <f t="shared" si="3"/>
        <v>127</v>
      </c>
      <c r="L62" s="99" t="str">
        <f>IF(K62="0","0",LOOKUP(K62,{0,66,80,100,120,140,160},{0,1,2,3,"3.5",4,5}))</f>
        <v>3.5</v>
      </c>
      <c r="M62" s="101">
        <v>35</v>
      </c>
      <c r="N62" s="101">
        <v>18</v>
      </c>
      <c r="O62" s="101">
        <v>21</v>
      </c>
      <c r="P62" s="99">
        <f t="shared" si="4"/>
        <v>74</v>
      </c>
      <c r="Q62" s="137">
        <f>IF(P62="0","0",LOOKUP(P62,{0,33,40,50,60,70,80},{0,1,2,3,"3.5",4,5}))</f>
        <v>4</v>
      </c>
      <c r="R62" s="137">
        <v>26</v>
      </c>
      <c r="S62" s="137">
        <v>41</v>
      </c>
      <c r="T62" s="101">
        <f t="shared" si="5"/>
        <v>67</v>
      </c>
      <c r="U62" s="101">
        <v>19</v>
      </c>
      <c r="V62" s="101">
        <v>18</v>
      </c>
      <c r="W62" s="101">
        <f t="shared" si="6"/>
        <v>37</v>
      </c>
      <c r="X62" s="138">
        <f t="shared" si="7"/>
        <v>104</v>
      </c>
      <c r="Y62" s="99">
        <f>IF(X62="0","0",LOOKUP(X62,{0,66,80,100,120,140,160},{0,1,2,3,"3.5",4,5}))</f>
        <v>3</v>
      </c>
      <c r="Z62" s="99">
        <v>52</v>
      </c>
      <c r="AA62" s="99">
        <v>49</v>
      </c>
      <c r="AB62" s="99">
        <f t="shared" si="8"/>
        <v>101</v>
      </c>
      <c r="AC62" s="139">
        <v>27</v>
      </c>
      <c r="AD62" s="139">
        <v>28</v>
      </c>
      <c r="AE62" s="139">
        <f t="shared" si="9"/>
        <v>55</v>
      </c>
      <c r="AF62" s="140">
        <f t="shared" si="10"/>
        <v>156</v>
      </c>
      <c r="AG62" s="137">
        <f>IF(AF62="0","0",LOOKUP(AF62,{0,66,80,100,120,140,160},{0,1,2,3,"3.5",4,5}))</f>
        <v>4</v>
      </c>
      <c r="AH62" s="137">
        <v>52</v>
      </c>
      <c r="AI62" s="137">
        <v>47</v>
      </c>
      <c r="AJ62" s="99">
        <f t="shared" si="11"/>
        <v>99</v>
      </c>
      <c r="AK62" s="101">
        <v>23</v>
      </c>
      <c r="AL62" s="141">
        <v>26</v>
      </c>
      <c r="AM62" s="141">
        <f t="shared" si="12"/>
        <v>49</v>
      </c>
      <c r="AN62" s="140">
        <f t="shared" si="13"/>
        <v>148</v>
      </c>
      <c r="AO62" s="137">
        <f>IF(AN62="0","0",LOOKUP(AN62,{0,66,80,100,120,140,160},{0,1,2,3,"3.5",4,5}))</f>
        <v>4</v>
      </c>
      <c r="AP62" s="137">
        <v>45</v>
      </c>
      <c r="AQ62" s="137">
        <v>35</v>
      </c>
      <c r="AR62" s="101">
        <f t="shared" si="14"/>
        <v>80</v>
      </c>
      <c r="AS62" s="101">
        <v>23</v>
      </c>
      <c r="AT62" s="141">
        <v>22</v>
      </c>
      <c r="AU62" s="141">
        <f t="shared" si="15"/>
        <v>45</v>
      </c>
      <c r="AV62" s="141">
        <v>50</v>
      </c>
      <c r="AW62" s="141">
        <f t="shared" si="16"/>
        <v>175</v>
      </c>
      <c r="AX62" s="137">
        <f>IF(AW62="0","0",LOOKUP(AW62,{0,66,80,100,120,140,160},{0,1,2,3,"3.5",4,5}))</f>
        <v>5</v>
      </c>
      <c r="AY62" s="107" t="s">
        <v>486</v>
      </c>
      <c r="AZ62" s="107">
        <f>IF(ISBLANK(AX62)," ",IF(AX62="0","0",LOOKUP(AX62,{0,1,2,3,"3.5",4,5},{0,0,0,1,"1.5",2,3})))</f>
        <v>3</v>
      </c>
      <c r="BA62" s="44">
        <f t="shared" si="17"/>
        <v>4.25</v>
      </c>
      <c r="BB62" s="43" t="str">
        <f t="shared" si="18"/>
        <v>A</v>
      </c>
      <c r="BC62" s="34" t="str">
        <f t="shared" si="19"/>
        <v>Very Good Result</v>
      </c>
      <c r="BD62" s="42"/>
      <c r="BE62" s="49" t="str">
        <f>IF(H62="0","0",LOOKUP(H62,{0,1,2,3,"3.5",4,5},{"F","D","C","B","A-","A","A+"}))</f>
        <v>A</v>
      </c>
      <c r="BF62" s="49" t="str">
        <f>IF(L62="0","0",LOOKUP(L62,{0,1,2,3,"3.5",4,5},{"F","D","C","B","A-","A","A+"}))</f>
        <v>A-</v>
      </c>
      <c r="BG62" s="49" t="str">
        <f>IF(Q62="0","0",LOOKUP(Q62,{0,1,2,3,"3.5",4,5},{"F","D","C","B","A-","A","A+"}))</f>
        <v>A</v>
      </c>
      <c r="BH62" s="49" t="str">
        <f>IF(Y62="0","0",LOOKUP(Y62,{0,1,2,3,"3.5",4,5},{"F","D","C","B","A-","A","A+"}))</f>
        <v>B</v>
      </c>
      <c r="BI62" s="49" t="str">
        <f>IF(AG62="0","0",LOOKUP(AG62,{0,1,2,3,"3.5",4,5},{"F","D","C","B","A-","A","A+"}))</f>
        <v>A</v>
      </c>
      <c r="BJ62" s="49" t="str">
        <f>IF(AO62="0","0",LOOKUP(AO62,{0,1,2,3,"3.5",4,5},{"F","D","C","B","A-","A","A+"}))</f>
        <v>A</v>
      </c>
      <c r="BK62" s="49" t="str">
        <f>IF(AX62="0","0",LOOKUP(AX62,{0,1,2,3,"3.5",4,5},{"F","D","C","B","A-","A","A+"}))</f>
        <v>A+</v>
      </c>
      <c r="BL62" s="50">
        <f t="shared" si="20"/>
        <v>926</v>
      </c>
    </row>
    <row r="63" spans="1:64" ht="15" customHeight="1">
      <c r="A63" s="37">
        <v>2059</v>
      </c>
      <c r="B63" s="38" t="s">
        <v>538</v>
      </c>
      <c r="C63" s="99">
        <v>37</v>
      </c>
      <c r="D63" s="99">
        <v>67</v>
      </c>
      <c r="E63" s="99">
        <f t="shared" si="1"/>
        <v>104</v>
      </c>
      <c r="F63" s="99">
        <v>22</v>
      </c>
      <c r="G63" s="99">
        <f t="shared" si="2"/>
        <v>126</v>
      </c>
      <c r="H63" s="135" t="str">
        <f>IF(G63="0","0",LOOKUP(G63,{0,66,80,100,120,140,160},{0,1,2,3,"3.5",4,5}))</f>
        <v>3.5</v>
      </c>
      <c r="I63" s="99">
        <v>51</v>
      </c>
      <c r="J63" s="101">
        <v>58</v>
      </c>
      <c r="K63" s="136">
        <f t="shared" si="3"/>
        <v>109</v>
      </c>
      <c r="L63" s="99">
        <f>IF(K63="0","0",LOOKUP(K63,{0,66,80,100,120,140,160},{0,1,2,3,"3.5",4,5}))</f>
        <v>3</v>
      </c>
      <c r="M63" s="101">
        <v>34</v>
      </c>
      <c r="N63" s="101">
        <v>12</v>
      </c>
      <c r="O63" s="101"/>
      <c r="P63" s="99">
        <f t="shared" si="4"/>
        <v>0</v>
      </c>
      <c r="Q63" s="137">
        <f>IF(P63="0","0",LOOKUP(P63,{0,33,40,50,60,70,80},{0,1,2,3,"3.5",4,5}))</f>
        <v>0</v>
      </c>
      <c r="R63" s="137">
        <v>14</v>
      </c>
      <c r="S63" s="137"/>
      <c r="T63" s="101">
        <f t="shared" si="5"/>
        <v>14</v>
      </c>
      <c r="U63" s="101">
        <v>12</v>
      </c>
      <c r="V63" s="101"/>
      <c r="W63" s="101">
        <f t="shared" si="6"/>
        <v>12</v>
      </c>
      <c r="X63" s="138">
        <f t="shared" si="7"/>
        <v>0</v>
      </c>
      <c r="Y63" s="99">
        <f>IF(X63="0","0",LOOKUP(X63,{0,66,80,100,120,140,160},{0,1,2,3,"3.5",4,5}))</f>
        <v>0</v>
      </c>
      <c r="Z63" s="99"/>
      <c r="AA63" s="99"/>
      <c r="AB63" s="99">
        <f t="shared" si="8"/>
        <v>0</v>
      </c>
      <c r="AC63" s="139"/>
      <c r="AD63" s="139"/>
      <c r="AE63" s="139">
        <f t="shared" si="9"/>
        <v>0</v>
      </c>
      <c r="AF63" s="140">
        <f t="shared" si="10"/>
        <v>0</v>
      </c>
      <c r="AG63" s="137">
        <f>IF(AF63="0","0",LOOKUP(AF63,{0,66,80,100,120,140,160},{0,1,2,3,"3.5",4,5}))</f>
        <v>0</v>
      </c>
      <c r="AH63" s="137">
        <v>37</v>
      </c>
      <c r="AI63" s="137">
        <v>32</v>
      </c>
      <c r="AJ63" s="99">
        <f t="shared" si="11"/>
        <v>69</v>
      </c>
      <c r="AK63" s="101">
        <v>25</v>
      </c>
      <c r="AL63" s="141">
        <v>21</v>
      </c>
      <c r="AM63" s="141">
        <f t="shared" si="12"/>
        <v>46</v>
      </c>
      <c r="AN63" s="140">
        <f t="shared" si="13"/>
        <v>115</v>
      </c>
      <c r="AO63" s="137">
        <f>IF(AN63="0","0",LOOKUP(AN63,{0,66,80,100,120,140,160},{0,1,2,3,"3.5",4,5}))</f>
        <v>3</v>
      </c>
      <c r="AP63" s="137">
        <v>42</v>
      </c>
      <c r="AQ63" s="137"/>
      <c r="AR63" s="101">
        <f t="shared" si="14"/>
        <v>42</v>
      </c>
      <c r="AS63" s="101">
        <v>21</v>
      </c>
      <c r="AT63" s="141"/>
      <c r="AU63" s="141">
        <f t="shared" si="15"/>
        <v>21</v>
      </c>
      <c r="AV63" s="141"/>
      <c r="AW63" s="141">
        <f t="shared" si="16"/>
        <v>0</v>
      </c>
      <c r="AX63" s="137">
        <f>IF(AW63="0","0",LOOKUP(AW63,{0,66,80,100,120,140,160},{0,1,2,3,"3.5",4,5}))</f>
        <v>0</v>
      </c>
      <c r="AY63" s="107" t="s">
        <v>486</v>
      </c>
      <c r="AZ63" s="107">
        <f>IF(ISBLANK(AX63)," ",IF(AX63="0","0",LOOKUP(AX63,{0,1,2,3,"3.5",4,5},{0,0,0,1,"1.5",2,3})))</f>
        <v>0</v>
      </c>
      <c r="BA63" s="44">
        <f t="shared" si="17"/>
        <v>0</v>
      </c>
      <c r="BB63" s="43" t="str">
        <f t="shared" si="18"/>
        <v>F</v>
      </c>
      <c r="BC63" s="34" t="str">
        <f t="shared" si="19"/>
        <v>Fail</v>
      </c>
      <c r="BD63" s="42"/>
      <c r="BE63" s="49" t="str">
        <f>IF(H63="0","0",LOOKUP(H63,{0,1,2,3,"3.5",4,5},{"F","D","C","B","A-","A","A+"}))</f>
        <v>A-</v>
      </c>
      <c r="BF63" s="49" t="str">
        <f>IF(L63="0","0",LOOKUP(L63,{0,1,2,3,"3.5",4,5},{"F","D","C","B","A-","A","A+"}))</f>
        <v>B</v>
      </c>
      <c r="BG63" s="49" t="str">
        <f>IF(Q63="0","0",LOOKUP(Q63,{0,1,2,3,"3.5",4,5},{"F","D","C","B","A-","A","A+"}))</f>
        <v>F</v>
      </c>
      <c r="BH63" s="49" t="str">
        <f>IF(Y63="0","0",LOOKUP(Y63,{0,1,2,3,"3.5",4,5},{"F","D","C","B","A-","A","A+"}))</f>
        <v>F</v>
      </c>
      <c r="BI63" s="49" t="str">
        <f>IF(AG63="0","0",LOOKUP(AG63,{0,1,2,3,"3.5",4,5},{"F","D","C","B","A-","A","A+"}))</f>
        <v>F</v>
      </c>
      <c r="BJ63" s="49" t="str">
        <f>IF(AO63="0","0",LOOKUP(AO63,{0,1,2,3,"3.5",4,5},{"F","D","C","B","A-","A","A+"}))</f>
        <v>B</v>
      </c>
      <c r="BK63" s="49" t="str">
        <f>IF(AX63="0","0",LOOKUP(AX63,{0,1,2,3,"3.5",4,5},{"F","D","C","B","A-","A","A+"}))</f>
        <v>F</v>
      </c>
      <c r="BL63" s="50">
        <f t="shared" si="20"/>
        <v>350</v>
      </c>
    </row>
    <row r="64" spans="1:64" ht="15" customHeight="1">
      <c r="A64" s="37">
        <v>2060</v>
      </c>
      <c r="B64" s="38" t="s">
        <v>539</v>
      </c>
      <c r="C64" s="99">
        <v>30</v>
      </c>
      <c r="D64" s="99">
        <v>58</v>
      </c>
      <c r="E64" s="99">
        <f t="shared" si="1"/>
        <v>88</v>
      </c>
      <c r="F64" s="99">
        <v>23</v>
      </c>
      <c r="G64" s="99">
        <f t="shared" si="2"/>
        <v>111</v>
      </c>
      <c r="H64" s="135">
        <f>IF(G64="0","0",LOOKUP(G64,{0,66,80,100,120,140,160},{0,1,2,3,"3.5",4,5}))</f>
        <v>3</v>
      </c>
      <c r="I64" s="99">
        <v>48</v>
      </c>
      <c r="J64" s="101">
        <v>47</v>
      </c>
      <c r="K64" s="136">
        <f t="shared" si="3"/>
        <v>95</v>
      </c>
      <c r="L64" s="99">
        <f>IF(K64="0","0",LOOKUP(K64,{0,66,80,100,120,140,160},{0,1,2,3,"3.5",4,5}))</f>
        <v>2</v>
      </c>
      <c r="M64" s="101">
        <v>18</v>
      </c>
      <c r="N64" s="101">
        <v>15</v>
      </c>
      <c r="O64" s="101"/>
      <c r="P64" s="99">
        <f t="shared" si="4"/>
        <v>0</v>
      </c>
      <c r="Q64" s="137">
        <f>IF(P64="0","0",LOOKUP(P64,{0,33,40,50,60,70,80},{0,1,2,3,"3.5",4,5}))</f>
        <v>0</v>
      </c>
      <c r="R64" s="137">
        <v>17</v>
      </c>
      <c r="S64" s="137"/>
      <c r="T64" s="101">
        <f t="shared" si="5"/>
        <v>17</v>
      </c>
      <c r="U64" s="101">
        <v>17</v>
      </c>
      <c r="V64" s="101"/>
      <c r="W64" s="101">
        <f t="shared" si="6"/>
        <v>17</v>
      </c>
      <c r="X64" s="138">
        <f t="shared" si="7"/>
        <v>0</v>
      </c>
      <c r="Y64" s="99">
        <f>IF(X64="0","0",LOOKUP(X64,{0,66,80,100,120,140,160},{0,1,2,3,"3.5",4,5}))</f>
        <v>0</v>
      </c>
      <c r="Z64" s="99">
        <v>34</v>
      </c>
      <c r="AA64" s="99">
        <v>30</v>
      </c>
      <c r="AB64" s="99">
        <f t="shared" si="8"/>
        <v>64</v>
      </c>
      <c r="AC64" s="139">
        <v>27</v>
      </c>
      <c r="AD64" s="139">
        <v>25</v>
      </c>
      <c r="AE64" s="139">
        <f t="shared" si="9"/>
        <v>52</v>
      </c>
      <c r="AF64" s="140">
        <f t="shared" si="10"/>
        <v>116</v>
      </c>
      <c r="AG64" s="137">
        <f>IF(AF64="0","0",LOOKUP(AF64,{0,66,80,100,120,140,160},{0,1,2,3,"3.5",4,5}))</f>
        <v>3</v>
      </c>
      <c r="AH64" s="137">
        <v>39</v>
      </c>
      <c r="AI64" s="137">
        <v>29</v>
      </c>
      <c r="AJ64" s="99">
        <f t="shared" si="11"/>
        <v>68</v>
      </c>
      <c r="AK64" s="101">
        <v>23</v>
      </c>
      <c r="AL64" s="141">
        <v>23</v>
      </c>
      <c r="AM64" s="141">
        <f t="shared" si="12"/>
        <v>46</v>
      </c>
      <c r="AN64" s="140">
        <f t="shared" si="13"/>
        <v>114</v>
      </c>
      <c r="AO64" s="137">
        <f>IF(AN64="0","0",LOOKUP(AN64,{0,66,80,100,120,140,160},{0,1,2,3,"3.5",4,5}))</f>
        <v>3</v>
      </c>
      <c r="AP64" s="137"/>
      <c r="AQ64" s="137">
        <v>20</v>
      </c>
      <c r="AR64" s="101">
        <f t="shared" si="14"/>
        <v>20</v>
      </c>
      <c r="AS64" s="101"/>
      <c r="AT64" s="141">
        <v>5</v>
      </c>
      <c r="AU64" s="141">
        <f t="shared" si="15"/>
        <v>5</v>
      </c>
      <c r="AV64" s="141"/>
      <c r="AW64" s="141">
        <f t="shared" si="16"/>
        <v>0</v>
      </c>
      <c r="AX64" s="137">
        <f>IF(AW64="0","0",LOOKUP(AW64,{0,66,80,100,120,140,160},{0,1,2,3,"3.5",4,5}))</f>
        <v>0</v>
      </c>
      <c r="AY64" s="107" t="s">
        <v>486</v>
      </c>
      <c r="AZ64" s="107">
        <f>IF(ISBLANK(AX64)," ",IF(AX64="0","0",LOOKUP(AX64,{0,1,2,3,"3.5",4,5},{0,0,0,1,"1.5",2,3})))</f>
        <v>0</v>
      </c>
      <c r="BA64" s="44">
        <f t="shared" si="17"/>
        <v>0</v>
      </c>
      <c r="BB64" s="43" t="str">
        <f t="shared" si="18"/>
        <v>F</v>
      </c>
      <c r="BC64" s="34" t="str">
        <f t="shared" si="19"/>
        <v>Fail</v>
      </c>
      <c r="BD64" s="42"/>
      <c r="BE64" s="49" t="str">
        <f>IF(H64="0","0",LOOKUP(H64,{0,1,2,3,"3.5",4,5},{"F","D","C","B","A-","A","A+"}))</f>
        <v>B</v>
      </c>
      <c r="BF64" s="49" t="str">
        <f>IF(L64="0","0",LOOKUP(L64,{0,1,2,3,"3.5",4,5},{"F","D","C","B","A-","A","A+"}))</f>
        <v>C</v>
      </c>
      <c r="BG64" s="49" t="str">
        <f>IF(Q64="0","0",LOOKUP(Q64,{0,1,2,3,"3.5",4,5},{"F","D","C","B","A-","A","A+"}))</f>
        <v>F</v>
      </c>
      <c r="BH64" s="49" t="str">
        <f>IF(Y64="0","0",LOOKUP(Y64,{0,1,2,3,"3.5",4,5},{"F","D","C","B","A-","A","A+"}))</f>
        <v>F</v>
      </c>
      <c r="BI64" s="49" t="str">
        <f>IF(AG64="0","0",LOOKUP(AG64,{0,1,2,3,"3.5",4,5},{"F","D","C","B","A-","A","A+"}))</f>
        <v>B</v>
      </c>
      <c r="BJ64" s="49" t="str">
        <f>IF(AO64="0","0",LOOKUP(AO64,{0,1,2,3,"3.5",4,5},{"F","D","C","B","A-","A","A+"}))</f>
        <v>B</v>
      </c>
      <c r="BK64" s="49" t="str">
        <f>IF(AX64="0","0",LOOKUP(AX64,{0,1,2,3,"3.5",4,5},{"F","D","C","B","A-","A","A+"}))</f>
        <v>F</v>
      </c>
      <c r="BL64" s="50">
        <f t="shared" si="20"/>
        <v>436</v>
      </c>
    </row>
    <row r="65" spans="1:64" ht="15" customHeight="1">
      <c r="A65" s="37">
        <v>2061</v>
      </c>
      <c r="B65" s="38" t="s">
        <v>540</v>
      </c>
      <c r="C65" s="99">
        <v>36</v>
      </c>
      <c r="D65" s="99">
        <v>50</v>
      </c>
      <c r="E65" s="99">
        <f t="shared" si="1"/>
        <v>86</v>
      </c>
      <c r="F65" s="99">
        <v>20</v>
      </c>
      <c r="G65" s="99">
        <f t="shared" si="2"/>
        <v>106</v>
      </c>
      <c r="H65" s="135">
        <f>IF(G65="0","0",LOOKUP(G65,{0,66,80,100,120,140,160},{0,1,2,3,"3.5",4,5}))</f>
        <v>3</v>
      </c>
      <c r="I65" s="99">
        <v>37</v>
      </c>
      <c r="J65" s="101">
        <v>47</v>
      </c>
      <c r="K65" s="136">
        <f t="shared" si="3"/>
        <v>84</v>
      </c>
      <c r="L65" s="99">
        <f>IF(K65="0","0",LOOKUP(K65,{0,66,80,100,120,140,160},{0,1,2,3,"3.5",4,5}))</f>
        <v>2</v>
      </c>
      <c r="M65" s="101">
        <v>23</v>
      </c>
      <c r="N65" s="101">
        <v>14</v>
      </c>
      <c r="O65" s="101">
        <v>20</v>
      </c>
      <c r="P65" s="99">
        <f t="shared" si="4"/>
        <v>57</v>
      </c>
      <c r="Q65" s="137">
        <f>IF(P65="0","0",LOOKUP(P65,{0,33,40,50,60,70,80},{0,1,2,3,"3.5",4,5}))</f>
        <v>3</v>
      </c>
      <c r="R65" s="137">
        <v>15</v>
      </c>
      <c r="S65" s="137">
        <v>33</v>
      </c>
      <c r="T65" s="101">
        <f t="shared" si="5"/>
        <v>48</v>
      </c>
      <c r="U65" s="101">
        <v>18</v>
      </c>
      <c r="V65" s="101">
        <v>19</v>
      </c>
      <c r="W65" s="101">
        <f t="shared" si="6"/>
        <v>37</v>
      </c>
      <c r="X65" s="138">
        <f t="shared" si="7"/>
        <v>85</v>
      </c>
      <c r="Y65" s="99">
        <f>IF(X65="0","0",LOOKUP(X65,{0,66,80,100,120,140,160},{0,1,2,3,"3.5",4,5}))</f>
        <v>2</v>
      </c>
      <c r="Z65" s="99">
        <v>42</v>
      </c>
      <c r="AA65" s="99">
        <v>35</v>
      </c>
      <c r="AB65" s="99">
        <f t="shared" si="8"/>
        <v>77</v>
      </c>
      <c r="AC65" s="139">
        <v>27</v>
      </c>
      <c r="AD65" s="139">
        <v>25</v>
      </c>
      <c r="AE65" s="139">
        <f t="shared" si="9"/>
        <v>52</v>
      </c>
      <c r="AF65" s="140">
        <f t="shared" si="10"/>
        <v>129</v>
      </c>
      <c r="AG65" s="137" t="str">
        <f>IF(AF65="0","0",LOOKUP(AF65,{0,66,80,100,120,140,160},{0,1,2,3,"3.5",4,5}))</f>
        <v>3.5</v>
      </c>
      <c r="AH65" s="137">
        <v>50</v>
      </c>
      <c r="AI65" s="137">
        <v>42</v>
      </c>
      <c r="AJ65" s="99">
        <f t="shared" si="11"/>
        <v>92</v>
      </c>
      <c r="AK65" s="101">
        <v>21</v>
      </c>
      <c r="AL65" s="141">
        <v>19</v>
      </c>
      <c r="AM65" s="141">
        <f t="shared" si="12"/>
        <v>40</v>
      </c>
      <c r="AN65" s="140">
        <f t="shared" si="13"/>
        <v>132</v>
      </c>
      <c r="AO65" s="137" t="str">
        <f>IF(AN65="0","0",LOOKUP(AN65,{0,66,80,100,120,140,160},{0,1,2,3,"3.5",4,5}))</f>
        <v>3.5</v>
      </c>
      <c r="AP65" s="137">
        <v>40</v>
      </c>
      <c r="AQ65" s="137">
        <v>37</v>
      </c>
      <c r="AR65" s="101">
        <f t="shared" si="14"/>
        <v>77</v>
      </c>
      <c r="AS65" s="101">
        <v>20</v>
      </c>
      <c r="AT65" s="141">
        <v>19</v>
      </c>
      <c r="AU65" s="141">
        <f t="shared" si="15"/>
        <v>39</v>
      </c>
      <c r="AV65" s="141">
        <v>50</v>
      </c>
      <c r="AW65" s="141">
        <f t="shared" si="16"/>
        <v>166</v>
      </c>
      <c r="AX65" s="137">
        <f>IF(AW65="0","0",LOOKUP(AW65,{0,66,80,100,120,140,160},{0,1,2,3,"3.5",4,5}))</f>
        <v>5</v>
      </c>
      <c r="AY65" s="107" t="s">
        <v>486</v>
      </c>
      <c r="AZ65" s="107">
        <f>IF(ISBLANK(AX65)," ",IF(AX65="0","0",LOOKUP(AX65,{0,1,2,3,"3.5",4,5},{0,0,0,1,"1.5",2,3})))</f>
        <v>3</v>
      </c>
      <c r="BA65" s="44">
        <f t="shared" si="17"/>
        <v>3.3333333333333335</v>
      </c>
      <c r="BB65" s="43" t="str">
        <f t="shared" si="18"/>
        <v>B</v>
      </c>
      <c r="BC65" s="34" t="str">
        <f t="shared" si="19"/>
        <v>Average Result</v>
      </c>
      <c r="BD65" s="42"/>
      <c r="BE65" s="49" t="str">
        <f>IF(H65="0","0",LOOKUP(H65,{0,1,2,3,"3.5",4,5},{"F","D","C","B","A-","A","A+"}))</f>
        <v>B</v>
      </c>
      <c r="BF65" s="49" t="str">
        <f>IF(L65="0","0",LOOKUP(L65,{0,1,2,3,"3.5",4,5},{"F","D","C","B","A-","A","A+"}))</f>
        <v>C</v>
      </c>
      <c r="BG65" s="49" t="str">
        <f>IF(Q65="0","0",LOOKUP(Q65,{0,1,2,3,"3.5",4,5},{"F","D","C","B","A-","A","A+"}))</f>
        <v>B</v>
      </c>
      <c r="BH65" s="49" t="str">
        <f>IF(Y65="0","0",LOOKUP(Y65,{0,1,2,3,"3.5",4,5},{"F","D","C","B","A-","A","A+"}))</f>
        <v>C</v>
      </c>
      <c r="BI65" s="49" t="str">
        <f>IF(AG65="0","0",LOOKUP(AG65,{0,1,2,3,"3.5",4,5},{"F","D","C","B","A-","A","A+"}))</f>
        <v>A-</v>
      </c>
      <c r="BJ65" s="49" t="str">
        <f>IF(AO65="0","0",LOOKUP(AO65,{0,1,2,3,"3.5",4,5},{"F","D","C","B","A-","A","A+"}))</f>
        <v>A-</v>
      </c>
      <c r="BK65" s="49" t="str">
        <f>IF(AX65="0","0",LOOKUP(AX65,{0,1,2,3,"3.5",4,5},{"F","D","C","B","A-","A","A+"}))</f>
        <v>A+</v>
      </c>
      <c r="BL65" s="50">
        <f t="shared" si="20"/>
        <v>759</v>
      </c>
    </row>
    <row r="66" spans="1:64" ht="15" customHeight="1">
      <c r="A66" s="37">
        <v>2062</v>
      </c>
      <c r="B66" s="38" t="s">
        <v>541</v>
      </c>
      <c r="C66" s="99">
        <v>26</v>
      </c>
      <c r="D66" s="99">
        <v>41</v>
      </c>
      <c r="E66" s="99">
        <f t="shared" si="1"/>
        <v>67</v>
      </c>
      <c r="F66" s="99">
        <v>18</v>
      </c>
      <c r="G66" s="99">
        <f t="shared" si="2"/>
        <v>85</v>
      </c>
      <c r="H66" s="135">
        <f>IF(G66="0","0",LOOKUP(G66,{0,66,80,100,120,140,160},{0,1,2,3,"3.5",4,5}))</f>
        <v>2</v>
      </c>
      <c r="I66" s="99">
        <v>62</v>
      </c>
      <c r="J66" s="101">
        <v>48</v>
      </c>
      <c r="K66" s="136">
        <f t="shared" si="3"/>
        <v>110</v>
      </c>
      <c r="L66" s="99">
        <f>IF(K66="0","0",LOOKUP(K66,{0,66,80,100,120,140,160},{0,1,2,3,"3.5",4,5}))</f>
        <v>3</v>
      </c>
      <c r="M66" s="101">
        <v>19</v>
      </c>
      <c r="N66" s="101">
        <v>15</v>
      </c>
      <c r="O66" s="101">
        <v>12</v>
      </c>
      <c r="P66" s="99">
        <f t="shared" si="4"/>
        <v>46</v>
      </c>
      <c r="Q66" s="137">
        <f>IF(P66="0","0",LOOKUP(P66,{0,33,40,50,60,70,80},{0,1,2,3,"3.5",4,5}))</f>
        <v>2</v>
      </c>
      <c r="R66" s="137">
        <v>7</v>
      </c>
      <c r="S66" s="137">
        <v>12</v>
      </c>
      <c r="T66" s="101">
        <f t="shared" si="5"/>
        <v>19</v>
      </c>
      <c r="U66" s="101">
        <v>15</v>
      </c>
      <c r="V66" s="101">
        <v>18</v>
      </c>
      <c r="W66" s="101">
        <f t="shared" si="6"/>
        <v>33</v>
      </c>
      <c r="X66" s="138">
        <f t="shared" si="7"/>
        <v>0</v>
      </c>
      <c r="Y66" s="99">
        <f>IF(X66="0","0",LOOKUP(X66,{0,66,80,100,120,140,160},{0,1,2,3,"3.5",4,5}))</f>
        <v>0</v>
      </c>
      <c r="Z66" s="99">
        <v>30</v>
      </c>
      <c r="AA66" s="99">
        <v>33</v>
      </c>
      <c r="AB66" s="99">
        <f t="shared" si="8"/>
        <v>63</v>
      </c>
      <c r="AC66" s="139">
        <v>23</v>
      </c>
      <c r="AD66" s="139">
        <v>25</v>
      </c>
      <c r="AE66" s="139">
        <f t="shared" si="9"/>
        <v>48</v>
      </c>
      <c r="AF66" s="140">
        <f t="shared" si="10"/>
        <v>111</v>
      </c>
      <c r="AG66" s="137">
        <f>IF(AF66="0","0",LOOKUP(AF66,{0,66,80,100,120,140,160},{0,1,2,3,"3.5",4,5}))</f>
        <v>3</v>
      </c>
      <c r="AH66" s="137">
        <v>32</v>
      </c>
      <c r="AI66" s="137">
        <v>28</v>
      </c>
      <c r="AJ66" s="99">
        <f t="shared" si="11"/>
        <v>60</v>
      </c>
      <c r="AK66" s="101">
        <v>22</v>
      </c>
      <c r="AL66" s="141">
        <v>17</v>
      </c>
      <c r="AM66" s="141">
        <f t="shared" si="12"/>
        <v>39</v>
      </c>
      <c r="AN66" s="140">
        <f t="shared" si="13"/>
        <v>99</v>
      </c>
      <c r="AO66" s="137">
        <f>IF(AN66="0","0",LOOKUP(AN66,{0,66,80,100,120,140,160},{0,1,2,3,"3.5",4,5}))</f>
        <v>2</v>
      </c>
      <c r="AP66" s="137">
        <v>30</v>
      </c>
      <c r="AQ66" s="137"/>
      <c r="AR66" s="101">
        <f t="shared" si="14"/>
        <v>30</v>
      </c>
      <c r="AS66" s="101">
        <v>14</v>
      </c>
      <c r="AT66" s="141"/>
      <c r="AU66" s="141">
        <f t="shared" si="15"/>
        <v>14</v>
      </c>
      <c r="AV66" s="141">
        <v>42</v>
      </c>
      <c r="AW66" s="141">
        <f t="shared" si="16"/>
        <v>0</v>
      </c>
      <c r="AX66" s="137">
        <f>IF(AW66="0","0",LOOKUP(AW66,{0,66,80,100,120,140,160},{0,1,2,3,"3.5",4,5}))</f>
        <v>0</v>
      </c>
      <c r="AY66" s="107" t="s">
        <v>486</v>
      </c>
      <c r="AZ66" s="107">
        <f>IF(ISBLANK(AX66)," ",IF(AX66="0","0",LOOKUP(AX66,{0,1,2,3,"3.5",4,5},{0,0,0,1,"1.5",2,3})))</f>
        <v>0</v>
      </c>
      <c r="BA66" s="44">
        <f t="shared" si="17"/>
        <v>0</v>
      </c>
      <c r="BB66" s="43" t="str">
        <f t="shared" si="18"/>
        <v>F</v>
      </c>
      <c r="BC66" s="34" t="str">
        <f t="shared" si="19"/>
        <v>Fail</v>
      </c>
      <c r="BD66" s="42"/>
      <c r="BE66" s="49" t="str">
        <f>IF(H66="0","0",LOOKUP(H66,{0,1,2,3,"3.5",4,5},{"F","D","C","B","A-","A","A+"}))</f>
        <v>C</v>
      </c>
      <c r="BF66" s="49" t="str">
        <f>IF(L66="0","0",LOOKUP(L66,{0,1,2,3,"3.5",4,5},{"F","D","C","B","A-","A","A+"}))</f>
        <v>B</v>
      </c>
      <c r="BG66" s="49" t="str">
        <f>IF(Q66="0","0",LOOKUP(Q66,{0,1,2,3,"3.5",4,5},{"F","D","C","B","A-","A","A+"}))</f>
        <v>C</v>
      </c>
      <c r="BH66" s="49" t="str">
        <f>IF(Y66="0","0",LOOKUP(Y66,{0,1,2,3,"3.5",4,5},{"F","D","C","B","A-","A","A+"}))</f>
        <v>F</v>
      </c>
      <c r="BI66" s="49" t="str">
        <f>IF(AG66="0","0",LOOKUP(AG66,{0,1,2,3,"3.5",4,5},{"F","D","C","B","A-","A","A+"}))</f>
        <v>B</v>
      </c>
      <c r="BJ66" s="49" t="str">
        <f>IF(AO66="0","0",LOOKUP(AO66,{0,1,2,3,"3.5",4,5},{"F","D","C","B","A-","A","A+"}))</f>
        <v>C</v>
      </c>
      <c r="BK66" s="49" t="str">
        <f>IF(AX66="0","0",LOOKUP(AX66,{0,1,2,3,"3.5",4,5},{"F","D","C","B","A-","A","A+"}))</f>
        <v>F</v>
      </c>
      <c r="BL66" s="50">
        <f t="shared" si="20"/>
        <v>451</v>
      </c>
    </row>
    <row r="67" spans="1:64" ht="15" customHeight="1">
      <c r="A67" s="37">
        <v>2063</v>
      </c>
      <c r="B67" s="38" t="s">
        <v>542</v>
      </c>
      <c r="C67" s="144"/>
      <c r="D67" s="99"/>
      <c r="E67" s="99">
        <f t="shared" si="1"/>
        <v>0</v>
      </c>
      <c r="F67" s="99"/>
      <c r="G67" s="99">
        <f t="shared" si="2"/>
        <v>0</v>
      </c>
      <c r="H67" s="135">
        <f>IF(G67="0","0",LOOKUP(G67,{0,66,80,100,120,140,160},{0,1,2,3,"3.5",4,5}))</f>
        <v>0</v>
      </c>
      <c r="I67" s="99"/>
      <c r="J67" s="101"/>
      <c r="K67" s="136">
        <f t="shared" si="3"/>
        <v>0</v>
      </c>
      <c r="L67" s="99">
        <f>IF(K67="0","0",LOOKUP(K67,{0,66,80,100,120,140,160},{0,1,2,3,"3.5",4,5}))</f>
        <v>0</v>
      </c>
      <c r="M67" s="101"/>
      <c r="N67" s="101"/>
      <c r="O67" s="101"/>
      <c r="P67" s="99">
        <f t="shared" si="4"/>
        <v>0</v>
      </c>
      <c r="Q67" s="137">
        <f>IF(P67="0","0",LOOKUP(P67,{0,33,40,50,60,70,80},{0,1,2,3,"3.5",4,5}))</f>
        <v>0</v>
      </c>
      <c r="R67" s="137"/>
      <c r="S67" s="137"/>
      <c r="T67" s="101">
        <f t="shared" si="5"/>
        <v>0</v>
      </c>
      <c r="U67" s="101"/>
      <c r="V67" s="101"/>
      <c r="W67" s="101">
        <f t="shared" si="6"/>
        <v>0</v>
      </c>
      <c r="X67" s="138">
        <f t="shared" si="7"/>
        <v>0</v>
      </c>
      <c r="Y67" s="99">
        <f>IF(X67="0","0",LOOKUP(X67,{0,66,80,100,120,140,160},{0,1,2,3,"3.5",4,5}))</f>
        <v>0</v>
      </c>
      <c r="Z67" s="99"/>
      <c r="AA67" s="99"/>
      <c r="AB67" s="99">
        <f t="shared" si="8"/>
        <v>0</v>
      </c>
      <c r="AC67" s="139"/>
      <c r="AD67" s="139"/>
      <c r="AE67" s="139">
        <f t="shared" si="9"/>
        <v>0</v>
      </c>
      <c r="AF67" s="140">
        <f t="shared" si="10"/>
        <v>0</v>
      </c>
      <c r="AG67" s="137">
        <f>IF(AF67="0","0",LOOKUP(AF67,{0,66,80,100,120,140,160},{0,1,2,3,"3.5",4,5}))</f>
        <v>0</v>
      </c>
      <c r="AH67" s="137"/>
      <c r="AI67" s="137"/>
      <c r="AJ67" s="99">
        <f t="shared" si="11"/>
        <v>0</v>
      </c>
      <c r="AK67" s="101"/>
      <c r="AL67" s="141"/>
      <c r="AM67" s="141">
        <f t="shared" si="12"/>
        <v>0</v>
      </c>
      <c r="AN67" s="140">
        <f t="shared" si="13"/>
        <v>0</v>
      </c>
      <c r="AO67" s="137">
        <f>IF(AN67="0","0",LOOKUP(AN67,{0,66,80,100,120,140,160},{0,1,2,3,"3.5",4,5}))</f>
        <v>0</v>
      </c>
      <c r="AP67" s="137"/>
      <c r="AQ67" s="137"/>
      <c r="AR67" s="101">
        <f t="shared" si="14"/>
        <v>0</v>
      </c>
      <c r="AS67" s="101"/>
      <c r="AT67" s="141"/>
      <c r="AU67" s="141">
        <f t="shared" si="15"/>
        <v>0</v>
      </c>
      <c r="AV67" s="141"/>
      <c r="AW67" s="141">
        <f t="shared" si="16"/>
        <v>0</v>
      </c>
      <c r="AX67" s="137">
        <f>IF(AW67="0","0",LOOKUP(AW67,{0,66,80,100,120,140,160},{0,1,2,3,"3.5",4,5}))</f>
        <v>0</v>
      </c>
      <c r="AY67" s="107" t="s">
        <v>486</v>
      </c>
      <c r="AZ67" s="107">
        <f>IF(ISBLANK(AX67)," ",IF(AX67="0","0",LOOKUP(AX67,{0,1,2,3,"3.5",4,5},{0,0,0,1,"1.5",2,3})))</f>
        <v>0</v>
      </c>
      <c r="BA67" s="44">
        <f t="shared" si="17"/>
        <v>0</v>
      </c>
      <c r="BB67" s="43" t="str">
        <f t="shared" si="18"/>
        <v>F</v>
      </c>
      <c r="BC67" s="34" t="str">
        <f t="shared" si="19"/>
        <v>Fail</v>
      </c>
      <c r="BD67" s="42"/>
      <c r="BE67" s="49" t="str">
        <f>IF(H67="0","0",LOOKUP(H67,{0,1,2,3,"3.5",4,5},{"F","D","C","B","A-","A","A+"}))</f>
        <v>F</v>
      </c>
      <c r="BF67" s="49" t="str">
        <f>IF(L67="0","0",LOOKUP(L67,{0,1,2,3,"3.5",4,5},{"F","D","C","B","A-","A","A+"}))</f>
        <v>F</v>
      </c>
      <c r="BG67" s="49" t="str">
        <f>IF(Q67="0","0",LOOKUP(Q67,{0,1,2,3,"3.5",4,5},{"F","D","C","B","A-","A","A+"}))</f>
        <v>F</v>
      </c>
      <c r="BH67" s="49" t="str">
        <f>IF(Y67="0","0",LOOKUP(Y67,{0,1,2,3,"3.5",4,5},{"F","D","C","B","A-","A","A+"}))</f>
        <v>F</v>
      </c>
      <c r="BI67" s="49" t="str">
        <f>IF(AG67="0","0",LOOKUP(AG67,{0,1,2,3,"3.5",4,5},{"F","D","C","B","A-","A","A+"}))</f>
        <v>F</v>
      </c>
      <c r="BJ67" s="49" t="str">
        <f>IF(AO67="0","0",LOOKUP(AO67,{0,1,2,3,"3.5",4,5},{"F","D","C","B","A-","A","A+"}))</f>
        <v>F</v>
      </c>
      <c r="BK67" s="49" t="str">
        <f>IF(AX67="0","0",LOOKUP(AX67,{0,1,2,3,"3.5",4,5},{"F","D","C","B","A-","A","A+"}))</f>
        <v>F</v>
      </c>
      <c r="BL67" s="50">
        <f t="shared" si="20"/>
        <v>0</v>
      </c>
    </row>
    <row r="68" spans="1:64" ht="15" customHeight="1">
      <c r="A68" s="37">
        <v>2064</v>
      </c>
      <c r="B68" s="38" t="s">
        <v>543</v>
      </c>
      <c r="C68" s="99">
        <v>31</v>
      </c>
      <c r="D68" s="99">
        <v>67</v>
      </c>
      <c r="E68" s="99">
        <f t="shared" si="1"/>
        <v>98</v>
      </c>
      <c r="F68" s="99">
        <v>21</v>
      </c>
      <c r="G68" s="99">
        <f t="shared" si="2"/>
        <v>119</v>
      </c>
      <c r="H68" s="135">
        <f>IF(G68="0","0",LOOKUP(G68,{0,66,80,100,120,140,160},{0,1,2,3,"3.5",4,5}))</f>
        <v>3</v>
      </c>
      <c r="I68" s="99">
        <v>51</v>
      </c>
      <c r="J68" s="101">
        <v>60</v>
      </c>
      <c r="K68" s="136">
        <f t="shared" si="3"/>
        <v>111</v>
      </c>
      <c r="L68" s="99">
        <f>IF(K68="0","0",LOOKUP(K68,{0,66,80,100,120,140,160},{0,1,2,3,"3.5",4,5}))</f>
        <v>3</v>
      </c>
      <c r="M68" s="101">
        <v>23</v>
      </c>
      <c r="N68" s="101">
        <v>12</v>
      </c>
      <c r="O68" s="101">
        <v>18</v>
      </c>
      <c r="P68" s="99">
        <f t="shared" si="4"/>
        <v>53</v>
      </c>
      <c r="Q68" s="137">
        <f>IF(P68="0","0",LOOKUP(P68,{0,33,40,50,60,70,80},{0,1,2,3,"3.5",4,5}))</f>
        <v>3</v>
      </c>
      <c r="R68" s="137">
        <v>20</v>
      </c>
      <c r="S68" s="137">
        <v>29</v>
      </c>
      <c r="T68" s="101">
        <f t="shared" si="5"/>
        <v>49</v>
      </c>
      <c r="U68" s="101">
        <v>9</v>
      </c>
      <c r="V68" s="101">
        <v>11</v>
      </c>
      <c r="W68" s="101">
        <f t="shared" si="6"/>
        <v>20</v>
      </c>
      <c r="X68" s="138">
        <f t="shared" si="7"/>
        <v>69</v>
      </c>
      <c r="Y68" s="99">
        <f>IF(X68="0","0",LOOKUP(X68,{0,66,80,100,120,140,160},{0,1,2,3,"3.5",4,5}))</f>
        <v>1</v>
      </c>
      <c r="Z68" s="99">
        <v>38</v>
      </c>
      <c r="AA68" s="99">
        <v>28</v>
      </c>
      <c r="AB68" s="99">
        <f t="shared" si="8"/>
        <v>66</v>
      </c>
      <c r="AC68" s="139">
        <v>22</v>
      </c>
      <c r="AD68" s="139">
        <v>20</v>
      </c>
      <c r="AE68" s="139">
        <f t="shared" si="9"/>
        <v>42</v>
      </c>
      <c r="AF68" s="140">
        <f t="shared" si="10"/>
        <v>108</v>
      </c>
      <c r="AG68" s="137">
        <f>IF(AF68="0","0",LOOKUP(AF68,{0,66,80,100,120,140,160},{0,1,2,3,"3.5",4,5}))</f>
        <v>3</v>
      </c>
      <c r="AH68" s="137">
        <v>33</v>
      </c>
      <c r="AI68" s="137">
        <v>23</v>
      </c>
      <c r="AJ68" s="99">
        <f t="shared" si="11"/>
        <v>56</v>
      </c>
      <c r="AK68" s="101">
        <v>21</v>
      </c>
      <c r="AL68" s="141">
        <v>10</v>
      </c>
      <c r="AM68" s="141">
        <f t="shared" si="12"/>
        <v>31</v>
      </c>
      <c r="AN68" s="140">
        <f t="shared" si="13"/>
        <v>87</v>
      </c>
      <c r="AO68" s="137">
        <f>IF(AN68="0","0",LOOKUP(AN68,{0,66,80,100,120,140,160},{0,1,2,3,"3.5",4,5}))</f>
        <v>2</v>
      </c>
      <c r="AP68" s="137">
        <v>30</v>
      </c>
      <c r="AQ68" s="137">
        <v>29</v>
      </c>
      <c r="AR68" s="101">
        <f t="shared" si="14"/>
        <v>59</v>
      </c>
      <c r="AS68" s="101">
        <v>14</v>
      </c>
      <c r="AT68" s="141">
        <v>12</v>
      </c>
      <c r="AU68" s="141">
        <f t="shared" si="15"/>
        <v>26</v>
      </c>
      <c r="AV68" s="141">
        <v>40</v>
      </c>
      <c r="AW68" s="141">
        <f t="shared" si="16"/>
        <v>125</v>
      </c>
      <c r="AX68" s="137" t="str">
        <f>IF(AW68="0","0",LOOKUP(AW68,{0,66,80,100,120,140,160},{0,1,2,3,"3.5",4,5}))</f>
        <v>3.5</v>
      </c>
      <c r="AY68" s="107" t="s">
        <v>486</v>
      </c>
      <c r="AZ68" s="107" t="str">
        <f>IF(ISBLANK(AX68)," ",IF(AX68="0","0",LOOKUP(AX68,{0,1,2,3,"3.5",4,5},{0,0,0,1,"1.5",2,3})))</f>
        <v>1.5</v>
      </c>
      <c r="BA68" s="44">
        <f t="shared" si="17"/>
        <v>2.75</v>
      </c>
      <c r="BB68" s="43" t="str">
        <f t="shared" si="18"/>
        <v>C</v>
      </c>
      <c r="BC68" s="34" t="str">
        <f t="shared" si="19"/>
        <v>Bellow Average Result</v>
      </c>
      <c r="BD68" s="42"/>
      <c r="BE68" s="49" t="str">
        <f>IF(H68="0","0",LOOKUP(H68,{0,1,2,3,"3.5",4,5},{"F","D","C","B","A-","A","A+"}))</f>
        <v>B</v>
      </c>
      <c r="BF68" s="49" t="str">
        <f>IF(L68="0","0",LOOKUP(L68,{0,1,2,3,"3.5",4,5},{"F","D","C","B","A-","A","A+"}))</f>
        <v>B</v>
      </c>
      <c r="BG68" s="49" t="str">
        <f>IF(Q68="0","0",LOOKUP(Q68,{0,1,2,3,"3.5",4,5},{"F","D","C","B","A-","A","A+"}))</f>
        <v>B</v>
      </c>
      <c r="BH68" s="49" t="str">
        <f>IF(Y68="0","0",LOOKUP(Y68,{0,1,2,3,"3.5",4,5},{"F","D","C","B","A-","A","A+"}))</f>
        <v>D</v>
      </c>
      <c r="BI68" s="49" t="str">
        <f>IF(AG68="0","0",LOOKUP(AG68,{0,1,2,3,"3.5",4,5},{"F","D","C","B","A-","A","A+"}))</f>
        <v>B</v>
      </c>
      <c r="BJ68" s="49" t="str">
        <f>IF(AO68="0","0",LOOKUP(AO68,{0,1,2,3,"3.5",4,5},{"F","D","C","B","A-","A","A+"}))</f>
        <v>C</v>
      </c>
      <c r="BK68" s="49" t="str">
        <f>IF(AX68="0","0",LOOKUP(AX68,{0,1,2,3,"3.5",4,5},{"F","D","C","B","A-","A","A+"}))</f>
        <v>A-</v>
      </c>
      <c r="BL68" s="50">
        <f t="shared" si="20"/>
        <v>672</v>
      </c>
    </row>
    <row r="69" spans="1:64" ht="15" customHeight="1">
      <c r="A69" s="37">
        <v>2065</v>
      </c>
      <c r="B69" s="38" t="s">
        <v>544</v>
      </c>
      <c r="C69" s="99">
        <v>24</v>
      </c>
      <c r="D69" s="99">
        <v>58</v>
      </c>
      <c r="E69" s="99">
        <f t="shared" si="1"/>
        <v>82</v>
      </c>
      <c r="F69" s="99">
        <v>23</v>
      </c>
      <c r="G69" s="99">
        <f t="shared" si="2"/>
        <v>105</v>
      </c>
      <c r="H69" s="135">
        <f>IF(G69="0","0",LOOKUP(G69,{0,66,80,100,120,140,160},{0,1,2,3,"3.5",4,5}))</f>
        <v>3</v>
      </c>
      <c r="I69" s="99">
        <v>54</v>
      </c>
      <c r="J69" s="101">
        <v>48</v>
      </c>
      <c r="K69" s="136">
        <f t="shared" si="3"/>
        <v>102</v>
      </c>
      <c r="L69" s="99">
        <f>IF(K69="0","0",LOOKUP(K69,{0,66,80,100,120,140,160},{0,1,2,3,"3.5",4,5}))</f>
        <v>3</v>
      </c>
      <c r="M69" s="101">
        <v>10</v>
      </c>
      <c r="N69" s="101">
        <v>14</v>
      </c>
      <c r="O69" s="101">
        <v>15</v>
      </c>
      <c r="P69" s="99">
        <f t="shared" si="4"/>
        <v>0</v>
      </c>
      <c r="Q69" s="137">
        <f>IF(P69="0","0",LOOKUP(P69,{0,33,40,50,60,70,80},{0,1,2,3,"3.5",4,5}))</f>
        <v>0</v>
      </c>
      <c r="R69" s="137">
        <v>23</v>
      </c>
      <c r="S69" s="137">
        <v>37</v>
      </c>
      <c r="T69" s="101">
        <f t="shared" si="5"/>
        <v>60</v>
      </c>
      <c r="U69" s="101">
        <v>19</v>
      </c>
      <c r="V69" s="101">
        <v>21</v>
      </c>
      <c r="W69" s="101">
        <f t="shared" si="6"/>
        <v>40</v>
      </c>
      <c r="X69" s="138">
        <f t="shared" si="7"/>
        <v>100</v>
      </c>
      <c r="Y69" s="99">
        <f>IF(X69="0","0",LOOKUP(X69,{0,66,80,100,120,140,160},{0,1,2,3,"3.5",4,5}))</f>
        <v>3</v>
      </c>
      <c r="Z69" s="99">
        <v>40</v>
      </c>
      <c r="AA69" s="99">
        <v>27</v>
      </c>
      <c r="AB69" s="99">
        <f t="shared" si="8"/>
        <v>67</v>
      </c>
      <c r="AC69" s="139">
        <v>26</v>
      </c>
      <c r="AD69" s="139">
        <v>26</v>
      </c>
      <c r="AE69" s="139">
        <f t="shared" si="9"/>
        <v>52</v>
      </c>
      <c r="AF69" s="140">
        <f t="shared" si="10"/>
        <v>119</v>
      </c>
      <c r="AG69" s="137">
        <f>IF(AF69="0","0",LOOKUP(AF69,{0,66,80,100,120,140,160},{0,1,2,3,"3.5",4,5}))</f>
        <v>3</v>
      </c>
      <c r="AH69" s="137">
        <v>45</v>
      </c>
      <c r="AI69" s="137">
        <v>28</v>
      </c>
      <c r="AJ69" s="99">
        <f t="shared" si="11"/>
        <v>73</v>
      </c>
      <c r="AK69" s="101">
        <v>23</v>
      </c>
      <c r="AL69" s="141">
        <v>19</v>
      </c>
      <c r="AM69" s="141">
        <f t="shared" si="12"/>
        <v>42</v>
      </c>
      <c r="AN69" s="140">
        <f t="shared" si="13"/>
        <v>115</v>
      </c>
      <c r="AO69" s="137">
        <f>IF(AN69="0","0",LOOKUP(AN69,{0,66,80,100,120,140,160},{0,1,2,3,"3.5",4,5}))</f>
        <v>3</v>
      </c>
      <c r="AP69" s="137">
        <v>43</v>
      </c>
      <c r="AQ69" s="137">
        <v>25</v>
      </c>
      <c r="AR69" s="101">
        <f t="shared" si="14"/>
        <v>68</v>
      </c>
      <c r="AS69" s="101">
        <v>22</v>
      </c>
      <c r="AT69" s="141">
        <v>22</v>
      </c>
      <c r="AU69" s="141">
        <f t="shared" si="15"/>
        <v>44</v>
      </c>
      <c r="AV69" s="141">
        <v>50</v>
      </c>
      <c r="AW69" s="141">
        <f t="shared" si="16"/>
        <v>162</v>
      </c>
      <c r="AX69" s="137">
        <f>IF(AW69="0","0",LOOKUP(AW69,{0,66,80,100,120,140,160},{0,1,2,3,"3.5",4,5}))</f>
        <v>5</v>
      </c>
      <c r="AY69" s="107" t="s">
        <v>486</v>
      </c>
      <c r="AZ69" s="107">
        <f>IF(ISBLANK(AX69)," ",IF(AX69="0","0",LOOKUP(AX69,{0,1,2,3,"3.5",4,5},{0,0,0,1,"1.5",2,3})))</f>
        <v>3</v>
      </c>
      <c r="BA69" s="44">
        <f t="shared" si="17"/>
        <v>0</v>
      </c>
      <c r="BB69" s="43" t="str">
        <f t="shared" si="18"/>
        <v>F</v>
      </c>
      <c r="BC69" s="34" t="str">
        <f t="shared" si="19"/>
        <v>Fail</v>
      </c>
      <c r="BD69" s="42"/>
      <c r="BE69" s="49" t="str">
        <f>IF(H69="0","0",LOOKUP(H69,{0,1,2,3,"3.5",4,5},{"F","D","C","B","A-","A","A+"}))</f>
        <v>B</v>
      </c>
      <c r="BF69" s="49" t="str">
        <f>IF(L69="0","0",LOOKUP(L69,{0,1,2,3,"3.5",4,5},{"F","D","C","B","A-","A","A+"}))</f>
        <v>B</v>
      </c>
      <c r="BG69" s="49" t="str">
        <f>IF(Q69="0","0",LOOKUP(Q69,{0,1,2,3,"3.5",4,5},{"F","D","C","B","A-","A","A+"}))</f>
        <v>F</v>
      </c>
      <c r="BH69" s="49" t="str">
        <f>IF(Y69="0","0",LOOKUP(Y69,{0,1,2,3,"3.5",4,5},{"F","D","C","B","A-","A","A+"}))</f>
        <v>B</v>
      </c>
      <c r="BI69" s="49" t="str">
        <f>IF(AG69="0","0",LOOKUP(AG69,{0,1,2,3,"3.5",4,5},{"F","D","C","B","A-","A","A+"}))</f>
        <v>B</v>
      </c>
      <c r="BJ69" s="49" t="str">
        <f>IF(AO69="0","0",LOOKUP(AO69,{0,1,2,3,"3.5",4,5},{"F","D","C","B","A-","A","A+"}))</f>
        <v>B</v>
      </c>
      <c r="BK69" s="49" t="str">
        <f>IF(AX69="0","0",LOOKUP(AX69,{0,1,2,3,"3.5",4,5},{"F","D","C","B","A-","A","A+"}))</f>
        <v>A+</v>
      </c>
      <c r="BL69" s="50">
        <f t="shared" si="20"/>
        <v>703</v>
      </c>
    </row>
    <row r="70" spans="1:64" ht="15" customHeight="1">
      <c r="A70" s="37">
        <v>2066</v>
      </c>
      <c r="B70" s="38" t="s">
        <v>545</v>
      </c>
      <c r="C70" s="99">
        <v>60</v>
      </c>
      <c r="D70" s="99">
        <v>76</v>
      </c>
      <c r="E70" s="99">
        <f t="shared" ref="E70:E133" si="21">SUM(C70+D70)</f>
        <v>136</v>
      </c>
      <c r="F70" s="99">
        <v>24</v>
      </c>
      <c r="G70" s="99">
        <f t="shared" ref="G70:G133" si="22">IF(OR((E70&lt;50),(F70&lt;9)),0,SUM(E70+F70))</f>
        <v>160</v>
      </c>
      <c r="H70" s="135">
        <f>IF(G70="0","0",LOOKUP(G70,{0,66,80,100,120,140,160},{0,1,2,3,"3.5",4,5}))</f>
        <v>5</v>
      </c>
      <c r="I70" s="99">
        <v>61</v>
      </c>
      <c r="J70" s="101">
        <v>65</v>
      </c>
      <c r="K70" s="136">
        <f t="shared" ref="K70:K133" si="23">SUM(I70+J70)</f>
        <v>126</v>
      </c>
      <c r="L70" s="99" t="str">
        <f>IF(K70="0","0",LOOKUP(K70,{0,66,80,100,120,140,160},{0,1,2,3,"3.5",4,5}))</f>
        <v>3.5</v>
      </c>
      <c r="M70" s="101">
        <v>35</v>
      </c>
      <c r="N70" s="101">
        <v>17</v>
      </c>
      <c r="O70" s="101">
        <v>22</v>
      </c>
      <c r="P70" s="99">
        <f t="shared" ref="P70:P133" si="24">IF(OR((M70&lt;12),(N70&lt;8),(O70&lt;8)),0,SUM(M70+N70+O70))</f>
        <v>74</v>
      </c>
      <c r="Q70" s="137">
        <f>IF(P70="0","0",LOOKUP(P70,{0,33,40,50,60,70,80},{0,1,2,3,"3.5",4,5}))</f>
        <v>4</v>
      </c>
      <c r="R70" s="137">
        <v>42</v>
      </c>
      <c r="S70" s="137">
        <v>47</v>
      </c>
      <c r="T70" s="101">
        <f t="shared" ref="T70:T133" si="25">SUM(R70+S70)</f>
        <v>89</v>
      </c>
      <c r="U70" s="101">
        <v>20</v>
      </c>
      <c r="V70" s="101">
        <v>21</v>
      </c>
      <c r="W70" s="101">
        <f t="shared" ref="W70:W133" si="26">SUM(U70+V70)</f>
        <v>41</v>
      </c>
      <c r="X70" s="138">
        <f t="shared" ref="X70:X133" si="27">IF(OR((T70&lt;38),(W70&lt;18)),0,SUM(T70+W70))</f>
        <v>130</v>
      </c>
      <c r="Y70" s="99" t="str">
        <f>IF(X70="0","0",LOOKUP(X70,{0,66,80,100,120,140,160},{0,1,2,3,"3.5",4,5}))</f>
        <v>3.5</v>
      </c>
      <c r="Z70" s="99">
        <v>47</v>
      </c>
      <c r="AA70" s="99">
        <v>50</v>
      </c>
      <c r="AB70" s="99">
        <f t="shared" ref="AB70:AB133" si="28">SUM(Z70+AA70)</f>
        <v>97</v>
      </c>
      <c r="AC70" s="139">
        <v>26</v>
      </c>
      <c r="AD70" s="139">
        <v>26</v>
      </c>
      <c r="AE70" s="139">
        <f t="shared" ref="AE70:AE133" si="29">SUM(AC70+AD70)</f>
        <v>52</v>
      </c>
      <c r="AF70" s="140">
        <f t="shared" ref="AF70:AF133" si="30">IF(OR((AB70&lt;38),(AE70&lt;18)),0,SUM(AB70+AE70))</f>
        <v>149</v>
      </c>
      <c r="AG70" s="137">
        <f>IF(AF70="0","0",LOOKUP(AF70,{0,66,80,100,120,140,160},{0,1,2,3,"3.5",4,5}))</f>
        <v>4</v>
      </c>
      <c r="AH70" s="137">
        <v>57</v>
      </c>
      <c r="AI70" s="137">
        <v>55</v>
      </c>
      <c r="AJ70" s="99">
        <f t="shared" ref="AJ70:AJ133" si="31">SUM(AH70+AI70)</f>
        <v>112</v>
      </c>
      <c r="AK70" s="101">
        <v>24</v>
      </c>
      <c r="AL70" s="141">
        <v>22</v>
      </c>
      <c r="AM70" s="141">
        <f t="shared" ref="AM70:AM133" si="32">SUM(AK70+AL70)</f>
        <v>46</v>
      </c>
      <c r="AN70" s="140">
        <f t="shared" ref="AN70:AN133" si="33">IF(OR((AJ70&lt;38),(AM70&lt;18)),0,SUM(AJ70+AM70))</f>
        <v>158</v>
      </c>
      <c r="AO70" s="137">
        <f>IF(AN70="0","0",LOOKUP(AN70,{0,66,80,100,120,140,160},{0,1,2,3,"3.5",4,5}))</f>
        <v>4</v>
      </c>
      <c r="AP70" s="137">
        <v>47</v>
      </c>
      <c r="AQ70" s="137">
        <v>44</v>
      </c>
      <c r="AR70" s="101">
        <f t="shared" ref="AR70:AR133" si="34">SUM(AP70+AQ70)</f>
        <v>91</v>
      </c>
      <c r="AS70" s="101">
        <v>23</v>
      </c>
      <c r="AT70" s="141">
        <v>22</v>
      </c>
      <c r="AU70" s="141">
        <f t="shared" ref="AU70:AU133" si="35">SUM(AS70+AT70)</f>
        <v>45</v>
      </c>
      <c r="AV70" s="141">
        <v>50</v>
      </c>
      <c r="AW70" s="141">
        <f t="shared" ref="AW70:AW133" si="36">IF(OR((AR70&lt;25),(AU70&lt;16),(AV70&lt;16)),0,SUM(AR70+AU70+AV70))</f>
        <v>186</v>
      </c>
      <c r="AX70" s="137">
        <f>IF(AW70="0","0",LOOKUP(AW70,{0,66,80,100,120,140,160},{0,1,2,3,"3.5",4,5}))</f>
        <v>5</v>
      </c>
      <c r="AY70" s="107" t="s">
        <v>486</v>
      </c>
      <c r="AZ70" s="107">
        <f>IF(ISBLANK(AX70)," ",IF(AX70="0","0",LOOKUP(AX70,{0,1,2,3,"3.5",4,5},{0,0,0,1,"1.5",2,3})))</f>
        <v>3</v>
      </c>
      <c r="BA70" s="44">
        <f t="shared" ref="BA70:BA133" si="37">IF(OR((H70=0),(L70=0),(Q70=0),(Y70=0),(AG70=0),(AO70=0)),0,SUM(H70+L70+Q70+Y70+AG70+AO70+AZ70)/6)</f>
        <v>4.5</v>
      </c>
      <c r="BB70" s="43" t="str">
        <f t="shared" ref="BB70:BB133" si="38">IF(BA70&gt;=5,"A+",IF(BA70&gt;=4,"A",IF(BA70&gt;=3.5,"A-",IF(BA70&gt;=3,"B",IF(BA70&gt;=2,"C",IF(BA70&gt;=1,"D","F"))))))</f>
        <v>A</v>
      </c>
      <c r="BC70" s="34" t="str">
        <f t="shared" ref="BC70:BC133" si="39">IF(BB70="A+","Excellent Result",IF(BB70="A","Very Good Result",IF(BB70="A-","Good Result",IF(BB70="B","Average Result",IF(BB70="C","Bellow Average Result",IF(BB70="D","Not So Good Result","Fail"))))))</f>
        <v>Very Good Result</v>
      </c>
      <c r="BD70" s="42"/>
      <c r="BE70" s="49" t="str">
        <f>IF(H70="0","0",LOOKUP(H70,{0,1,2,3,"3.5",4,5},{"F","D","C","B","A-","A","A+"}))</f>
        <v>A+</v>
      </c>
      <c r="BF70" s="49" t="str">
        <f>IF(L70="0","0",LOOKUP(L70,{0,1,2,3,"3.5",4,5},{"F","D","C","B","A-","A","A+"}))</f>
        <v>A-</v>
      </c>
      <c r="BG70" s="49" t="str">
        <f>IF(Q70="0","0",LOOKUP(Q70,{0,1,2,3,"3.5",4,5},{"F","D","C","B","A-","A","A+"}))</f>
        <v>A</v>
      </c>
      <c r="BH70" s="49" t="str">
        <f>IF(Y70="0","0",LOOKUP(Y70,{0,1,2,3,"3.5",4,5},{"F","D","C","B","A-","A","A+"}))</f>
        <v>A-</v>
      </c>
      <c r="BI70" s="49" t="str">
        <f>IF(AG70="0","0",LOOKUP(AG70,{0,1,2,3,"3.5",4,5},{"F","D","C","B","A-","A","A+"}))</f>
        <v>A</v>
      </c>
      <c r="BJ70" s="49" t="str">
        <f>IF(AO70="0","0",LOOKUP(AO70,{0,1,2,3,"3.5",4,5},{"F","D","C","B","A-","A","A+"}))</f>
        <v>A</v>
      </c>
      <c r="BK70" s="49" t="str">
        <f>IF(AX70="0","0",LOOKUP(AX70,{0,1,2,3,"3.5",4,5},{"F","D","C","B","A-","A","A+"}))</f>
        <v>A+</v>
      </c>
      <c r="BL70" s="50">
        <f t="shared" ref="BL70:BL133" si="40">G70+K70+P70+X70+AF70+AN70+AW70</f>
        <v>983</v>
      </c>
    </row>
    <row r="71" spans="1:64" ht="15" customHeight="1">
      <c r="A71" s="37">
        <v>2067</v>
      </c>
      <c r="B71" s="38"/>
      <c r="C71" s="99"/>
      <c r="D71" s="99"/>
      <c r="E71" s="99">
        <f t="shared" si="21"/>
        <v>0</v>
      </c>
      <c r="F71" s="99"/>
      <c r="G71" s="99">
        <f t="shared" si="22"/>
        <v>0</v>
      </c>
      <c r="H71" s="135">
        <f>IF(G71="0","0",LOOKUP(G71,{0,66,80,100,120,140,160},{0,1,2,3,"3.5",4,5}))</f>
        <v>0</v>
      </c>
      <c r="I71" s="99"/>
      <c r="J71" s="101"/>
      <c r="K71" s="136">
        <f t="shared" si="23"/>
        <v>0</v>
      </c>
      <c r="L71" s="99">
        <f>IF(K71="0","0",LOOKUP(K71,{0,66,80,100,120,140,160},{0,1,2,3,"3.5",4,5}))</f>
        <v>0</v>
      </c>
      <c r="M71" s="101"/>
      <c r="N71" s="101"/>
      <c r="O71" s="101"/>
      <c r="P71" s="99">
        <f t="shared" si="24"/>
        <v>0</v>
      </c>
      <c r="Q71" s="137">
        <f>IF(P71="0","0",LOOKUP(P71,{0,33,40,50,60,70,80},{0,1,2,3,"3.5",4,5}))</f>
        <v>0</v>
      </c>
      <c r="R71" s="137"/>
      <c r="S71" s="137"/>
      <c r="T71" s="101">
        <f t="shared" si="25"/>
        <v>0</v>
      </c>
      <c r="U71" s="101"/>
      <c r="V71" s="101"/>
      <c r="W71" s="101">
        <f t="shared" si="26"/>
        <v>0</v>
      </c>
      <c r="X71" s="138">
        <f t="shared" si="27"/>
        <v>0</v>
      </c>
      <c r="Y71" s="99">
        <f>IF(X71="0","0",LOOKUP(X71,{0,66,80,100,120,140,160},{0,1,2,3,"3.5",4,5}))</f>
        <v>0</v>
      </c>
      <c r="Z71" s="99"/>
      <c r="AA71" s="99"/>
      <c r="AB71" s="99">
        <f t="shared" si="28"/>
        <v>0</v>
      </c>
      <c r="AC71" s="139"/>
      <c r="AD71" s="139"/>
      <c r="AE71" s="139">
        <f t="shared" si="29"/>
        <v>0</v>
      </c>
      <c r="AF71" s="140">
        <f t="shared" si="30"/>
        <v>0</v>
      </c>
      <c r="AG71" s="137">
        <f>IF(AF71="0","0",LOOKUP(AF71,{0,66,80,100,120,140,160},{0,1,2,3,"3.5",4,5}))</f>
        <v>0</v>
      </c>
      <c r="AH71" s="137"/>
      <c r="AI71" s="137"/>
      <c r="AJ71" s="99">
        <f t="shared" si="31"/>
        <v>0</v>
      </c>
      <c r="AK71" s="101"/>
      <c r="AL71" s="141"/>
      <c r="AM71" s="141">
        <f t="shared" si="32"/>
        <v>0</v>
      </c>
      <c r="AN71" s="140">
        <f t="shared" si="33"/>
        <v>0</v>
      </c>
      <c r="AO71" s="137">
        <f>IF(AN71="0","0",LOOKUP(AN71,{0,66,80,100,120,140,160},{0,1,2,3,"3.5",4,5}))</f>
        <v>0</v>
      </c>
      <c r="AP71" s="137"/>
      <c r="AQ71" s="137"/>
      <c r="AR71" s="101">
        <f t="shared" si="34"/>
        <v>0</v>
      </c>
      <c r="AS71" s="101"/>
      <c r="AT71" s="141"/>
      <c r="AU71" s="141">
        <f t="shared" si="35"/>
        <v>0</v>
      </c>
      <c r="AV71" s="141"/>
      <c r="AW71" s="141">
        <f t="shared" si="36"/>
        <v>0</v>
      </c>
      <c r="AX71" s="137">
        <f>IF(AW71="0","0",LOOKUP(AW71,{0,66,80,100,120,140,160},{0,1,2,3,"3.5",4,5}))</f>
        <v>0</v>
      </c>
      <c r="AY71" s="107" t="s">
        <v>486</v>
      </c>
      <c r="AZ71" s="107">
        <f>IF(ISBLANK(AX71)," ",IF(AX71="0","0",LOOKUP(AX71,{0,1,2,3,"3.5",4,5},{0,0,0,1,"1.5",2,3})))</f>
        <v>0</v>
      </c>
      <c r="BA71" s="44">
        <f t="shared" si="37"/>
        <v>0</v>
      </c>
      <c r="BB71" s="43" t="str">
        <f t="shared" si="38"/>
        <v>F</v>
      </c>
      <c r="BC71" s="34" t="str">
        <f t="shared" si="39"/>
        <v>Fail</v>
      </c>
      <c r="BD71" s="42"/>
      <c r="BE71" s="49" t="str">
        <f>IF(H71="0","0",LOOKUP(H71,{0,1,2,3,"3.5",4,5},{"F","D","C","B","A-","A","A+"}))</f>
        <v>F</v>
      </c>
      <c r="BF71" s="49" t="str">
        <f>IF(L71="0","0",LOOKUP(L71,{0,1,2,3,"3.5",4,5},{"F","D","C","B","A-","A","A+"}))</f>
        <v>F</v>
      </c>
      <c r="BG71" s="49" t="str">
        <f>IF(Q71="0","0",LOOKUP(Q71,{0,1,2,3,"3.5",4,5},{"F","D","C","B","A-","A","A+"}))</f>
        <v>F</v>
      </c>
      <c r="BH71" s="49" t="str">
        <f>IF(Y71="0","0",LOOKUP(Y71,{0,1,2,3,"3.5",4,5},{"F","D","C","B","A-","A","A+"}))</f>
        <v>F</v>
      </c>
      <c r="BI71" s="49" t="str">
        <f>IF(AG71="0","0",LOOKUP(AG71,{0,1,2,3,"3.5",4,5},{"F","D","C","B","A-","A","A+"}))</f>
        <v>F</v>
      </c>
      <c r="BJ71" s="49" t="str">
        <f>IF(AO71="0","0",LOOKUP(AO71,{0,1,2,3,"3.5",4,5},{"F","D","C","B","A-","A","A+"}))</f>
        <v>F</v>
      </c>
      <c r="BK71" s="49" t="str">
        <f>IF(AX71="0","0",LOOKUP(AX71,{0,1,2,3,"3.5",4,5},{"F","D","C","B","A-","A","A+"}))</f>
        <v>F</v>
      </c>
      <c r="BL71" s="50">
        <f t="shared" si="40"/>
        <v>0</v>
      </c>
    </row>
    <row r="72" spans="1:64" ht="15" customHeight="1">
      <c r="A72" s="37">
        <v>2068</v>
      </c>
      <c r="B72" s="38" t="s">
        <v>546</v>
      </c>
      <c r="C72" s="99">
        <v>28</v>
      </c>
      <c r="D72" s="99">
        <v>63</v>
      </c>
      <c r="E72" s="99">
        <f t="shared" si="21"/>
        <v>91</v>
      </c>
      <c r="F72" s="99">
        <v>19</v>
      </c>
      <c r="G72" s="99">
        <f t="shared" si="22"/>
        <v>110</v>
      </c>
      <c r="H72" s="135">
        <f>IF(G72="0","0",LOOKUP(G72,{0,66,80,100,120,140,160},{0,1,2,3,"3.5",4,5}))</f>
        <v>3</v>
      </c>
      <c r="I72" s="99">
        <v>54</v>
      </c>
      <c r="J72" s="101">
        <v>54</v>
      </c>
      <c r="K72" s="136">
        <f t="shared" si="23"/>
        <v>108</v>
      </c>
      <c r="L72" s="99">
        <f>IF(K72="0","0",LOOKUP(K72,{0,66,80,100,120,140,160},{0,1,2,3,"3.5",4,5}))</f>
        <v>3</v>
      </c>
      <c r="M72" s="101">
        <v>20</v>
      </c>
      <c r="N72" s="101">
        <v>13</v>
      </c>
      <c r="O72" s="101">
        <v>18</v>
      </c>
      <c r="P72" s="99">
        <f t="shared" si="24"/>
        <v>51</v>
      </c>
      <c r="Q72" s="137">
        <f>IF(P72="0","0",LOOKUP(P72,{0,33,40,50,60,70,80},{0,1,2,3,"3.5",4,5}))</f>
        <v>3</v>
      </c>
      <c r="R72" s="137">
        <v>16</v>
      </c>
      <c r="S72" s="137">
        <v>36</v>
      </c>
      <c r="T72" s="101">
        <f t="shared" si="25"/>
        <v>52</v>
      </c>
      <c r="U72" s="101">
        <v>9</v>
      </c>
      <c r="V72" s="101">
        <v>9</v>
      </c>
      <c r="W72" s="101">
        <f t="shared" si="26"/>
        <v>18</v>
      </c>
      <c r="X72" s="138">
        <f t="shared" si="27"/>
        <v>70</v>
      </c>
      <c r="Y72" s="99">
        <f>IF(X72="0","0",LOOKUP(X72,{0,66,80,100,120,140,160},{0,1,2,3,"3.5",4,5}))</f>
        <v>1</v>
      </c>
      <c r="Z72" s="99">
        <v>41</v>
      </c>
      <c r="AA72" s="99">
        <v>31</v>
      </c>
      <c r="AB72" s="99">
        <f t="shared" si="28"/>
        <v>72</v>
      </c>
      <c r="AC72" s="139">
        <v>23</v>
      </c>
      <c r="AD72" s="139">
        <v>18</v>
      </c>
      <c r="AE72" s="139">
        <f t="shared" si="29"/>
        <v>41</v>
      </c>
      <c r="AF72" s="140">
        <f t="shared" si="30"/>
        <v>113</v>
      </c>
      <c r="AG72" s="137">
        <f>IF(AF72="0","0",LOOKUP(AF72,{0,66,80,100,120,140,160},{0,1,2,3,"3.5",4,5}))</f>
        <v>3</v>
      </c>
      <c r="AH72" s="137">
        <v>33</v>
      </c>
      <c r="AI72" s="137">
        <v>33</v>
      </c>
      <c r="AJ72" s="99">
        <f t="shared" si="31"/>
        <v>66</v>
      </c>
      <c r="AK72" s="101">
        <v>21</v>
      </c>
      <c r="AL72" s="141">
        <v>10</v>
      </c>
      <c r="AM72" s="141">
        <f t="shared" si="32"/>
        <v>31</v>
      </c>
      <c r="AN72" s="140">
        <f t="shared" si="33"/>
        <v>97</v>
      </c>
      <c r="AO72" s="137">
        <f>IF(AN72="0","0",LOOKUP(AN72,{0,66,80,100,120,140,160},{0,1,2,3,"3.5",4,5}))</f>
        <v>2</v>
      </c>
      <c r="AP72" s="137">
        <v>29</v>
      </c>
      <c r="AQ72" s="137">
        <v>31</v>
      </c>
      <c r="AR72" s="101">
        <f t="shared" si="34"/>
        <v>60</v>
      </c>
      <c r="AS72" s="101">
        <v>16</v>
      </c>
      <c r="AT72" s="141">
        <v>11</v>
      </c>
      <c r="AU72" s="141">
        <f t="shared" si="35"/>
        <v>27</v>
      </c>
      <c r="AV72" s="141">
        <v>40</v>
      </c>
      <c r="AW72" s="141">
        <f t="shared" si="36"/>
        <v>127</v>
      </c>
      <c r="AX72" s="137" t="str">
        <f>IF(AW72="0","0",LOOKUP(AW72,{0,66,80,100,120,140,160},{0,1,2,3,"3.5",4,5}))</f>
        <v>3.5</v>
      </c>
      <c r="AY72" s="107" t="s">
        <v>486</v>
      </c>
      <c r="AZ72" s="107" t="str">
        <f>IF(ISBLANK(AX72)," ",IF(AX72="0","0",LOOKUP(AX72,{0,1,2,3,"3.5",4,5},{0,0,0,1,"1.5",2,3})))</f>
        <v>1.5</v>
      </c>
      <c r="BA72" s="44">
        <f t="shared" si="37"/>
        <v>2.75</v>
      </c>
      <c r="BB72" s="43" t="str">
        <f t="shared" si="38"/>
        <v>C</v>
      </c>
      <c r="BC72" s="34" t="str">
        <f t="shared" si="39"/>
        <v>Bellow Average Result</v>
      </c>
      <c r="BD72" s="42"/>
      <c r="BE72" s="49" t="str">
        <f>IF(H72="0","0",LOOKUP(H72,{0,1,2,3,"3.5",4,5},{"F","D","C","B","A-","A","A+"}))</f>
        <v>B</v>
      </c>
      <c r="BF72" s="49" t="str">
        <f>IF(L72="0","0",LOOKUP(L72,{0,1,2,3,"3.5",4,5},{"F","D","C","B","A-","A","A+"}))</f>
        <v>B</v>
      </c>
      <c r="BG72" s="49" t="str">
        <f>IF(Q72="0","0",LOOKUP(Q72,{0,1,2,3,"3.5",4,5},{"F","D","C","B","A-","A","A+"}))</f>
        <v>B</v>
      </c>
      <c r="BH72" s="49" t="str">
        <f>IF(Y72="0","0",LOOKUP(Y72,{0,1,2,3,"3.5",4,5},{"F","D","C","B","A-","A","A+"}))</f>
        <v>D</v>
      </c>
      <c r="BI72" s="49" t="str">
        <f>IF(AG72="0","0",LOOKUP(AG72,{0,1,2,3,"3.5",4,5},{"F","D","C","B","A-","A","A+"}))</f>
        <v>B</v>
      </c>
      <c r="BJ72" s="49" t="str">
        <f>IF(AO72="0","0",LOOKUP(AO72,{0,1,2,3,"3.5",4,5},{"F","D","C","B","A-","A","A+"}))</f>
        <v>C</v>
      </c>
      <c r="BK72" s="49" t="str">
        <f>IF(AX72="0","0",LOOKUP(AX72,{0,1,2,3,"3.5",4,5},{"F","D","C","B","A-","A","A+"}))</f>
        <v>A-</v>
      </c>
      <c r="BL72" s="50">
        <f t="shared" si="40"/>
        <v>676</v>
      </c>
    </row>
    <row r="73" spans="1:64" ht="15" customHeight="1">
      <c r="A73" s="37">
        <v>2069</v>
      </c>
      <c r="B73" s="38" t="s">
        <v>547</v>
      </c>
      <c r="C73" s="99">
        <v>35</v>
      </c>
      <c r="D73" s="99">
        <v>63</v>
      </c>
      <c r="E73" s="99">
        <f t="shared" si="21"/>
        <v>98</v>
      </c>
      <c r="F73" s="99">
        <v>22</v>
      </c>
      <c r="G73" s="99">
        <f t="shared" si="22"/>
        <v>120</v>
      </c>
      <c r="H73" s="135" t="str">
        <f>IF(G73="0","0",LOOKUP(G73,{0,66,80,100,120,140,160},{0,1,2,3,"3.5",4,5}))</f>
        <v>3.5</v>
      </c>
      <c r="I73" s="99">
        <v>52</v>
      </c>
      <c r="J73" s="101">
        <v>55</v>
      </c>
      <c r="K73" s="136">
        <f t="shared" si="23"/>
        <v>107</v>
      </c>
      <c r="L73" s="99">
        <f>IF(K73="0","0",LOOKUP(K73,{0,66,80,100,120,140,160},{0,1,2,3,"3.5",4,5}))</f>
        <v>3</v>
      </c>
      <c r="M73" s="101">
        <v>20</v>
      </c>
      <c r="N73" s="101">
        <v>11</v>
      </c>
      <c r="O73" s="101">
        <v>20</v>
      </c>
      <c r="P73" s="99">
        <f t="shared" si="24"/>
        <v>51</v>
      </c>
      <c r="Q73" s="137">
        <f>IF(P73="0","0",LOOKUP(P73,{0,33,40,50,60,70,80},{0,1,2,3,"3.5",4,5}))</f>
        <v>3</v>
      </c>
      <c r="R73" s="137">
        <v>27</v>
      </c>
      <c r="S73" s="137">
        <v>32</v>
      </c>
      <c r="T73" s="101">
        <f t="shared" si="25"/>
        <v>59</v>
      </c>
      <c r="U73" s="101">
        <v>18</v>
      </c>
      <c r="V73" s="101">
        <v>20</v>
      </c>
      <c r="W73" s="101">
        <f t="shared" si="26"/>
        <v>38</v>
      </c>
      <c r="X73" s="138">
        <f t="shared" si="27"/>
        <v>97</v>
      </c>
      <c r="Y73" s="99">
        <f>IF(X73="0","0",LOOKUP(X73,{0,66,80,100,120,140,160},{0,1,2,3,"3.5",4,5}))</f>
        <v>2</v>
      </c>
      <c r="Z73" s="99">
        <v>33</v>
      </c>
      <c r="AA73" s="99">
        <v>38</v>
      </c>
      <c r="AB73" s="99">
        <f t="shared" si="28"/>
        <v>71</v>
      </c>
      <c r="AC73" s="139">
        <v>26</v>
      </c>
      <c r="AD73" s="139">
        <v>23</v>
      </c>
      <c r="AE73" s="139">
        <f t="shared" si="29"/>
        <v>49</v>
      </c>
      <c r="AF73" s="140">
        <f t="shared" si="30"/>
        <v>120</v>
      </c>
      <c r="AG73" s="137" t="str">
        <f>IF(AF73="0","0",LOOKUP(AF73,{0,66,80,100,120,140,160},{0,1,2,3,"3.5",4,5}))</f>
        <v>3.5</v>
      </c>
      <c r="AH73" s="137">
        <v>31</v>
      </c>
      <c r="AI73" s="137">
        <v>33</v>
      </c>
      <c r="AJ73" s="99">
        <f t="shared" si="31"/>
        <v>64</v>
      </c>
      <c r="AK73" s="101">
        <v>22</v>
      </c>
      <c r="AL73" s="141">
        <v>24</v>
      </c>
      <c r="AM73" s="141">
        <f t="shared" si="32"/>
        <v>46</v>
      </c>
      <c r="AN73" s="140">
        <f t="shared" si="33"/>
        <v>110</v>
      </c>
      <c r="AO73" s="137">
        <f>IF(AN73="0","0",LOOKUP(AN73,{0,66,80,100,120,140,160},{0,1,2,3,"3.5",4,5}))</f>
        <v>3</v>
      </c>
      <c r="AP73" s="137">
        <v>28</v>
      </c>
      <c r="AQ73" s="137">
        <v>23</v>
      </c>
      <c r="AR73" s="101">
        <f t="shared" si="34"/>
        <v>51</v>
      </c>
      <c r="AS73" s="101">
        <v>20</v>
      </c>
      <c r="AT73" s="141">
        <v>18</v>
      </c>
      <c r="AU73" s="141">
        <f t="shared" si="35"/>
        <v>38</v>
      </c>
      <c r="AV73" s="141">
        <v>48</v>
      </c>
      <c r="AW73" s="141">
        <f t="shared" si="36"/>
        <v>137</v>
      </c>
      <c r="AX73" s="137" t="str">
        <f>IF(AW73="0","0",LOOKUP(AW73,{0,66,80,100,120,140,160},{0,1,2,3,"3.5",4,5}))</f>
        <v>3.5</v>
      </c>
      <c r="AY73" s="107" t="s">
        <v>486</v>
      </c>
      <c r="AZ73" s="107" t="str">
        <f>IF(ISBLANK(AX73)," ",IF(AX73="0","0",LOOKUP(AX73,{0,1,2,3,"3.5",4,5},{0,0,0,1,"1.5",2,3})))</f>
        <v>1.5</v>
      </c>
      <c r="BA73" s="44">
        <f t="shared" si="37"/>
        <v>3.25</v>
      </c>
      <c r="BB73" s="43" t="str">
        <f t="shared" si="38"/>
        <v>B</v>
      </c>
      <c r="BC73" s="34" t="str">
        <f t="shared" si="39"/>
        <v>Average Result</v>
      </c>
      <c r="BD73" s="42"/>
      <c r="BE73" s="49" t="str">
        <f>IF(H73="0","0",LOOKUP(H73,{0,1,2,3,"3.5",4,5},{"F","D","C","B","A-","A","A+"}))</f>
        <v>A-</v>
      </c>
      <c r="BF73" s="49" t="str">
        <f>IF(L73="0","0",LOOKUP(L73,{0,1,2,3,"3.5",4,5},{"F","D","C","B","A-","A","A+"}))</f>
        <v>B</v>
      </c>
      <c r="BG73" s="49" t="str">
        <f>IF(Q73="0","0",LOOKUP(Q73,{0,1,2,3,"3.5",4,5},{"F","D","C","B","A-","A","A+"}))</f>
        <v>B</v>
      </c>
      <c r="BH73" s="49" t="str">
        <f>IF(Y73="0","0",LOOKUP(Y73,{0,1,2,3,"3.5",4,5},{"F","D","C","B","A-","A","A+"}))</f>
        <v>C</v>
      </c>
      <c r="BI73" s="49" t="str">
        <f>IF(AG73="0","0",LOOKUP(AG73,{0,1,2,3,"3.5",4,5},{"F","D","C","B","A-","A","A+"}))</f>
        <v>A-</v>
      </c>
      <c r="BJ73" s="49" t="str">
        <f>IF(AO73="0","0",LOOKUP(AO73,{0,1,2,3,"3.5",4,5},{"F","D","C","B","A-","A","A+"}))</f>
        <v>B</v>
      </c>
      <c r="BK73" s="49" t="str">
        <f>IF(AX73="0","0",LOOKUP(AX73,{0,1,2,3,"3.5",4,5},{"F","D","C","B","A-","A","A+"}))</f>
        <v>A-</v>
      </c>
      <c r="BL73" s="50">
        <f t="shared" si="40"/>
        <v>742</v>
      </c>
    </row>
    <row r="74" spans="1:64" ht="15" customHeight="1">
      <c r="A74" s="37">
        <v>2070</v>
      </c>
      <c r="B74" s="38" t="s">
        <v>548</v>
      </c>
      <c r="C74" s="99">
        <v>27</v>
      </c>
      <c r="D74" s="99">
        <v>60</v>
      </c>
      <c r="E74" s="99">
        <f t="shared" si="21"/>
        <v>87</v>
      </c>
      <c r="F74" s="99">
        <v>23</v>
      </c>
      <c r="G74" s="99">
        <f t="shared" si="22"/>
        <v>110</v>
      </c>
      <c r="H74" s="135">
        <f>IF(G74="0","0",LOOKUP(G74,{0,66,80,100,120,140,160},{0,1,2,3,"3.5",4,5}))</f>
        <v>3</v>
      </c>
      <c r="I74" s="99">
        <v>50</v>
      </c>
      <c r="J74" s="101">
        <v>37</v>
      </c>
      <c r="K74" s="136">
        <f t="shared" si="23"/>
        <v>87</v>
      </c>
      <c r="L74" s="99">
        <f>IF(K74="0","0",LOOKUP(K74,{0,66,80,100,120,140,160},{0,1,2,3,"3.5",4,5}))</f>
        <v>2</v>
      </c>
      <c r="M74" s="101">
        <v>18</v>
      </c>
      <c r="N74" s="101">
        <v>14</v>
      </c>
      <c r="O74" s="101">
        <v>18</v>
      </c>
      <c r="P74" s="99">
        <f t="shared" si="24"/>
        <v>50</v>
      </c>
      <c r="Q74" s="137">
        <f>IF(P74="0","0",LOOKUP(P74,{0,33,40,50,60,70,80},{0,1,2,3,"3.5",4,5}))</f>
        <v>3</v>
      </c>
      <c r="R74" s="137">
        <v>22</v>
      </c>
      <c r="S74" s="137">
        <v>33</v>
      </c>
      <c r="T74" s="101">
        <f t="shared" si="25"/>
        <v>55</v>
      </c>
      <c r="U74" s="101">
        <v>18</v>
      </c>
      <c r="V74" s="101">
        <v>16</v>
      </c>
      <c r="W74" s="101">
        <f t="shared" si="26"/>
        <v>34</v>
      </c>
      <c r="X74" s="138">
        <f t="shared" si="27"/>
        <v>89</v>
      </c>
      <c r="Y74" s="99">
        <f>IF(X74="0","0",LOOKUP(X74,{0,66,80,100,120,140,160},{0,1,2,3,"3.5",4,5}))</f>
        <v>2</v>
      </c>
      <c r="Z74" s="99">
        <v>26</v>
      </c>
      <c r="AA74" s="99">
        <v>30</v>
      </c>
      <c r="AB74" s="99">
        <f t="shared" si="28"/>
        <v>56</v>
      </c>
      <c r="AC74" s="139">
        <v>24</v>
      </c>
      <c r="AD74" s="139">
        <v>23</v>
      </c>
      <c r="AE74" s="139">
        <f t="shared" si="29"/>
        <v>47</v>
      </c>
      <c r="AF74" s="140">
        <f t="shared" si="30"/>
        <v>103</v>
      </c>
      <c r="AG74" s="137">
        <f>IF(AF74="0","0",LOOKUP(AF74,{0,66,80,100,120,140,160},{0,1,2,3,"3.5",4,5}))</f>
        <v>3</v>
      </c>
      <c r="AH74" s="137">
        <v>31</v>
      </c>
      <c r="AI74" s="137">
        <v>31</v>
      </c>
      <c r="AJ74" s="99">
        <f t="shared" si="31"/>
        <v>62</v>
      </c>
      <c r="AK74" s="101">
        <v>24</v>
      </c>
      <c r="AL74" s="141">
        <v>23</v>
      </c>
      <c r="AM74" s="141">
        <f t="shared" si="32"/>
        <v>47</v>
      </c>
      <c r="AN74" s="140">
        <f t="shared" si="33"/>
        <v>109</v>
      </c>
      <c r="AO74" s="137">
        <f>IF(AN74="0","0",LOOKUP(AN74,{0,66,80,100,120,140,160},{0,1,2,3,"3.5",4,5}))</f>
        <v>3</v>
      </c>
      <c r="AP74" s="137">
        <v>30</v>
      </c>
      <c r="AQ74" s="137">
        <v>25</v>
      </c>
      <c r="AR74" s="101">
        <f t="shared" si="34"/>
        <v>55</v>
      </c>
      <c r="AS74" s="101">
        <v>21</v>
      </c>
      <c r="AT74" s="141">
        <v>18</v>
      </c>
      <c r="AU74" s="141">
        <f t="shared" si="35"/>
        <v>39</v>
      </c>
      <c r="AV74" s="141">
        <v>38</v>
      </c>
      <c r="AW74" s="141">
        <f t="shared" si="36"/>
        <v>132</v>
      </c>
      <c r="AX74" s="137" t="str">
        <f>IF(AW74="0","0",LOOKUP(AW74,{0,66,80,100,120,140,160},{0,1,2,3,"3.5",4,5}))</f>
        <v>3.5</v>
      </c>
      <c r="AY74" s="107" t="s">
        <v>486</v>
      </c>
      <c r="AZ74" s="107" t="str">
        <f>IF(ISBLANK(AX74)," ",IF(AX74="0","0",LOOKUP(AX74,{0,1,2,3,"3.5",4,5},{0,0,0,1,"1.5",2,3})))</f>
        <v>1.5</v>
      </c>
      <c r="BA74" s="44">
        <f t="shared" si="37"/>
        <v>2.9166666666666665</v>
      </c>
      <c r="BB74" s="43" t="str">
        <f t="shared" si="38"/>
        <v>C</v>
      </c>
      <c r="BC74" s="34" t="str">
        <f t="shared" si="39"/>
        <v>Bellow Average Result</v>
      </c>
      <c r="BD74" s="42"/>
      <c r="BE74" s="49" t="str">
        <f>IF(H74="0","0",LOOKUP(H74,{0,1,2,3,"3.5",4,5},{"F","D","C","B","A-","A","A+"}))</f>
        <v>B</v>
      </c>
      <c r="BF74" s="49" t="str">
        <f>IF(L74="0","0",LOOKUP(L74,{0,1,2,3,"3.5",4,5},{"F","D","C","B","A-","A","A+"}))</f>
        <v>C</v>
      </c>
      <c r="BG74" s="49" t="str">
        <f>IF(Q74="0","0",LOOKUP(Q74,{0,1,2,3,"3.5",4,5},{"F","D","C","B","A-","A","A+"}))</f>
        <v>B</v>
      </c>
      <c r="BH74" s="49" t="str">
        <f>IF(Y74="0","0",LOOKUP(Y74,{0,1,2,3,"3.5",4,5},{"F","D","C","B","A-","A","A+"}))</f>
        <v>C</v>
      </c>
      <c r="BI74" s="49" t="str">
        <f>IF(AG74="0","0",LOOKUP(AG74,{0,1,2,3,"3.5",4,5},{"F","D","C","B","A-","A","A+"}))</f>
        <v>B</v>
      </c>
      <c r="BJ74" s="49" t="str">
        <f>IF(AO74="0","0",LOOKUP(AO74,{0,1,2,3,"3.5",4,5},{"F","D","C","B","A-","A","A+"}))</f>
        <v>B</v>
      </c>
      <c r="BK74" s="49" t="str">
        <f>IF(AX74="0","0",LOOKUP(AX74,{0,1,2,3,"3.5",4,5},{"F","D","C","B","A-","A","A+"}))</f>
        <v>A-</v>
      </c>
      <c r="BL74" s="50">
        <f t="shared" si="40"/>
        <v>680</v>
      </c>
    </row>
    <row r="75" spans="1:64" ht="15" customHeight="1">
      <c r="A75" s="37">
        <v>2071</v>
      </c>
      <c r="B75" s="38"/>
      <c r="C75" s="99"/>
      <c r="D75" s="99"/>
      <c r="E75" s="99">
        <f t="shared" si="21"/>
        <v>0</v>
      </c>
      <c r="F75" s="99"/>
      <c r="G75" s="99">
        <f t="shared" si="22"/>
        <v>0</v>
      </c>
      <c r="H75" s="135">
        <f>IF(G75="0","0",LOOKUP(G75,{0,66,80,100,120,140,160},{0,1,2,3,"3.5",4,5}))</f>
        <v>0</v>
      </c>
      <c r="I75" s="99"/>
      <c r="J75" s="101"/>
      <c r="K75" s="136">
        <f t="shared" si="23"/>
        <v>0</v>
      </c>
      <c r="L75" s="99">
        <f>IF(K75="0","0",LOOKUP(K75,{0,66,80,100,120,140,160},{0,1,2,3,"3.5",4,5}))</f>
        <v>0</v>
      </c>
      <c r="M75" s="101"/>
      <c r="N75" s="101"/>
      <c r="O75" s="101"/>
      <c r="P75" s="99">
        <f t="shared" si="24"/>
        <v>0</v>
      </c>
      <c r="Q75" s="137">
        <f>IF(P75="0","0",LOOKUP(P75,{0,33,40,50,60,70,80},{0,1,2,3,"3.5",4,5}))</f>
        <v>0</v>
      </c>
      <c r="R75" s="137"/>
      <c r="S75" s="137"/>
      <c r="T75" s="101">
        <f t="shared" si="25"/>
        <v>0</v>
      </c>
      <c r="U75" s="101"/>
      <c r="V75" s="101"/>
      <c r="W75" s="101">
        <f t="shared" si="26"/>
        <v>0</v>
      </c>
      <c r="X75" s="138">
        <f t="shared" si="27"/>
        <v>0</v>
      </c>
      <c r="Y75" s="99">
        <f>IF(X75="0","0",LOOKUP(X75,{0,66,80,100,120,140,160},{0,1,2,3,"3.5",4,5}))</f>
        <v>0</v>
      </c>
      <c r="Z75" s="99"/>
      <c r="AA75" s="99"/>
      <c r="AB75" s="99">
        <f t="shared" si="28"/>
        <v>0</v>
      </c>
      <c r="AC75" s="139"/>
      <c r="AD75" s="139"/>
      <c r="AE75" s="139">
        <f t="shared" si="29"/>
        <v>0</v>
      </c>
      <c r="AF75" s="140">
        <f t="shared" si="30"/>
        <v>0</v>
      </c>
      <c r="AG75" s="137">
        <f>IF(AF75="0","0",LOOKUP(AF75,{0,66,80,100,120,140,160},{0,1,2,3,"3.5",4,5}))</f>
        <v>0</v>
      </c>
      <c r="AH75" s="137"/>
      <c r="AI75" s="137"/>
      <c r="AJ75" s="99">
        <f t="shared" si="31"/>
        <v>0</v>
      </c>
      <c r="AK75" s="101"/>
      <c r="AL75" s="141"/>
      <c r="AM75" s="141">
        <f t="shared" si="32"/>
        <v>0</v>
      </c>
      <c r="AN75" s="140">
        <f t="shared" si="33"/>
        <v>0</v>
      </c>
      <c r="AO75" s="137">
        <f>IF(AN75="0","0",LOOKUP(AN75,{0,66,80,100,120,140,160},{0,1,2,3,"3.5",4,5}))</f>
        <v>0</v>
      </c>
      <c r="AP75" s="137"/>
      <c r="AQ75" s="137"/>
      <c r="AR75" s="101">
        <f t="shared" si="34"/>
        <v>0</v>
      </c>
      <c r="AS75" s="101"/>
      <c r="AT75" s="141"/>
      <c r="AU75" s="141">
        <f t="shared" si="35"/>
        <v>0</v>
      </c>
      <c r="AV75" s="141"/>
      <c r="AW75" s="141">
        <f t="shared" si="36"/>
        <v>0</v>
      </c>
      <c r="AX75" s="137">
        <f>IF(AW75="0","0",LOOKUP(AW75,{0,66,80,100,120,140,160},{0,1,2,3,"3.5",4,5}))</f>
        <v>0</v>
      </c>
      <c r="AY75" s="107" t="s">
        <v>486</v>
      </c>
      <c r="AZ75" s="107">
        <f>IF(ISBLANK(AX75)," ",IF(AX75="0","0",LOOKUP(AX75,{0,1,2,3,"3.5",4,5},{0,0,0,1,"1.5",2,3})))</f>
        <v>0</v>
      </c>
      <c r="BA75" s="44">
        <f t="shared" si="37"/>
        <v>0</v>
      </c>
      <c r="BB75" s="43" t="str">
        <f t="shared" si="38"/>
        <v>F</v>
      </c>
      <c r="BC75" s="34" t="str">
        <f t="shared" si="39"/>
        <v>Fail</v>
      </c>
      <c r="BD75" s="42"/>
      <c r="BE75" s="49" t="str">
        <f>IF(H75="0","0",LOOKUP(H75,{0,1,2,3,"3.5",4,5},{"F","D","C","B","A-","A","A+"}))</f>
        <v>F</v>
      </c>
      <c r="BF75" s="49" t="str">
        <f>IF(L75="0","0",LOOKUP(L75,{0,1,2,3,"3.5",4,5},{"F","D","C","B","A-","A","A+"}))</f>
        <v>F</v>
      </c>
      <c r="BG75" s="49" t="str">
        <f>IF(Q75="0","0",LOOKUP(Q75,{0,1,2,3,"3.5",4,5},{"F","D","C","B","A-","A","A+"}))</f>
        <v>F</v>
      </c>
      <c r="BH75" s="49" t="str">
        <f>IF(Y75="0","0",LOOKUP(Y75,{0,1,2,3,"3.5",4,5},{"F","D","C","B","A-","A","A+"}))</f>
        <v>F</v>
      </c>
      <c r="BI75" s="49" t="str">
        <f>IF(AG75="0","0",LOOKUP(AG75,{0,1,2,3,"3.5",4,5},{"F","D","C","B","A-","A","A+"}))</f>
        <v>F</v>
      </c>
      <c r="BJ75" s="49" t="str">
        <f>IF(AO75="0","0",LOOKUP(AO75,{0,1,2,3,"3.5",4,5},{"F","D","C","B","A-","A","A+"}))</f>
        <v>F</v>
      </c>
      <c r="BK75" s="49" t="str">
        <f>IF(AX75="0","0",LOOKUP(AX75,{0,1,2,3,"3.5",4,5},{"F","D","C","B","A-","A","A+"}))</f>
        <v>F</v>
      </c>
      <c r="BL75" s="50">
        <f t="shared" si="40"/>
        <v>0</v>
      </c>
    </row>
    <row r="76" spans="1:64" ht="15" customHeight="1">
      <c r="A76" s="37">
        <v>2072</v>
      </c>
      <c r="B76" s="38" t="s">
        <v>549</v>
      </c>
      <c r="C76" s="99">
        <v>46</v>
      </c>
      <c r="D76" s="99">
        <v>57</v>
      </c>
      <c r="E76" s="99">
        <f t="shared" si="21"/>
        <v>103</v>
      </c>
      <c r="F76" s="99">
        <v>23</v>
      </c>
      <c r="G76" s="99">
        <f t="shared" si="22"/>
        <v>126</v>
      </c>
      <c r="H76" s="135" t="str">
        <f>IF(G76="0","0",LOOKUP(G76,{0,66,80,100,120,140,160},{0,1,2,3,"3.5",4,5}))</f>
        <v>3.5</v>
      </c>
      <c r="I76" s="99">
        <v>41</v>
      </c>
      <c r="J76" s="101">
        <v>47</v>
      </c>
      <c r="K76" s="136">
        <f t="shared" si="23"/>
        <v>88</v>
      </c>
      <c r="L76" s="99">
        <f>IF(K76="0","0",LOOKUP(K76,{0,66,80,100,120,140,160},{0,1,2,3,"3.5",4,5}))</f>
        <v>2</v>
      </c>
      <c r="M76" s="101">
        <v>25</v>
      </c>
      <c r="N76" s="101">
        <v>14</v>
      </c>
      <c r="O76" s="101">
        <v>20</v>
      </c>
      <c r="P76" s="99">
        <f t="shared" si="24"/>
        <v>59</v>
      </c>
      <c r="Q76" s="137">
        <f>IF(P76="0","0",LOOKUP(P76,{0,33,40,50,60,70,80},{0,1,2,3,"3.5",4,5}))</f>
        <v>3</v>
      </c>
      <c r="R76" s="137">
        <v>21</v>
      </c>
      <c r="S76" s="137">
        <v>44</v>
      </c>
      <c r="T76" s="101">
        <f t="shared" si="25"/>
        <v>65</v>
      </c>
      <c r="U76" s="101">
        <v>19</v>
      </c>
      <c r="V76" s="101">
        <v>15</v>
      </c>
      <c r="W76" s="101">
        <f t="shared" si="26"/>
        <v>34</v>
      </c>
      <c r="X76" s="138">
        <f t="shared" si="27"/>
        <v>99</v>
      </c>
      <c r="Y76" s="99">
        <f>IF(X76="0","0",LOOKUP(X76,{0,66,80,100,120,140,160},{0,1,2,3,"3.5",4,5}))</f>
        <v>2</v>
      </c>
      <c r="Z76" s="99">
        <v>42</v>
      </c>
      <c r="AA76" s="99">
        <v>46</v>
      </c>
      <c r="AB76" s="99">
        <f t="shared" si="28"/>
        <v>88</v>
      </c>
      <c r="AC76" s="139">
        <v>24</v>
      </c>
      <c r="AD76" s="139">
        <v>24</v>
      </c>
      <c r="AE76" s="139">
        <f t="shared" si="29"/>
        <v>48</v>
      </c>
      <c r="AF76" s="140">
        <f t="shared" si="30"/>
        <v>136</v>
      </c>
      <c r="AG76" s="137" t="str">
        <f>IF(AF76="0","0",LOOKUP(AF76,{0,66,80,100,120,140,160},{0,1,2,3,"3.5",4,5}))</f>
        <v>3.5</v>
      </c>
      <c r="AH76" s="137">
        <v>47</v>
      </c>
      <c r="AI76" s="137">
        <v>48</v>
      </c>
      <c r="AJ76" s="99">
        <f t="shared" si="31"/>
        <v>95</v>
      </c>
      <c r="AK76" s="101">
        <v>23</v>
      </c>
      <c r="AL76" s="141">
        <v>22</v>
      </c>
      <c r="AM76" s="141">
        <f t="shared" si="32"/>
        <v>45</v>
      </c>
      <c r="AN76" s="140">
        <f t="shared" si="33"/>
        <v>140</v>
      </c>
      <c r="AO76" s="137">
        <f>IF(AN76="0","0",LOOKUP(AN76,{0,66,80,100,120,140,160},{0,1,2,3,"3.5",4,5}))</f>
        <v>4</v>
      </c>
      <c r="AP76" s="137">
        <v>44</v>
      </c>
      <c r="AQ76" s="137">
        <v>34</v>
      </c>
      <c r="AR76" s="101">
        <f t="shared" si="34"/>
        <v>78</v>
      </c>
      <c r="AS76" s="101">
        <v>20</v>
      </c>
      <c r="AT76" s="141">
        <v>17</v>
      </c>
      <c r="AU76" s="141">
        <f t="shared" si="35"/>
        <v>37</v>
      </c>
      <c r="AV76" s="141">
        <v>50</v>
      </c>
      <c r="AW76" s="141">
        <f t="shared" si="36"/>
        <v>165</v>
      </c>
      <c r="AX76" s="137">
        <f>IF(AW76="0","0",LOOKUP(AW76,{0,66,80,100,120,140,160},{0,1,2,3,"3.5",4,5}))</f>
        <v>5</v>
      </c>
      <c r="AY76" s="107" t="s">
        <v>486</v>
      </c>
      <c r="AZ76" s="107">
        <f>IF(ISBLANK(AX76)," ",IF(AX76="0","0",LOOKUP(AX76,{0,1,2,3,"3.5",4,5},{0,0,0,1,"1.5",2,3})))</f>
        <v>3</v>
      </c>
      <c r="BA76" s="44">
        <f t="shared" si="37"/>
        <v>3.5</v>
      </c>
      <c r="BB76" s="43" t="str">
        <f t="shared" si="38"/>
        <v>A-</v>
      </c>
      <c r="BC76" s="34" t="str">
        <f t="shared" si="39"/>
        <v>Good Result</v>
      </c>
      <c r="BD76" s="42"/>
      <c r="BE76" s="49" t="str">
        <f>IF(H76="0","0",LOOKUP(H76,{0,1,2,3,"3.5",4,5},{"F","D","C","B","A-","A","A+"}))</f>
        <v>A-</v>
      </c>
      <c r="BF76" s="49" t="str">
        <f>IF(L76="0","0",LOOKUP(L76,{0,1,2,3,"3.5",4,5},{"F","D","C","B","A-","A","A+"}))</f>
        <v>C</v>
      </c>
      <c r="BG76" s="49" t="str">
        <f>IF(Q76="0","0",LOOKUP(Q76,{0,1,2,3,"3.5",4,5},{"F","D","C","B","A-","A","A+"}))</f>
        <v>B</v>
      </c>
      <c r="BH76" s="49" t="str">
        <f>IF(Y76="0","0",LOOKUP(Y76,{0,1,2,3,"3.5",4,5},{"F","D","C","B","A-","A","A+"}))</f>
        <v>C</v>
      </c>
      <c r="BI76" s="49" t="str">
        <f>IF(AG76="0","0",LOOKUP(AG76,{0,1,2,3,"3.5",4,5},{"F","D","C","B","A-","A","A+"}))</f>
        <v>A-</v>
      </c>
      <c r="BJ76" s="49" t="str">
        <f>IF(AO76="0","0",LOOKUP(AO76,{0,1,2,3,"3.5",4,5},{"F","D","C","B","A-","A","A+"}))</f>
        <v>A</v>
      </c>
      <c r="BK76" s="49" t="str">
        <f>IF(AX76="0","0",LOOKUP(AX76,{0,1,2,3,"3.5",4,5},{"F","D","C","B","A-","A","A+"}))</f>
        <v>A+</v>
      </c>
      <c r="BL76" s="50">
        <f t="shared" si="40"/>
        <v>813</v>
      </c>
    </row>
    <row r="77" spans="1:64" ht="15" customHeight="1">
      <c r="A77" s="37">
        <v>2073</v>
      </c>
      <c r="B77" s="38" t="s">
        <v>550</v>
      </c>
      <c r="C77" s="99">
        <v>49</v>
      </c>
      <c r="D77" s="99">
        <v>71</v>
      </c>
      <c r="E77" s="99">
        <f t="shared" si="21"/>
        <v>120</v>
      </c>
      <c r="F77" s="99">
        <v>22</v>
      </c>
      <c r="G77" s="99">
        <f t="shared" si="22"/>
        <v>142</v>
      </c>
      <c r="H77" s="135">
        <f>IF(G77="0","0",LOOKUP(G77,{0,66,80,100,120,140,160},{0,1,2,3,"3.5",4,5}))</f>
        <v>4</v>
      </c>
      <c r="I77" s="99">
        <v>60</v>
      </c>
      <c r="J77" s="101">
        <v>69</v>
      </c>
      <c r="K77" s="136">
        <f t="shared" si="23"/>
        <v>129</v>
      </c>
      <c r="L77" s="99" t="str">
        <f>IF(K77="0","0",LOOKUP(K77,{0,66,80,100,120,140,160},{0,1,2,3,"3.5",4,5}))</f>
        <v>3.5</v>
      </c>
      <c r="M77" s="101">
        <v>38</v>
      </c>
      <c r="N77" s="101">
        <v>12</v>
      </c>
      <c r="O77" s="101">
        <v>22</v>
      </c>
      <c r="P77" s="99">
        <f t="shared" si="24"/>
        <v>72</v>
      </c>
      <c r="Q77" s="137">
        <f>IF(P77="0","0",LOOKUP(P77,{0,33,40,50,60,70,80},{0,1,2,3,"3.5",4,5}))</f>
        <v>4</v>
      </c>
      <c r="R77" s="137">
        <v>33</v>
      </c>
      <c r="S77" s="137">
        <v>42</v>
      </c>
      <c r="T77" s="101">
        <f t="shared" si="25"/>
        <v>75</v>
      </c>
      <c r="U77" s="101">
        <v>20</v>
      </c>
      <c r="V77" s="101">
        <v>17</v>
      </c>
      <c r="W77" s="101">
        <f t="shared" si="26"/>
        <v>37</v>
      </c>
      <c r="X77" s="138">
        <f t="shared" si="27"/>
        <v>112</v>
      </c>
      <c r="Y77" s="99">
        <f>IF(X77="0","0",LOOKUP(X77,{0,66,80,100,120,140,160},{0,1,2,3,"3.5",4,5}))</f>
        <v>3</v>
      </c>
      <c r="Z77" s="99">
        <v>41</v>
      </c>
      <c r="AA77" s="99">
        <v>47</v>
      </c>
      <c r="AB77" s="99">
        <f t="shared" si="28"/>
        <v>88</v>
      </c>
      <c r="AC77" s="139">
        <v>23</v>
      </c>
      <c r="AD77" s="139">
        <v>26</v>
      </c>
      <c r="AE77" s="139">
        <f t="shared" si="29"/>
        <v>49</v>
      </c>
      <c r="AF77" s="140">
        <f t="shared" si="30"/>
        <v>137</v>
      </c>
      <c r="AG77" s="137" t="str">
        <f>IF(AF77="0","0",LOOKUP(AF77,{0,66,80,100,120,140,160},{0,1,2,3,"3.5",4,5}))</f>
        <v>3.5</v>
      </c>
      <c r="AH77" s="137">
        <v>53</v>
      </c>
      <c r="AI77" s="137">
        <v>60</v>
      </c>
      <c r="AJ77" s="99">
        <f t="shared" si="31"/>
        <v>113</v>
      </c>
      <c r="AK77" s="101">
        <v>25</v>
      </c>
      <c r="AL77" s="141">
        <v>24</v>
      </c>
      <c r="AM77" s="141">
        <f t="shared" si="32"/>
        <v>49</v>
      </c>
      <c r="AN77" s="140">
        <f t="shared" si="33"/>
        <v>162</v>
      </c>
      <c r="AO77" s="137">
        <f>IF(AN77="0","0",LOOKUP(AN77,{0,66,80,100,120,140,160},{0,1,2,3,"3.5",4,5}))</f>
        <v>5</v>
      </c>
      <c r="AP77" s="137">
        <v>44</v>
      </c>
      <c r="AQ77" s="137">
        <v>40</v>
      </c>
      <c r="AR77" s="101">
        <f t="shared" si="34"/>
        <v>84</v>
      </c>
      <c r="AS77" s="101">
        <v>21</v>
      </c>
      <c r="AT77" s="141">
        <v>8</v>
      </c>
      <c r="AU77" s="141">
        <f t="shared" si="35"/>
        <v>29</v>
      </c>
      <c r="AV77" s="141">
        <v>50</v>
      </c>
      <c r="AW77" s="141">
        <f t="shared" si="36"/>
        <v>163</v>
      </c>
      <c r="AX77" s="137">
        <f>IF(AW77="0","0",LOOKUP(AW77,{0,66,80,100,120,140,160},{0,1,2,3,"3.5",4,5}))</f>
        <v>5</v>
      </c>
      <c r="AY77" s="107" t="s">
        <v>486</v>
      </c>
      <c r="AZ77" s="107">
        <f>IF(ISBLANK(AX77)," ",IF(AX77="0","0",LOOKUP(AX77,{0,1,2,3,"3.5",4,5},{0,0,0,1,"1.5",2,3})))</f>
        <v>3</v>
      </c>
      <c r="BA77" s="44">
        <f t="shared" si="37"/>
        <v>4.333333333333333</v>
      </c>
      <c r="BB77" s="43" t="str">
        <f t="shared" si="38"/>
        <v>A</v>
      </c>
      <c r="BC77" s="34" t="str">
        <f t="shared" si="39"/>
        <v>Very Good Result</v>
      </c>
      <c r="BD77" s="42"/>
      <c r="BE77" s="49" t="str">
        <f>IF(H77="0","0",LOOKUP(H77,{0,1,2,3,"3.5",4,5},{"F","D","C","B","A-","A","A+"}))</f>
        <v>A</v>
      </c>
      <c r="BF77" s="49" t="str">
        <f>IF(L77="0","0",LOOKUP(L77,{0,1,2,3,"3.5",4,5},{"F","D","C","B","A-","A","A+"}))</f>
        <v>A-</v>
      </c>
      <c r="BG77" s="49" t="str">
        <f>IF(Q77="0","0",LOOKUP(Q77,{0,1,2,3,"3.5",4,5},{"F","D","C","B","A-","A","A+"}))</f>
        <v>A</v>
      </c>
      <c r="BH77" s="49" t="str">
        <f>IF(Y77="0","0",LOOKUP(Y77,{0,1,2,3,"3.5",4,5},{"F","D","C","B","A-","A","A+"}))</f>
        <v>B</v>
      </c>
      <c r="BI77" s="49" t="str">
        <f>IF(AG77="0","0",LOOKUP(AG77,{0,1,2,3,"3.5",4,5},{"F","D","C","B","A-","A","A+"}))</f>
        <v>A-</v>
      </c>
      <c r="BJ77" s="49" t="str">
        <f>IF(AO77="0","0",LOOKUP(AO77,{0,1,2,3,"3.5",4,5},{"F","D","C","B","A-","A","A+"}))</f>
        <v>A+</v>
      </c>
      <c r="BK77" s="49" t="str">
        <f>IF(AX77="0","0",LOOKUP(AX77,{0,1,2,3,"3.5",4,5},{"F","D","C","B","A-","A","A+"}))</f>
        <v>A+</v>
      </c>
      <c r="BL77" s="50">
        <f t="shared" si="40"/>
        <v>917</v>
      </c>
    </row>
    <row r="78" spans="1:64" ht="15" customHeight="1">
      <c r="A78" s="37">
        <v>2074</v>
      </c>
      <c r="B78" s="38" t="s">
        <v>551</v>
      </c>
      <c r="C78" s="99">
        <v>43</v>
      </c>
      <c r="D78" s="99">
        <v>70</v>
      </c>
      <c r="E78" s="99">
        <f t="shared" si="21"/>
        <v>113</v>
      </c>
      <c r="F78" s="99">
        <v>21</v>
      </c>
      <c r="G78" s="99">
        <f t="shared" si="22"/>
        <v>134</v>
      </c>
      <c r="H78" s="135" t="str">
        <f>IF(G78="0","0",LOOKUP(G78,{0,66,80,100,120,140,160},{0,1,2,3,"3.5",4,5}))</f>
        <v>3.5</v>
      </c>
      <c r="I78" s="99">
        <v>61</v>
      </c>
      <c r="J78" s="101">
        <v>60</v>
      </c>
      <c r="K78" s="136">
        <f t="shared" si="23"/>
        <v>121</v>
      </c>
      <c r="L78" s="99" t="str">
        <f>IF(K78="0","0",LOOKUP(K78,{0,66,80,100,120,140,160},{0,1,2,3,"3.5",4,5}))</f>
        <v>3.5</v>
      </c>
      <c r="M78" s="101">
        <v>34</v>
      </c>
      <c r="N78" s="101">
        <v>15</v>
      </c>
      <c r="O78" s="101">
        <v>18</v>
      </c>
      <c r="P78" s="99">
        <f t="shared" si="24"/>
        <v>67</v>
      </c>
      <c r="Q78" s="137" t="str">
        <f>IF(P78="0","0",LOOKUP(P78,{0,33,40,50,60,70,80},{0,1,2,3,"3.5",4,5}))</f>
        <v>3.5</v>
      </c>
      <c r="R78" s="137">
        <v>28</v>
      </c>
      <c r="S78" s="137"/>
      <c r="T78" s="101">
        <f t="shared" si="25"/>
        <v>28</v>
      </c>
      <c r="U78" s="101">
        <v>19</v>
      </c>
      <c r="V78" s="145">
        <v>20</v>
      </c>
      <c r="W78" s="101">
        <f t="shared" si="26"/>
        <v>39</v>
      </c>
      <c r="X78" s="138">
        <f t="shared" si="27"/>
        <v>0</v>
      </c>
      <c r="Y78" s="99">
        <f>IF(X78="0","0",LOOKUP(X78,{0,66,80,100,120,140,160},{0,1,2,3,"3.5",4,5}))</f>
        <v>0</v>
      </c>
      <c r="Z78" s="99">
        <v>41</v>
      </c>
      <c r="AA78" s="99">
        <v>33</v>
      </c>
      <c r="AB78" s="99">
        <f t="shared" si="28"/>
        <v>74</v>
      </c>
      <c r="AC78" s="139">
        <v>28</v>
      </c>
      <c r="AD78" s="139">
        <v>24</v>
      </c>
      <c r="AE78" s="139">
        <f t="shared" si="29"/>
        <v>52</v>
      </c>
      <c r="AF78" s="140">
        <f t="shared" si="30"/>
        <v>126</v>
      </c>
      <c r="AG78" s="137" t="str">
        <f>IF(AF78="0","0",LOOKUP(AF78,{0,66,80,100,120,140,160},{0,1,2,3,"3.5",4,5}))</f>
        <v>3.5</v>
      </c>
      <c r="AH78" s="137">
        <v>53</v>
      </c>
      <c r="AI78" s="137">
        <v>56</v>
      </c>
      <c r="AJ78" s="99">
        <f t="shared" si="31"/>
        <v>109</v>
      </c>
      <c r="AK78" s="101">
        <v>26</v>
      </c>
      <c r="AL78" s="141">
        <v>24</v>
      </c>
      <c r="AM78" s="141">
        <f t="shared" si="32"/>
        <v>50</v>
      </c>
      <c r="AN78" s="140">
        <f t="shared" si="33"/>
        <v>159</v>
      </c>
      <c r="AO78" s="137">
        <f>IF(AN78="0","0",LOOKUP(AN78,{0,66,80,100,120,140,160},{0,1,2,3,"3.5",4,5}))</f>
        <v>4</v>
      </c>
      <c r="AP78" s="137">
        <v>44</v>
      </c>
      <c r="AQ78" s="137">
        <v>35</v>
      </c>
      <c r="AR78" s="101">
        <f t="shared" si="34"/>
        <v>79</v>
      </c>
      <c r="AS78" s="101">
        <v>22</v>
      </c>
      <c r="AT78" s="141">
        <v>22</v>
      </c>
      <c r="AU78" s="141">
        <f t="shared" si="35"/>
        <v>44</v>
      </c>
      <c r="AV78" s="141">
        <v>50</v>
      </c>
      <c r="AW78" s="141">
        <f t="shared" si="36"/>
        <v>173</v>
      </c>
      <c r="AX78" s="137">
        <f>IF(AW78="0","0",LOOKUP(AW78,{0,66,80,100,120,140,160},{0,1,2,3,"3.5",4,5}))</f>
        <v>5</v>
      </c>
      <c r="AY78" s="107" t="s">
        <v>486</v>
      </c>
      <c r="AZ78" s="107">
        <f>IF(ISBLANK(AX78)," ",IF(AX78="0","0",LOOKUP(AX78,{0,1,2,3,"3.5",4,5},{0,0,0,1,"1.5",2,3})))</f>
        <v>3</v>
      </c>
      <c r="BA78" s="44">
        <f t="shared" si="37"/>
        <v>0</v>
      </c>
      <c r="BB78" s="43" t="str">
        <f t="shared" si="38"/>
        <v>F</v>
      </c>
      <c r="BC78" s="34" t="str">
        <f t="shared" si="39"/>
        <v>Fail</v>
      </c>
      <c r="BD78" s="42"/>
      <c r="BE78" s="49" t="str">
        <f>IF(H78="0","0",LOOKUP(H78,{0,1,2,3,"3.5",4,5},{"F","D","C","B","A-","A","A+"}))</f>
        <v>A-</v>
      </c>
      <c r="BF78" s="49" t="str">
        <f>IF(L78="0","0",LOOKUP(L78,{0,1,2,3,"3.5",4,5},{"F","D","C","B","A-","A","A+"}))</f>
        <v>A-</v>
      </c>
      <c r="BG78" s="49" t="str">
        <f>IF(Q78="0","0",LOOKUP(Q78,{0,1,2,3,"3.5",4,5},{"F","D","C","B","A-","A","A+"}))</f>
        <v>A-</v>
      </c>
      <c r="BH78" s="49" t="str">
        <f>IF(Y78="0","0",LOOKUP(Y78,{0,1,2,3,"3.5",4,5},{"F","D","C","B","A-","A","A+"}))</f>
        <v>F</v>
      </c>
      <c r="BI78" s="49" t="str">
        <f>IF(AG78="0","0",LOOKUP(AG78,{0,1,2,3,"3.5",4,5},{"F","D","C","B","A-","A","A+"}))</f>
        <v>A-</v>
      </c>
      <c r="BJ78" s="49" t="str">
        <f>IF(AO78="0","0",LOOKUP(AO78,{0,1,2,3,"3.5",4,5},{"F","D","C","B","A-","A","A+"}))</f>
        <v>A</v>
      </c>
      <c r="BK78" s="49" t="str">
        <f>IF(AX78="0","0",LOOKUP(AX78,{0,1,2,3,"3.5",4,5},{"F","D","C","B","A-","A","A+"}))</f>
        <v>A+</v>
      </c>
      <c r="BL78" s="50">
        <f t="shared" si="40"/>
        <v>780</v>
      </c>
    </row>
    <row r="79" spans="1:64" ht="15" customHeight="1">
      <c r="A79" s="37">
        <v>2075</v>
      </c>
      <c r="B79" s="38" t="s">
        <v>552</v>
      </c>
      <c r="C79" s="99">
        <v>1</v>
      </c>
      <c r="D79" s="99"/>
      <c r="E79" s="99">
        <f t="shared" si="21"/>
        <v>1</v>
      </c>
      <c r="F79" s="99">
        <v>18</v>
      </c>
      <c r="G79" s="99">
        <f t="shared" si="22"/>
        <v>0</v>
      </c>
      <c r="H79" s="135">
        <f>IF(G79="0","0",LOOKUP(G79,{0,66,80,100,120,140,160},{0,1,2,3,"3.5",4,5}))</f>
        <v>0</v>
      </c>
      <c r="I79" s="99"/>
      <c r="J79" s="101"/>
      <c r="K79" s="136">
        <f t="shared" si="23"/>
        <v>0</v>
      </c>
      <c r="L79" s="99">
        <f>IF(K79="0","0",LOOKUP(K79,{0,66,80,100,120,140,160},{0,1,2,3,"3.5",4,5}))</f>
        <v>0</v>
      </c>
      <c r="M79" s="101"/>
      <c r="N79" s="101"/>
      <c r="O79" s="101"/>
      <c r="P79" s="99">
        <f t="shared" si="24"/>
        <v>0</v>
      </c>
      <c r="Q79" s="137">
        <f>IF(P79="0","0",LOOKUP(P79,{0,33,40,50,60,70,80},{0,1,2,3,"3.5",4,5}))</f>
        <v>0</v>
      </c>
      <c r="R79" s="137"/>
      <c r="S79" s="137"/>
      <c r="T79" s="101">
        <f t="shared" si="25"/>
        <v>0</v>
      </c>
      <c r="U79" s="101"/>
      <c r="V79" s="101"/>
      <c r="W79" s="101">
        <f t="shared" si="26"/>
        <v>0</v>
      </c>
      <c r="X79" s="138">
        <f t="shared" si="27"/>
        <v>0</v>
      </c>
      <c r="Y79" s="99">
        <f>IF(X79="0","0",LOOKUP(X79,{0,66,80,100,120,140,160},{0,1,2,3,"3.5",4,5}))</f>
        <v>0</v>
      </c>
      <c r="Z79" s="99"/>
      <c r="AA79" s="99"/>
      <c r="AB79" s="99">
        <f t="shared" si="28"/>
        <v>0</v>
      </c>
      <c r="AC79" s="139"/>
      <c r="AD79" s="139"/>
      <c r="AE79" s="139">
        <f t="shared" si="29"/>
        <v>0</v>
      </c>
      <c r="AF79" s="140">
        <f t="shared" si="30"/>
        <v>0</v>
      </c>
      <c r="AG79" s="137">
        <f>IF(AF79="0","0",LOOKUP(AF79,{0,66,80,100,120,140,160},{0,1,2,3,"3.5",4,5}))</f>
        <v>0</v>
      </c>
      <c r="AH79" s="137"/>
      <c r="AI79" s="137"/>
      <c r="AJ79" s="99">
        <f t="shared" si="31"/>
        <v>0</v>
      </c>
      <c r="AK79" s="101"/>
      <c r="AL79" s="141"/>
      <c r="AM79" s="141">
        <f t="shared" si="32"/>
        <v>0</v>
      </c>
      <c r="AN79" s="140">
        <f t="shared" si="33"/>
        <v>0</v>
      </c>
      <c r="AO79" s="137">
        <f>IF(AN79="0","0",LOOKUP(AN79,{0,66,80,100,120,140,160},{0,1,2,3,"3.5",4,5}))</f>
        <v>0</v>
      </c>
      <c r="AP79" s="137"/>
      <c r="AQ79" s="137"/>
      <c r="AR79" s="101">
        <f t="shared" si="34"/>
        <v>0</v>
      </c>
      <c r="AS79" s="101"/>
      <c r="AT79" s="141"/>
      <c r="AU79" s="141">
        <f t="shared" si="35"/>
        <v>0</v>
      </c>
      <c r="AV79" s="141"/>
      <c r="AW79" s="141">
        <f t="shared" si="36"/>
        <v>0</v>
      </c>
      <c r="AX79" s="137">
        <f>IF(AW79="0","0",LOOKUP(AW79,{0,66,80,100,120,140,160},{0,1,2,3,"3.5",4,5}))</f>
        <v>0</v>
      </c>
      <c r="AY79" s="107" t="s">
        <v>486</v>
      </c>
      <c r="AZ79" s="107">
        <f>IF(ISBLANK(AX79)," ",IF(AX79="0","0",LOOKUP(AX79,{0,1,2,3,"3.5",4,5},{0,0,0,1,"1.5",2,3})))</f>
        <v>0</v>
      </c>
      <c r="BA79" s="44">
        <f t="shared" si="37"/>
        <v>0</v>
      </c>
      <c r="BB79" s="43" t="str">
        <f t="shared" si="38"/>
        <v>F</v>
      </c>
      <c r="BC79" s="34" t="str">
        <f t="shared" si="39"/>
        <v>Fail</v>
      </c>
      <c r="BD79" s="42"/>
      <c r="BE79" s="49" t="str">
        <f>IF(H79="0","0",LOOKUP(H79,{0,1,2,3,"3.5",4,5},{"F","D","C","B","A-","A","A+"}))</f>
        <v>F</v>
      </c>
      <c r="BF79" s="49" t="str">
        <f>IF(L79="0","0",LOOKUP(L79,{0,1,2,3,"3.5",4,5},{"F","D","C","B","A-","A","A+"}))</f>
        <v>F</v>
      </c>
      <c r="BG79" s="49" t="str">
        <f>IF(Q79="0","0",LOOKUP(Q79,{0,1,2,3,"3.5",4,5},{"F","D","C","B","A-","A","A+"}))</f>
        <v>F</v>
      </c>
      <c r="BH79" s="49" t="str">
        <f>IF(Y79="0","0",LOOKUP(Y79,{0,1,2,3,"3.5",4,5},{"F","D","C","B","A-","A","A+"}))</f>
        <v>F</v>
      </c>
      <c r="BI79" s="49" t="str">
        <f>IF(AG79="0","0",LOOKUP(AG79,{0,1,2,3,"3.5",4,5},{"F","D","C","B","A-","A","A+"}))</f>
        <v>F</v>
      </c>
      <c r="BJ79" s="49" t="str">
        <f>IF(AO79="0","0",LOOKUP(AO79,{0,1,2,3,"3.5",4,5},{"F","D","C","B","A-","A","A+"}))</f>
        <v>F</v>
      </c>
      <c r="BK79" s="49" t="str">
        <f>IF(AX79="0","0",LOOKUP(AX79,{0,1,2,3,"3.5",4,5},{"F","D","C","B","A-","A","A+"}))</f>
        <v>F</v>
      </c>
      <c r="BL79" s="50">
        <f t="shared" si="40"/>
        <v>0</v>
      </c>
    </row>
    <row r="80" spans="1:64" ht="15" customHeight="1">
      <c r="A80" s="37">
        <v>2076</v>
      </c>
      <c r="B80" s="38" t="s">
        <v>553</v>
      </c>
      <c r="C80" s="99">
        <v>44</v>
      </c>
      <c r="D80" s="99">
        <v>74</v>
      </c>
      <c r="E80" s="99">
        <f t="shared" si="21"/>
        <v>118</v>
      </c>
      <c r="F80" s="99">
        <v>24</v>
      </c>
      <c r="G80" s="99">
        <f t="shared" si="22"/>
        <v>142</v>
      </c>
      <c r="H80" s="135">
        <f>IF(G80="0","0",LOOKUP(G80,{0,66,80,100,120,140,160},{0,1,2,3,"3.5",4,5}))</f>
        <v>4</v>
      </c>
      <c r="I80" s="99">
        <v>60</v>
      </c>
      <c r="J80" s="101">
        <v>73</v>
      </c>
      <c r="K80" s="136">
        <f t="shared" si="23"/>
        <v>133</v>
      </c>
      <c r="L80" s="99" t="str">
        <f>IF(K80="0","0",LOOKUP(K80,{0,66,80,100,120,140,160},{0,1,2,3,"3.5",4,5}))</f>
        <v>3.5</v>
      </c>
      <c r="M80" s="101">
        <v>27</v>
      </c>
      <c r="N80" s="101">
        <v>18</v>
      </c>
      <c r="O80" s="101">
        <v>22</v>
      </c>
      <c r="P80" s="99">
        <f t="shared" si="24"/>
        <v>67</v>
      </c>
      <c r="Q80" s="137" t="str">
        <f>IF(P80="0","0",LOOKUP(P80,{0,33,40,50,60,70,80},{0,1,2,3,"3.5",4,5}))</f>
        <v>3.5</v>
      </c>
      <c r="R80" s="137">
        <v>24</v>
      </c>
      <c r="S80" s="137">
        <v>40</v>
      </c>
      <c r="T80" s="101">
        <f t="shared" si="25"/>
        <v>64</v>
      </c>
      <c r="U80" s="101">
        <v>20</v>
      </c>
      <c r="V80" s="101">
        <v>19</v>
      </c>
      <c r="W80" s="101">
        <f t="shared" si="26"/>
        <v>39</v>
      </c>
      <c r="X80" s="138">
        <f t="shared" si="27"/>
        <v>103</v>
      </c>
      <c r="Y80" s="99">
        <f>IF(X80="0","0",LOOKUP(X80,{0,66,80,100,120,140,160},{0,1,2,3,"3.5",4,5}))</f>
        <v>3</v>
      </c>
      <c r="Z80" s="99">
        <v>47</v>
      </c>
      <c r="AA80" s="99">
        <v>47</v>
      </c>
      <c r="AB80" s="99">
        <f t="shared" si="28"/>
        <v>94</v>
      </c>
      <c r="AC80" s="139">
        <v>28</v>
      </c>
      <c r="AD80" s="139">
        <v>26</v>
      </c>
      <c r="AE80" s="139">
        <f t="shared" si="29"/>
        <v>54</v>
      </c>
      <c r="AF80" s="140">
        <f t="shared" si="30"/>
        <v>148</v>
      </c>
      <c r="AG80" s="137">
        <f>IF(AF80="0","0",LOOKUP(AF80,{0,66,80,100,120,140,160},{0,1,2,3,"3.5",4,5}))</f>
        <v>4</v>
      </c>
      <c r="AH80" s="137">
        <v>48</v>
      </c>
      <c r="AI80" s="137">
        <v>52</v>
      </c>
      <c r="AJ80" s="99">
        <f t="shared" si="31"/>
        <v>100</v>
      </c>
      <c r="AK80" s="101">
        <v>23</v>
      </c>
      <c r="AL80" s="141">
        <v>24</v>
      </c>
      <c r="AM80" s="141">
        <f t="shared" si="32"/>
        <v>47</v>
      </c>
      <c r="AN80" s="140">
        <f t="shared" si="33"/>
        <v>147</v>
      </c>
      <c r="AO80" s="137">
        <f>IF(AN80="0","0",LOOKUP(AN80,{0,66,80,100,120,140,160},{0,1,2,3,"3.5",4,5}))</f>
        <v>4</v>
      </c>
      <c r="AP80" s="137">
        <v>36</v>
      </c>
      <c r="AQ80" s="137">
        <v>41</v>
      </c>
      <c r="AR80" s="101">
        <f t="shared" si="34"/>
        <v>77</v>
      </c>
      <c r="AS80" s="101">
        <v>12</v>
      </c>
      <c r="AT80" s="141">
        <v>8</v>
      </c>
      <c r="AU80" s="141">
        <f t="shared" si="35"/>
        <v>20</v>
      </c>
      <c r="AV80" s="141">
        <v>50</v>
      </c>
      <c r="AW80" s="141">
        <f t="shared" si="36"/>
        <v>147</v>
      </c>
      <c r="AX80" s="137">
        <f>IF(AW80="0","0",LOOKUP(AW80,{0,66,80,100,120,140,160},{0,1,2,3,"3.5",4,5}))</f>
        <v>4</v>
      </c>
      <c r="AY80" s="107" t="s">
        <v>486</v>
      </c>
      <c r="AZ80" s="107">
        <f>IF(ISBLANK(AX80)," ",IF(AX80="0","0",LOOKUP(AX80,{0,1,2,3,"3.5",4,5},{0,0,0,1,"1.5",2,3})))</f>
        <v>2</v>
      </c>
      <c r="BA80" s="44">
        <f t="shared" si="37"/>
        <v>4</v>
      </c>
      <c r="BB80" s="43" t="str">
        <f t="shared" si="38"/>
        <v>A</v>
      </c>
      <c r="BC80" s="34" t="str">
        <f t="shared" si="39"/>
        <v>Very Good Result</v>
      </c>
      <c r="BD80" s="42"/>
      <c r="BE80" s="49" t="str">
        <f>IF(H80="0","0",LOOKUP(H80,{0,1,2,3,"3.5",4,5},{"F","D","C","B","A-","A","A+"}))</f>
        <v>A</v>
      </c>
      <c r="BF80" s="49" t="str">
        <f>IF(L80="0","0",LOOKUP(L80,{0,1,2,3,"3.5",4,5},{"F","D","C","B","A-","A","A+"}))</f>
        <v>A-</v>
      </c>
      <c r="BG80" s="49" t="str">
        <f>IF(Q80="0","0",LOOKUP(Q80,{0,1,2,3,"3.5",4,5},{"F","D","C","B","A-","A","A+"}))</f>
        <v>A-</v>
      </c>
      <c r="BH80" s="49" t="str">
        <f>IF(Y80="0","0",LOOKUP(Y80,{0,1,2,3,"3.5",4,5},{"F","D","C","B","A-","A","A+"}))</f>
        <v>B</v>
      </c>
      <c r="BI80" s="49" t="str">
        <f>IF(AG80="0","0",LOOKUP(AG80,{0,1,2,3,"3.5",4,5},{"F","D","C","B","A-","A","A+"}))</f>
        <v>A</v>
      </c>
      <c r="BJ80" s="49" t="str">
        <f>IF(AO80="0","0",LOOKUP(AO80,{0,1,2,3,"3.5",4,5},{"F","D","C","B","A-","A","A+"}))</f>
        <v>A</v>
      </c>
      <c r="BK80" s="49" t="str">
        <f>IF(AX80="0","0",LOOKUP(AX80,{0,1,2,3,"3.5",4,5},{"F","D","C","B","A-","A","A+"}))</f>
        <v>A</v>
      </c>
      <c r="BL80" s="50">
        <f t="shared" si="40"/>
        <v>887</v>
      </c>
    </row>
    <row r="81" spans="1:64" ht="15" customHeight="1">
      <c r="A81" s="37">
        <v>2077</v>
      </c>
      <c r="B81" s="38" t="s">
        <v>554</v>
      </c>
      <c r="C81" s="99">
        <v>40</v>
      </c>
      <c r="D81" s="99">
        <v>75</v>
      </c>
      <c r="E81" s="99">
        <f t="shared" si="21"/>
        <v>115</v>
      </c>
      <c r="F81" s="99">
        <v>19</v>
      </c>
      <c r="G81" s="99">
        <f t="shared" si="22"/>
        <v>134</v>
      </c>
      <c r="H81" s="135" t="str">
        <f>IF(G81="0","0",LOOKUP(G81,{0,66,80,100,120,140,160},{0,1,2,3,"3.5",4,5}))</f>
        <v>3.5</v>
      </c>
      <c r="I81" s="99">
        <v>65</v>
      </c>
      <c r="J81" s="101">
        <v>74</v>
      </c>
      <c r="K81" s="136">
        <f t="shared" si="23"/>
        <v>139</v>
      </c>
      <c r="L81" s="99" t="str">
        <f>IF(K81="0","0",LOOKUP(K81,{0,66,80,100,120,140,160},{0,1,2,3,"3.5",4,5}))</f>
        <v>3.5</v>
      </c>
      <c r="M81" s="101">
        <v>31</v>
      </c>
      <c r="N81" s="101">
        <v>19</v>
      </c>
      <c r="O81" s="101">
        <v>15</v>
      </c>
      <c r="P81" s="99">
        <f t="shared" si="24"/>
        <v>65</v>
      </c>
      <c r="Q81" s="137" t="str">
        <f>IF(P81="0","0",LOOKUP(P81,{0,33,40,50,60,70,80},{0,1,2,3,"3.5",4,5}))</f>
        <v>3.5</v>
      </c>
      <c r="R81" s="137">
        <v>24</v>
      </c>
      <c r="S81" s="137">
        <v>42</v>
      </c>
      <c r="T81" s="101">
        <f t="shared" si="25"/>
        <v>66</v>
      </c>
      <c r="U81" s="101">
        <v>17</v>
      </c>
      <c r="V81" s="101">
        <v>19</v>
      </c>
      <c r="W81" s="101">
        <f t="shared" si="26"/>
        <v>36</v>
      </c>
      <c r="X81" s="138">
        <f t="shared" si="27"/>
        <v>102</v>
      </c>
      <c r="Y81" s="99">
        <f>IF(X81="0","0",LOOKUP(X81,{0,66,80,100,120,140,160},{0,1,2,3,"3.5",4,5}))</f>
        <v>3</v>
      </c>
      <c r="Z81" s="99">
        <v>46</v>
      </c>
      <c r="AA81" s="99">
        <v>42</v>
      </c>
      <c r="AB81" s="99">
        <f t="shared" si="28"/>
        <v>88</v>
      </c>
      <c r="AC81" s="139">
        <v>28</v>
      </c>
      <c r="AD81" s="139">
        <v>29</v>
      </c>
      <c r="AE81" s="139">
        <f t="shared" si="29"/>
        <v>57</v>
      </c>
      <c r="AF81" s="140">
        <f t="shared" si="30"/>
        <v>145</v>
      </c>
      <c r="AG81" s="137">
        <f>IF(AF81="0","0",LOOKUP(AF81,{0,66,80,100,120,140,160},{0,1,2,3,"3.5",4,5}))</f>
        <v>4</v>
      </c>
      <c r="AH81" s="137">
        <v>42</v>
      </c>
      <c r="AI81" s="137">
        <v>32</v>
      </c>
      <c r="AJ81" s="99">
        <f t="shared" si="31"/>
        <v>74</v>
      </c>
      <c r="AK81" s="101">
        <v>24</v>
      </c>
      <c r="AL81" s="141">
        <v>26</v>
      </c>
      <c r="AM81" s="141">
        <f t="shared" si="32"/>
        <v>50</v>
      </c>
      <c r="AN81" s="140">
        <f t="shared" si="33"/>
        <v>124</v>
      </c>
      <c r="AO81" s="137" t="str">
        <f>IF(AN81="0","0",LOOKUP(AN81,{0,66,80,100,120,140,160},{0,1,2,3,"3.5",4,5}))</f>
        <v>3.5</v>
      </c>
      <c r="AP81" s="137">
        <v>41</v>
      </c>
      <c r="AQ81" s="137">
        <v>36</v>
      </c>
      <c r="AR81" s="101">
        <f t="shared" si="34"/>
        <v>77</v>
      </c>
      <c r="AS81" s="101">
        <v>22</v>
      </c>
      <c r="AT81" s="141">
        <v>22</v>
      </c>
      <c r="AU81" s="141">
        <f t="shared" si="35"/>
        <v>44</v>
      </c>
      <c r="AV81" s="141">
        <v>50</v>
      </c>
      <c r="AW81" s="141">
        <f t="shared" si="36"/>
        <v>171</v>
      </c>
      <c r="AX81" s="137">
        <f>IF(AW81="0","0",LOOKUP(AW81,{0,66,80,100,120,140,160},{0,1,2,3,"3.5",4,5}))</f>
        <v>5</v>
      </c>
      <c r="AY81" s="107" t="s">
        <v>486</v>
      </c>
      <c r="AZ81" s="107">
        <f>IF(ISBLANK(AX81)," ",IF(AX81="0","0",LOOKUP(AX81,{0,1,2,3,"3.5",4,5},{0,0,0,1,"1.5",2,3})))</f>
        <v>3</v>
      </c>
      <c r="BA81" s="44">
        <f t="shared" si="37"/>
        <v>4</v>
      </c>
      <c r="BB81" s="43" t="str">
        <f t="shared" si="38"/>
        <v>A</v>
      </c>
      <c r="BC81" s="34" t="str">
        <f t="shared" si="39"/>
        <v>Very Good Result</v>
      </c>
      <c r="BD81" s="42"/>
      <c r="BE81" s="49" t="str">
        <f>IF(H81="0","0",LOOKUP(H81,{0,1,2,3,"3.5",4,5},{"F","D","C","B","A-","A","A+"}))</f>
        <v>A-</v>
      </c>
      <c r="BF81" s="49" t="str">
        <f>IF(L81="0","0",LOOKUP(L81,{0,1,2,3,"3.5",4,5},{"F","D","C","B","A-","A","A+"}))</f>
        <v>A-</v>
      </c>
      <c r="BG81" s="49" t="str">
        <f>IF(Q81="0","0",LOOKUP(Q81,{0,1,2,3,"3.5",4,5},{"F","D","C","B","A-","A","A+"}))</f>
        <v>A-</v>
      </c>
      <c r="BH81" s="49" t="str">
        <f>IF(Y81="0","0",LOOKUP(Y81,{0,1,2,3,"3.5",4,5},{"F","D","C","B","A-","A","A+"}))</f>
        <v>B</v>
      </c>
      <c r="BI81" s="49" t="str">
        <f>IF(AG81="0","0",LOOKUP(AG81,{0,1,2,3,"3.5",4,5},{"F","D","C","B","A-","A","A+"}))</f>
        <v>A</v>
      </c>
      <c r="BJ81" s="49" t="str">
        <f>IF(AO81="0","0",LOOKUP(AO81,{0,1,2,3,"3.5",4,5},{"F","D","C","B","A-","A","A+"}))</f>
        <v>A-</v>
      </c>
      <c r="BK81" s="49" t="str">
        <f>IF(AX81="0","0",LOOKUP(AX81,{0,1,2,3,"3.5",4,5},{"F","D","C","B","A-","A","A+"}))</f>
        <v>A+</v>
      </c>
      <c r="BL81" s="50">
        <f t="shared" si="40"/>
        <v>880</v>
      </c>
    </row>
    <row r="82" spans="1:64" ht="15" customHeight="1">
      <c r="A82" s="37">
        <v>2078</v>
      </c>
      <c r="B82" s="38" t="s">
        <v>555</v>
      </c>
      <c r="C82" s="99">
        <v>48</v>
      </c>
      <c r="D82" s="99">
        <v>70</v>
      </c>
      <c r="E82" s="99">
        <f t="shared" si="21"/>
        <v>118</v>
      </c>
      <c r="F82" s="99">
        <v>22</v>
      </c>
      <c r="G82" s="99">
        <f t="shared" si="22"/>
        <v>140</v>
      </c>
      <c r="H82" s="135">
        <f>IF(G82="0","0",LOOKUP(G82,{0,66,80,100,120,140,160},{0,1,2,3,"3.5",4,5}))</f>
        <v>4</v>
      </c>
      <c r="I82" s="99">
        <v>52</v>
      </c>
      <c r="J82" s="101">
        <v>60</v>
      </c>
      <c r="K82" s="136">
        <f t="shared" si="23"/>
        <v>112</v>
      </c>
      <c r="L82" s="99">
        <f>IF(K82="0","0",LOOKUP(K82,{0,66,80,100,120,140,160},{0,1,2,3,"3.5",4,5}))</f>
        <v>3</v>
      </c>
      <c r="M82" s="101">
        <v>25</v>
      </c>
      <c r="N82" s="101">
        <v>16</v>
      </c>
      <c r="O82" s="101">
        <v>15</v>
      </c>
      <c r="P82" s="99">
        <f t="shared" si="24"/>
        <v>56</v>
      </c>
      <c r="Q82" s="137">
        <f>IF(P82="0","0",LOOKUP(P82,{0,33,40,50,60,70,80},{0,1,2,3,"3.5",4,5}))</f>
        <v>3</v>
      </c>
      <c r="R82" s="137">
        <v>25</v>
      </c>
      <c r="S82" s="137">
        <v>34</v>
      </c>
      <c r="T82" s="101">
        <f t="shared" si="25"/>
        <v>59</v>
      </c>
      <c r="U82" s="101">
        <v>18</v>
      </c>
      <c r="V82" s="101">
        <v>20</v>
      </c>
      <c r="W82" s="101">
        <f t="shared" si="26"/>
        <v>38</v>
      </c>
      <c r="X82" s="138">
        <f t="shared" si="27"/>
        <v>97</v>
      </c>
      <c r="Y82" s="99">
        <f>IF(X82="0","0",LOOKUP(X82,{0,66,80,100,120,140,160},{0,1,2,3,"3.5",4,5}))</f>
        <v>2</v>
      </c>
      <c r="Z82" s="99">
        <v>45</v>
      </c>
      <c r="AA82" s="99">
        <v>45</v>
      </c>
      <c r="AB82" s="99">
        <f t="shared" si="28"/>
        <v>90</v>
      </c>
      <c r="AC82" s="139">
        <v>28</v>
      </c>
      <c r="AD82" s="139">
        <v>29</v>
      </c>
      <c r="AE82" s="139">
        <f t="shared" si="29"/>
        <v>57</v>
      </c>
      <c r="AF82" s="140">
        <f t="shared" si="30"/>
        <v>147</v>
      </c>
      <c r="AG82" s="137">
        <f>IF(AF82="0","0",LOOKUP(AF82,{0,66,80,100,120,140,160},{0,1,2,3,"3.5",4,5}))</f>
        <v>4</v>
      </c>
      <c r="AH82" s="137">
        <v>49</v>
      </c>
      <c r="AI82" s="137">
        <v>44</v>
      </c>
      <c r="AJ82" s="99">
        <f t="shared" si="31"/>
        <v>93</v>
      </c>
      <c r="AK82" s="101">
        <v>24</v>
      </c>
      <c r="AL82" s="141">
        <v>26</v>
      </c>
      <c r="AM82" s="141">
        <f t="shared" si="32"/>
        <v>50</v>
      </c>
      <c r="AN82" s="140">
        <f t="shared" si="33"/>
        <v>143</v>
      </c>
      <c r="AO82" s="137">
        <f>IF(AN82="0","0",LOOKUP(AN82,{0,66,80,100,120,140,160},{0,1,2,3,"3.5",4,5}))</f>
        <v>4</v>
      </c>
      <c r="AP82" s="137">
        <v>42</v>
      </c>
      <c r="AQ82" s="137">
        <v>26</v>
      </c>
      <c r="AR82" s="101">
        <f t="shared" si="34"/>
        <v>68</v>
      </c>
      <c r="AS82" s="101">
        <v>23</v>
      </c>
      <c r="AT82" s="141">
        <v>20</v>
      </c>
      <c r="AU82" s="141">
        <f t="shared" si="35"/>
        <v>43</v>
      </c>
      <c r="AV82" s="141">
        <v>50</v>
      </c>
      <c r="AW82" s="141">
        <f t="shared" si="36"/>
        <v>161</v>
      </c>
      <c r="AX82" s="137">
        <f>IF(AW82="0","0",LOOKUP(AW82,{0,66,80,100,120,140,160},{0,1,2,3,"3.5",4,5}))</f>
        <v>5</v>
      </c>
      <c r="AY82" s="107" t="s">
        <v>486</v>
      </c>
      <c r="AZ82" s="107">
        <f>IF(ISBLANK(AX82)," ",IF(AX82="0","0",LOOKUP(AX82,{0,1,2,3,"3.5",4,5},{0,0,0,1,"1.5",2,3})))</f>
        <v>3</v>
      </c>
      <c r="BA82" s="44">
        <f t="shared" si="37"/>
        <v>3.8333333333333335</v>
      </c>
      <c r="BB82" s="43" t="str">
        <f t="shared" si="38"/>
        <v>A-</v>
      </c>
      <c r="BC82" s="34" t="str">
        <f t="shared" si="39"/>
        <v>Good Result</v>
      </c>
      <c r="BD82" s="42"/>
      <c r="BE82" s="49" t="str">
        <f>IF(H82="0","0",LOOKUP(H82,{0,1,2,3,"3.5",4,5},{"F","D","C","B","A-","A","A+"}))</f>
        <v>A</v>
      </c>
      <c r="BF82" s="49" t="str">
        <f>IF(L82="0","0",LOOKUP(L82,{0,1,2,3,"3.5",4,5},{"F","D","C","B","A-","A","A+"}))</f>
        <v>B</v>
      </c>
      <c r="BG82" s="49" t="str">
        <f>IF(Q82="0","0",LOOKUP(Q82,{0,1,2,3,"3.5",4,5},{"F","D","C","B","A-","A","A+"}))</f>
        <v>B</v>
      </c>
      <c r="BH82" s="49" t="str">
        <f>IF(Y82="0","0",LOOKUP(Y82,{0,1,2,3,"3.5",4,5},{"F","D","C","B","A-","A","A+"}))</f>
        <v>C</v>
      </c>
      <c r="BI82" s="49" t="str">
        <f>IF(AG82="0","0",LOOKUP(AG82,{0,1,2,3,"3.5",4,5},{"F","D","C","B","A-","A","A+"}))</f>
        <v>A</v>
      </c>
      <c r="BJ82" s="49" t="str">
        <f>IF(AO82="0","0",LOOKUP(AO82,{0,1,2,3,"3.5",4,5},{"F","D","C","B","A-","A","A+"}))</f>
        <v>A</v>
      </c>
      <c r="BK82" s="49" t="str">
        <f>IF(AX82="0","0",LOOKUP(AX82,{0,1,2,3,"3.5",4,5},{"F","D","C","B","A-","A","A+"}))</f>
        <v>A+</v>
      </c>
      <c r="BL82" s="50">
        <f t="shared" si="40"/>
        <v>856</v>
      </c>
    </row>
    <row r="83" spans="1:64" ht="15" customHeight="1">
      <c r="A83" s="37">
        <v>2079</v>
      </c>
      <c r="B83" s="38" t="s">
        <v>556</v>
      </c>
      <c r="C83" s="99">
        <v>31</v>
      </c>
      <c r="D83" s="99">
        <v>67</v>
      </c>
      <c r="E83" s="99">
        <f t="shared" si="21"/>
        <v>98</v>
      </c>
      <c r="F83" s="99">
        <v>21</v>
      </c>
      <c r="G83" s="99">
        <f t="shared" si="22"/>
        <v>119</v>
      </c>
      <c r="H83" s="135">
        <f>IF(G83="0","0",LOOKUP(G83,{0,66,80,100,120,140,160},{0,1,2,3,"3.5",4,5}))</f>
        <v>3</v>
      </c>
      <c r="I83" s="99">
        <v>51</v>
      </c>
      <c r="J83" s="101">
        <v>60</v>
      </c>
      <c r="K83" s="136">
        <f t="shared" si="23"/>
        <v>111</v>
      </c>
      <c r="L83" s="99">
        <f>IF(K83="0","0",LOOKUP(K83,{0,66,80,100,120,140,160},{0,1,2,3,"3.5",4,5}))</f>
        <v>3</v>
      </c>
      <c r="M83" s="101">
        <v>27</v>
      </c>
      <c r="N83" s="101">
        <v>13</v>
      </c>
      <c r="O83" s="101">
        <v>18</v>
      </c>
      <c r="P83" s="99">
        <f t="shared" si="24"/>
        <v>58</v>
      </c>
      <c r="Q83" s="137">
        <f>IF(P83="0","0",LOOKUP(P83,{0,33,40,50,60,70,80},{0,1,2,3,"3.5",4,5}))</f>
        <v>3</v>
      </c>
      <c r="R83" s="137">
        <v>30</v>
      </c>
      <c r="S83" s="137">
        <v>45</v>
      </c>
      <c r="T83" s="101">
        <f t="shared" si="25"/>
        <v>75</v>
      </c>
      <c r="U83" s="101">
        <v>17</v>
      </c>
      <c r="V83" s="101">
        <v>17</v>
      </c>
      <c r="W83" s="101">
        <f t="shared" si="26"/>
        <v>34</v>
      </c>
      <c r="X83" s="138">
        <f t="shared" si="27"/>
        <v>109</v>
      </c>
      <c r="Y83" s="99">
        <f>IF(X83="0","0",LOOKUP(X83,{0,66,80,100,120,140,160},{0,1,2,3,"3.5",4,5}))</f>
        <v>3</v>
      </c>
      <c r="Z83" s="99">
        <v>46</v>
      </c>
      <c r="AA83" s="99">
        <v>39</v>
      </c>
      <c r="AB83" s="99">
        <f t="shared" si="28"/>
        <v>85</v>
      </c>
      <c r="AC83" s="139">
        <v>25</v>
      </c>
      <c r="AD83" s="139">
        <v>24</v>
      </c>
      <c r="AE83" s="139">
        <f t="shared" si="29"/>
        <v>49</v>
      </c>
      <c r="AF83" s="140">
        <f t="shared" si="30"/>
        <v>134</v>
      </c>
      <c r="AG83" s="137" t="str">
        <f>IF(AF83="0","0",LOOKUP(AF83,{0,66,80,100,120,140,160},{0,1,2,3,"3.5",4,5}))</f>
        <v>3.5</v>
      </c>
      <c r="AH83" s="137">
        <v>54</v>
      </c>
      <c r="AI83" s="137">
        <v>44</v>
      </c>
      <c r="AJ83" s="99">
        <f t="shared" si="31"/>
        <v>98</v>
      </c>
      <c r="AK83" s="101">
        <v>25</v>
      </c>
      <c r="AL83" s="141">
        <v>20</v>
      </c>
      <c r="AM83" s="141">
        <f t="shared" si="32"/>
        <v>45</v>
      </c>
      <c r="AN83" s="140">
        <f t="shared" si="33"/>
        <v>143</v>
      </c>
      <c r="AO83" s="137">
        <f>IF(AN83="0","0",LOOKUP(AN83,{0,66,80,100,120,140,160},{0,1,2,3,"3.5",4,5}))</f>
        <v>4</v>
      </c>
      <c r="AP83" s="137">
        <v>44</v>
      </c>
      <c r="AQ83" s="137">
        <v>24</v>
      </c>
      <c r="AR83" s="101">
        <f t="shared" si="34"/>
        <v>68</v>
      </c>
      <c r="AS83" s="101">
        <v>21</v>
      </c>
      <c r="AT83" s="141">
        <v>16</v>
      </c>
      <c r="AU83" s="141">
        <f t="shared" si="35"/>
        <v>37</v>
      </c>
      <c r="AV83" s="141">
        <v>50</v>
      </c>
      <c r="AW83" s="141">
        <f t="shared" si="36"/>
        <v>155</v>
      </c>
      <c r="AX83" s="137">
        <f>IF(AW83="0","0",LOOKUP(AW83,{0,66,80,100,120,140,160},{0,1,2,3,"3.5",4,5}))</f>
        <v>4</v>
      </c>
      <c r="AY83" s="107" t="s">
        <v>486</v>
      </c>
      <c r="AZ83" s="107">
        <f>IF(ISBLANK(AX83)," ",IF(AX83="0","0",LOOKUP(AX83,{0,1,2,3,"3.5",4,5},{0,0,0,1,"1.5",2,3})))</f>
        <v>2</v>
      </c>
      <c r="BA83" s="44">
        <f t="shared" si="37"/>
        <v>3.5833333333333335</v>
      </c>
      <c r="BB83" s="43" t="str">
        <f t="shared" si="38"/>
        <v>A-</v>
      </c>
      <c r="BC83" s="34" t="str">
        <f t="shared" si="39"/>
        <v>Good Result</v>
      </c>
      <c r="BD83" s="42"/>
      <c r="BE83" s="49" t="str">
        <f>IF(H83="0","0",LOOKUP(H83,{0,1,2,3,"3.5",4,5},{"F","D","C","B","A-","A","A+"}))</f>
        <v>B</v>
      </c>
      <c r="BF83" s="49" t="str">
        <f>IF(L83="0","0",LOOKUP(L83,{0,1,2,3,"3.5",4,5},{"F","D","C","B","A-","A","A+"}))</f>
        <v>B</v>
      </c>
      <c r="BG83" s="49" t="str">
        <f>IF(Q83="0","0",LOOKUP(Q83,{0,1,2,3,"3.5",4,5},{"F","D","C","B","A-","A","A+"}))</f>
        <v>B</v>
      </c>
      <c r="BH83" s="49" t="str">
        <f>IF(Y83="0","0",LOOKUP(Y83,{0,1,2,3,"3.5",4,5},{"F","D","C","B","A-","A","A+"}))</f>
        <v>B</v>
      </c>
      <c r="BI83" s="49" t="str">
        <f>IF(AG83="0","0",LOOKUP(AG83,{0,1,2,3,"3.5",4,5},{"F","D","C","B","A-","A","A+"}))</f>
        <v>A-</v>
      </c>
      <c r="BJ83" s="49" t="str">
        <f>IF(AO83="0","0",LOOKUP(AO83,{0,1,2,3,"3.5",4,5},{"F","D","C","B","A-","A","A+"}))</f>
        <v>A</v>
      </c>
      <c r="BK83" s="49" t="str">
        <f>IF(AX83="0","0",LOOKUP(AX83,{0,1,2,3,"3.5",4,5},{"F","D","C","B","A-","A","A+"}))</f>
        <v>A</v>
      </c>
      <c r="BL83" s="50">
        <f t="shared" si="40"/>
        <v>829</v>
      </c>
    </row>
    <row r="84" spans="1:64" ht="15" customHeight="1">
      <c r="A84" s="37">
        <v>2080</v>
      </c>
      <c r="B84" s="38" t="s">
        <v>557</v>
      </c>
      <c r="C84" s="99">
        <v>31</v>
      </c>
      <c r="D84" s="99">
        <v>68</v>
      </c>
      <c r="E84" s="99">
        <f t="shared" si="21"/>
        <v>99</v>
      </c>
      <c r="F84" s="99">
        <v>19</v>
      </c>
      <c r="G84" s="99">
        <f t="shared" si="22"/>
        <v>118</v>
      </c>
      <c r="H84" s="135">
        <f>IF(G84="0","0",LOOKUP(G84,{0,66,80,100,120,140,160},{0,1,2,3,"3.5",4,5}))</f>
        <v>3</v>
      </c>
      <c r="I84" s="99">
        <v>43</v>
      </c>
      <c r="J84" s="101">
        <v>43</v>
      </c>
      <c r="K84" s="136">
        <f t="shared" si="23"/>
        <v>86</v>
      </c>
      <c r="L84" s="99">
        <f>IF(K84="0","0",LOOKUP(K84,{0,66,80,100,120,140,160},{0,1,2,3,"3.5",4,5}))</f>
        <v>2</v>
      </c>
      <c r="M84" s="101">
        <v>23</v>
      </c>
      <c r="N84" s="101">
        <v>13</v>
      </c>
      <c r="O84" s="101">
        <v>12</v>
      </c>
      <c r="P84" s="99">
        <f t="shared" si="24"/>
        <v>48</v>
      </c>
      <c r="Q84" s="137">
        <f>IF(P84="0","0",LOOKUP(P84,{0,33,40,50,60,70,80},{0,1,2,3,"3.5",4,5}))</f>
        <v>2</v>
      </c>
      <c r="R84" s="137">
        <v>26</v>
      </c>
      <c r="S84" s="137">
        <v>42</v>
      </c>
      <c r="T84" s="101">
        <f t="shared" si="25"/>
        <v>68</v>
      </c>
      <c r="U84" s="101">
        <v>18</v>
      </c>
      <c r="V84" s="101">
        <v>18</v>
      </c>
      <c r="W84" s="101">
        <f t="shared" si="26"/>
        <v>36</v>
      </c>
      <c r="X84" s="138">
        <f t="shared" si="27"/>
        <v>104</v>
      </c>
      <c r="Y84" s="99">
        <f>IF(X84="0","0",LOOKUP(X84,{0,66,80,100,120,140,160},{0,1,2,3,"3.5",4,5}))</f>
        <v>3</v>
      </c>
      <c r="Z84" s="99">
        <v>42</v>
      </c>
      <c r="AA84" s="99">
        <v>33</v>
      </c>
      <c r="AB84" s="99">
        <f t="shared" si="28"/>
        <v>75</v>
      </c>
      <c r="AC84" s="139">
        <v>25</v>
      </c>
      <c r="AD84" s="139">
        <v>22</v>
      </c>
      <c r="AE84" s="139">
        <f t="shared" si="29"/>
        <v>47</v>
      </c>
      <c r="AF84" s="140">
        <f t="shared" si="30"/>
        <v>122</v>
      </c>
      <c r="AG84" s="137" t="str">
        <f>IF(AF84="0","0",LOOKUP(AF84,{0,66,80,100,120,140,160},{0,1,2,3,"3.5",4,5}))</f>
        <v>3.5</v>
      </c>
      <c r="AH84" s="137">
        <v>45</v>
      </c>
      <c r="AI84" s="137">
        <v>39</v>
      </c>
      <c r="AJ84" s="99">
        <f t="shared" si="31"/>
        <v>84</v>
      </c>
      <c r="AK84" s="101">
        <v>22</v>
      </c>
      <c r="AL84" s="141">
        <v>16</v>
      </c>
      <c r="AM84" s="141">
        <f t="shared" si="32"/>
        <v>38</v>
      </c>
      <c r="AN84" s="140">
        <f t="shared" si="33"/>
        <v>122</v>
      </c>
      <c r="AO84" s="137" t="str">
        <f>IF(AN84="0","0",LOOKUP(AN84,{0,66,80,100,120,140,160},{0,1,2,3,"3.5",4,5}))</f>
        <v>3.5</v>
      </c>
      <c r="AP84" s="137">
        <v>47</v>
      </c>
      <c r="AQ84" s="137">
        <v>31</v>
      </c>
      <c r="AR84" s="101">
        <f t="shared" si="34"/>
        <v>78</v>
      </c>
      <c r="AS84" s="101">
        <v>21</v>
      </c>
      <c r="AT84" s="141">
        <v>18</v>
      </c>
      <c r="AU84" s="141">
        <f t="shared" si="35"/>
        <v>39</v>
      </c>
      <c r="AV84" s="141">
        <v>50</v>
      </c>
      <c r="AW84" s="141">
        <f t="shared" si="36"/>
        <v>167</v>
      </c>
      <c r="AX84" s="137">
        <f>IF(AW84="0","0",LOOKUP(AW84,{0,66,80,100,120,140,160},{0,1,2,3,"3.5",4,5}))</f>
        <v>5</v>
      </c>
      <c r="AY84" s="107" t="s">
        <v>486</v>
      </c>
      <c r="AZ84" s="107">
        <f>IF(ISBLANK(AX84)," ",IF(AX84="0","0",LOOKUP(AX84,{0,1,2,3,"3.5",4,5},{0,0,0,1,"1.5",2,3})))</f>
        <v>3</v>
      </c>
      <c r="BA84" s="44">
        <f t="shared" si="37"/>
        <v>3.3333333333333335</v>
      </c>
      <c r="BB84" s="43" t="str">
        <f t="shared" si="38"/>
        <v>B</v>
      </c>
      <c r="BC84" s="34" t="str">
        <f t="shared" si="39"/>
        <v>Average Result</v>
      </c>
      <c r="BD84" s="42"/>
      <c r="BE84" s="49" t="str">
        <f>IF(H84="0","0",LOOKUP(H84,{0,1,2,3,"3.5",4,5},{"F","D","C","B","A-","A","A+"}))</f>
        <v>B</v>
      </c>
      <c r="BF84" s="49" t="str">
        <f>IF(L84="0","0",LOOKUP(L84,{0,1,2,3,"3.5",4,5},{"F","D","C","B","A-","A","A+"}))</f>
        <v>C</v>
      </c>
      <c r="BG84" s="49" t="str">
        <f>IF(Q84="0","0",LOOKUP(Q84,{0,1,2,3,"3.5",4,5},{"F","D","C","B","A-","A","A+"}))</f>
        <v>C</v>
      </c>
      <c r="BH84" s="49" t="str">
        <f>IF(Y84="0","0",LOOKUP(Y84,{0,1,2,3,"3.5",4,5},{"F","D","C","B","A-","A","A+"}))</f>
        <v>B</v>
      </c>
      <c r="BI84" s="49" t="str">
        <f>IF(AG84="0","0",LOOKUP(AG84,{0,1,2,3,"3.5",4,5},{"F","D","C","B","A-","A","A+"}))</f>
        <v>A-</v>
      </c>
      <c r="BJ84" s="49" t="str">
        <f>IF(AO84="0","0",LOOKUP(AO84,{0,1,2,3,"3.5",4,5},{"F","D","C","B","A-","A","A+"}))</f>
        <v>A-</v>
      </c>
      <c r="BK84" s="49" t="str">
        <f>IF(AX84="0","0",LOOKUP(AX84,{0,1,2,3,"3.5",4,5},{"F","D","C","B","A-","A","A+"}))</f>
        <v>A+</v>
      </c>
      <c r="BL84" s="50">
        <f t="shared" si="40"/>
        <v>767</v>
      </c>
    </row>
    <row r="85" spans="1:64" ht="15" customHeight="1">
      <c r="A85" s="37">
        <v>2081</v>
      </c>
      <c r="B85" s="38" t="s">
        <v>558</v>
      </c>
      <c r="C85" s="99">
        <v>47</v>
      </c>
      <c r="D85" s="99">
        <v>72</v>
      </c>
      <c r="E85" s="99">
        <f t="shared" si="21"/>
        <v>119</v>
      </c>
      <c r="F85" s="99">
        <v>22</v>
      </c>
      <c r="G85" s="99">
        <f t="shared" si="22"/>
        <v>141</v>
      </c>
      <c r="H85" s="135">
        <f>IF(G85="0","0",LOOKUP(G85,{0,66,80,100,120,140,160},{0,1,2,3,"3.5",4,5}))</f>
        <v>4</v>
      </c>
      <c r="I85" s="99">
        <v>60</v>
      </c>
      <c r="J85" s="101">
        <v>67</v>
      </c>
      <c r="K85" s="136">
        <f t="shared" si="23"/>
        <v>127</v>
      </c>
      <c r="L85" s="99" t="str">
        <f>IF(K85="0","0",LOOKUP(K85,{0,66,80,100,120,140,160},{0,1,2,3,"3.5",4,5}))</f>
        <v>3.5</v>
      </c>
      <c r="M85" s="101">
        <v>23</v>
      </c>
      <c r="N85" s="101">
        <v>16</v>
      </c>
      <c r="O85" s="101">
        <v>15</v>
      </c>
      <c r="P85" s="99">
        <f t="shared" si="24"/>
        <v>54</v>
      </c>
      <c r="Q85" s="137">
        <f>IF(P85="0","0",LOOKUP(P85,{0,33,40,50,60,70,80},{0,1,2,3,"3.5",4,5}))</f>
        <v>3</v>
      </c>
      <c r="R85" s="137">
        <v>23</v>
      </c>
      <c r="S85" s="137">
        <v>40</v>
      </c>
      <c r="T85" s="101">
        <f t="shared" si="25"/>
        <v>63</v>
      </c>
      <c r="U85" s="101">
        <v>14</v>
      </c>
      <c r="V85" s="101">
        <v>13</v>
      </c>
      <c r="W85" s="101">
        <f t="shared" si="26"/>
        <v>27</v>
      </c>
      <c r="X85" s="138">
        <f t="shared" si="27"/>
        <v>90</v>
      </c>
      <c r="Y85" s="99">
        <f>IF(X85="0","0",LOOKUP(X85,{0,66,80,100,120,140,160},{0,1,2,3,"3.5",4,5}))</f>
        <v>2</v>
      </c>
      <c r="Z85" s="99">
        <v>47</v>
      </c>
      <c r="AA85" s="99">
        <v>42</v>
      </c>
      <c r="AB85" s="99">
        <f t="shared" si="28"/>
        <v>89</v>
      </c>
      <c r="AC85" s="139">
        <v>27</v>
      </c>
      <c r="AD85" s="139">
        <v>23</v>
      </c>
      <c r="AE85" s="139">
        <f t="shared" si="29"/>
        <v>50</v>
      </c>
      <c r="AF85" s="140">
        <f t="shared" si="30"/>
        <v>139</v>
      </c>
      <c r="AG85" s="137" t="str">
        <f>IF(AF85="0","0",LOOKUP(AF85,{0,66,80,100,120,140,160},{0,1,2,3,"3.5",4,5}))</f>
        <v>3.5</v>
      </c>
      <c r="AH85" s="137">
        <v>48</v>
      </c>
      <c r="AI85" s="137">
        <v>52</v>
      </c>
      <c r="AJ85" s="99">
        <f t="shared" si="31"/>
        <v>100</v>
      </c>
      <c r="AK85" s="101">
        <v>27</v>
      </c>
      <c r="AL85" s="141">
        <v>17</v>
      </c>
      <c r="AM85" s="141">
        <f t="shared" si="32"/>
        <v>44</v>
      </c>
      <c r="AN85" s="140">
        <f t="shared" si="33"/>
        <v>144</v>
      </c>
      <c r="AO85" s="137">
        <f>IF(AN85="0","0",LOOKUP(AN85,{0,66,80,100,120,140,160},{0,1,2,3,"3.5",4,5}))</f>
        <v>4</v>
      </c>
      <c r="AP85" s="137">
        <v>45</v>
      </c>
      <c r="AQ85" s="137">
        <v>30</v>
      </c>
      <c r="AR85" s="101">
        <f t="shared" si="34"/>
        <v>75</v>
      </c>
      <c r="AS85" s="101">
        <v>20</v>
      </c>
      <c r="AT85" s="141">
        <v>17</v>
      </c>
      <c r="AU85" s="141">
        <f t="shared" si="35"/>
        <v>37</v>
      </c>
      <c r="AV85" s="141">
        <v>50</v>
      </c>
      <c r="AW85" s="141">
        <f t="shared" si="36"/>
        <v>162</v>
      </c>
      <c r="AX85" s="137">
        <f>IF(AW85="0","0",LOOKUP(AW85,{0,66,80,100,120,140,160},{0,1,2,3,"3.5",4,5}))</f>
        <v>5</v>
      </c>
      <c r="AY85" s="107" t="s">
        <v>486</v>
      </c>
      <c r="AZ85" s="107">
        <f>IF(ISBLANK(AX85)," ",IF(AX85="0","0",LOOKUP(AX85,{0,1,2,3,"3.5",4,5},{0,0,0,1,"1.5",2,3})))</f>
        <v>3</v>
      </c>
      <c r="BA85" s="44">
        <f t="shared" si="37"/>
        <v>3.8333333333333335</v>
      </c>
      <c r="BB85" s="43" t="str">
        <f t="shared" si="38"/>
        <v>A-</v>
      </c>
      <c r="BC85" s="34" t="str">
        <f t="shared" si="39"/>
        <v>Good Result</v>
      </c>
      <c r="BD85" s="42"/>
      <c r="BE85" s="49" t="str">
        <f>IF(H85="0","0",LOOKUP(H85,{0,1,2,3,"3.5",4,5},{"F","D","C","B","A-","A","A+"}))</f>
        <v>A</v>
      </c>
      <c r="BF85" s="49" t="str">
        <f>IF(L85="0","0",LOOKUP(L85,{0,1,2,3,"3.5",4,5},{"F","D","C","B","A-","A","A+"}))</f>
        <v>A-</v>
      </c>
      <c r="BG85" s="49" t="str">
        <f>IF(Q85="0","0",LOOKUP(Q85,{0,1,2,3,"3.5",4,5},{"F","D","C","B","A-","A","A+"}))</f>
        <v>B</v>
      </c>
      <c r="BH85" s="49" t="str">
        <f>IF(Y85="0","0",LOOKUP(Y85,{0,1,2,3,"3.5",4,5},{"F","D","C","B","A-","A","A+"}))</f>
        <v>C</v>
      </c>
      <c r="BI85" s="49" t="str">
        <f>IF(AG85="0","0",LOOKUP(AG85,{0,1,2,3,"3.5",4,5},{"F","D","C","B","A-","A","A+"}))</f>
        <v>A-</v>
      </c>
      <c r="BJ85" s="49" t="str">
        <f>IF(AO85="0","0",LOOKUP(AO85,{0,1,2,3,"3.5",4,5},{"F","D","C","B","A-","A","A+"}))</f>
        <v>A</v>
      </c>
      <c r="BK85" s="49" t="str">
        <f>IF(AX85="0","0",LOOKUP(AX85,{0,1,2,3,"3.5",4,5},{"F","D","C","B","A-","A","A+"}))</f>
        <v>A+</v>
      </c>
      <c r="BL85" s="50">
        <f t="shared" si="40"/>
        <v>857</v>
      </c>
    </row>
    <row r="86" spans="1:64" ht="15" customHeight="1">
      <c r="A86" s="37">
        <v>2082</v>
      </c>
      <c r="B86" s="38" t="s">
        <v>559</v>
      </c>
      <c r="C86" s="99">
        <v>24</v>
      </c>
      <c r="D86" s="99">
        <v>60</v>
      </c>
      <c r="E86" s="99">
        <f t="shared" si="21"/>
        <v>84</v>
      </c>
      <c r="F86" s="99">
        <v>22</v>
      </c>
      <c r="G86" s="99">
        <f t="shared" si="22"/>
        <v>106</v>
      </c>
      <c r="H86" s="135">
        <f>IF(G86="0","0",LOOKUP(G86,{0,66,80,100,120,140,160},{0,1,2,3,"3.5",4,5}))</f>
        <v>3</v>
      </c>
      <c r="I86" s="99">
        <v>52</v>
      </c>
      <c r="J86" s="101">
        <v>58</v>
      </c>
      <c r="K86" s="136">
        <f t="shared" si="23"/>
        <v>110</v>
      </c>
      <c r="L86" s="99">
        <f>IF(K86="0","0",LOOKUP(K86,{0,66,80,100,120,140,160},{0,1,2,3,"3.5",4,5}))</f>
        <v>3</v>
      </c>
      <c r="M86" s="101">
        <v>21</v>
      </c>
      <c r="N86" s="101">
        <v>16</v>
      </c>
      <c r="O86" s="101"/>
      <c r="P86" s="99">
        <f t="shared" si="24"/>
        <v>0</v>
      </c>
      <c r="Q86" s="137">
        <f>IF(P86="0","0",LOOKUP(P86,{0,33,40,50,60,70,80},{0,1,2,3,"3.5",4,5}))</f>
        <v>0</v>
      </c>
      <c r="R86" s="137">
        <v>15</v>
      </c>
      <c r="S86" s="137">
        <v>42</v>
      </c>
      <c r="T86" s="101">
        <f t="shared" si="25"/>
        <v>57</v>
      </c>
      <c r="U86" s="101">
        <v>15</v>
      </c>
      <c r="V86" s="101">
        <v>18</v>
      </c>
      <c r="W86" s="101">
        <f t="shared" si="26"/>
        <v>33</v>
      </c>
      <c r="X86" s="138">
        <f t="shared" si="27"/>
        <v>90</v>
      </c>
      <c r="Y86" s="99">
        <f>IF(X86="0","0",LOOKUP(X86,{0,66,80,100,120,140,160},{0,1,2,3,"3.5",4,5}))</f>
        <v>2</v>
      </c>
      <c r="Z86" s="99">
        <v>29</v>
      </c>
      <c r="AA86" s="99">
        <v>23</v>
      </c>
      <c r="AB86" s="99">
        <f t="shared" si="28"/>
        <v>52</v>
      </c>
      <c r="AC86" s="139">
        <v>24</v>
      </c>
      <c r="AD86" s="139">
        <v>22</v>
      </c>
      <c r="AE86" s="139">
        <f t="shared" si="29"/>
        <v>46</v>
      </c>
      <c r="AF86" s="140">
        <f t="shared" si="30"/>
        <v>98</v>
      </c>
      <c r="AG86" s="137">
        <f>IF(AF86="0","0",LOOKUP(AF86,{0,66,80,100,120,140,160},{0,1,2,3,"3.5",4,5}))</f>
        <v>2</v>
      </c>
      <c r="AH86" s="137">
        <v>24</v>
      </c>
      <c r="AI86" s="137">
        <v>26</v>
      </c>
      <c r="AJ86" s="99">
        <f t="shared" si="31"/>
        <v>50</v>
      </c>
      <c r="AK86" s="101">
        <v>21</v>
      </c>
      <c r="AL86" s="141">
        <v>19</v>
      </c>
      <c r="AM86" s="141">
        <f t="shared" si="32"/>
        <v>40</v>
      </c>
      <c r="AN86" s="140">
        <f t="shared" si="33"/>
        <v>90</v>
      </c>
      <c r="AO86" s="137">
        <f>IF(AN86="0","0",LOOKUP(AN86,{0,66,80,100,120,140,160},{0,1,2,3,"3.5",4,5}))</f>
        <v>2</v>
      </c>
      <c r="AP86" s="137">
        <v>28</v>
      </c>
      <c r="AQ86" s="137">
        <v>21</v>
      </c>
      <c r="AR86" s="101">
        <f t="shared" si="34"/>
        <v>49</v>
      </c>
      <c r="AS86" s="101">
        <v>20</v>
      </c>
      <c r="AT86" s="141">
        <v>18</v>
      </c>
      <c r="AU86" s="141">
        <f t="shared" si="35"/>
        <v>38</v>
      </c>
      <c r="AV86" s="141"/>
      <c r="AW86" s="141">
        <f t="shared" si="36"/>
        <v>0</v>
      </c>
      <c r="AX86" s="137">
        <f>IF(AW86="0","0",LOOKUP(AW86,{0,66,80,100,120,140,160},{0,1,2,3,"3.5",4,5}))</f>
        <v>0</v>
      </c>
      <c r="AY86" s="107" t="s">
        <v>486</v>
      </c>
      <c r="AZ86" s="107">
        <f>IF(ISBLANK(AX86)," ",IF(AX86="0","0",LOOKUP(AX86,{0,1,2,3,"3.5",4,5},{0,0,0,1,"1.5",2,3})))</f>
        <v>0</v>
      </c>
      <c r="BA86" s="44">
        <f t="shared" si="37"/>
        <v>0</v>
      </c>
      <c r="BB86" s="43" t="str">
        <f t="shared" si="38"/>
        <v>F</v>
      </c>
      <c r="BC86" s="34" t="str">
        <f t="shared" si="39"/>
        <v>Fail</v>
      </c>
      <c r="BD86" s="42"/>
      <c r="BE86" s="49" t="str">
        <f>IF(H86="0","0",LOOKUP(H86,{0,1,2,3,"3.5",4,5},{"F","D","C","B","A-","A","A+"}))</f>
        <v>B</v>
      </c>
      <c r="BF86" s="49" t="str">
        <f>IF(L86="0","0",LOOKUP(L86,{0,1,2,3,"3.5",4,5},{"F","D","C","B","A-","A","A+"}))</f>
        <v>B</v>
      </c>
      <c r="BG86" s="49" t="str">
        <f>IF(Q86="0","0",LOOKUP(Q86,{0,1,2,3,"3.5",4,5},{"F","D","C","B","A-","A","A+"}))</f>
        <v>F</v>
      </c>
      <c r="BH86" s="49" t="str">
        <f>IF(Y86="0","0",LOOKUP(Y86,{0,1,2,3,"3.5",4,5},{"F","D","C","B","A-","A","A+"}))</f>
        <v>C</v>
      </c>
      <c r="BI86" s="49" t="str">
        <f>IF(AG86="0","0",LOOKUP(AG86,{0,1,2,3,"3.5",4,5},{"F","D","C","B","A-","A","A+"}))</f>
        <v>C</v>
      </c>
      <c r="BJ86" s="49" t="str">
        <f>IF(AO86="0","0",LOOKUP(AO86,{0,1,2,3,"3.5",4,5},{"F","D","C","B","A-","A","A+"}))</f>
        <v>C</v>
      </c>
      <c r="BK86" s="49" t="str">
        <f>IF(AX86="0","0",LOOKUP(AX86,{0,1,2,3,"3.5",4,5},{"F","D","C","B","A-","A","A+"}))</f>
        <v>F</v>
      </c>
      <c r="BL86" s="50">
        <f t="shared" si="40"/>
        <v>494</v>
      </c>
    </row>
    <row r="87" spans="1:64" ht="15" customHeight="1">
      <c r="A87" s="37">
        <v>2083</v>
      </c>
      <c r="B87" s="38" t="s">
        <v>560</v>
      </c>
      <c r="C87" s="99">
        <v>44</v>
      </c>
      <c r="D87" s="99">
        <v>71</v>
      </c>
      <c r="E87" s="99">
        <f t="shared" si="21"/>
        <v>115</v>
      </c>
      <c r="F87" s="99">
        <v>21</v>
      </c>
      <c r="G87" s="99">
        <f t="shared" si="22"/>
        <v>136</v>
      </c>
      <c r="H87" s="135" t="str">
        <f>IF(G87="0","0",LOOKUP(G87,{0,66,80,100,120,140,160},{0,1,2,3,"3.5",4,5}))</f>
        <v>3.5</v>
      </c>
      <c r="I87" s="99">
        <v>64</v>
      </c>
      <c r="J87" s="101">
        <v>56</v>
      </c>
      <c r="K87" s="136">
        <f t="shared" si="23"/>
        <v>120</v>
      </c>
      <c r="L87" s="99" t="str">
        <f>IF(K87="0","0",LOOKUP(K87,{0,66,80,100,120,140,160},{0,1,2,3,"3.5",4,5}))</f>
        <v>3.5</v>
      </c>
      <c r="M87" s="101">
        <v>32</v>
      </c>
      <c r="N87" s="101">
        <v>14</v>
      </c>
      <c r="O87" s="101">
        <v>18</v>
      </c>
      <c r="P87" s="99">
        <f t="shared" si="24"/>
        <v>64</v>
      </c>
      <c r="Q87" s="137" t="str">
        <f>IF(P87="0","0",LOOKUP(P87,{0,33,40,50,60,70,80},{0,1,2,3,"3.5",4,5}))</f>
        <v>3.5</v>
      </c>
      <c r="R87" s="137">
        <v>29</v>
      </c>
      <c r="S87" s="137">
        <v>39</v>
      </c>
      <c r="T87" s="101">
        <f t="shared" si="25"/>
        <v>68</v>
      </c>
      <c r="U87" s="101">
        <v>18</v>
      </c>
      <c r="V87" s="101">
        <v>21</v>
      </c>
      <c r="W87" s="101">
        <f t="shared" si="26"/>
        <v>39</v>
      </c>
      <c r="X87" s="138">
        <f t="shared" si="27"/>
        <v>107</v>
      </c>
      <c r="Y87" s="99">
        <f>IF(X87="0","0",LOOKUP(X87,{0,66,80,100,120,140,160},{0,1,2,3,"3.5",4,5}))</f>
        <v>3</v>
      </c>
      <c r="Z87" s="99">
        <v>43</v>
      </c>
      <c r="AA87" s="99">
        <v>40</v>
      </c>
      <c r="AB87" s="99">
        <f t="shared" si="28"/>
        <v>83</v>
      </c>
      <c r="AC87" s="139">
        <v>28</v>
      </c>
      <c r="AD87" s="139">
        <v>22</v>
      </c>
      <c r="AE87" s="139">
        <f t="shared" si="29"/>
        <v>50</v>
      </c>
      <c r="AF87" s="140">
        <f t="shared" si="30"/>
        <v>133</v>
      </c>
      <c r="AG87" s="137" t="str">
        <f>IF(AF87="0","0",LOOKUP(AF87,{0,66,80,100,120,140,160},{0,1,2,3,"3.5",4,5}))</f>
        <v>3.5</v>
      </c>
      <c r="AH87" s="137">
        <v>47</v>
      </c>
      <c r="AI87" s="137">
        <v>45</v>
      </c>
      <c r="AJ87" s="99">
        <f t="shared" si="31"/>
        <v>92</v>
      </c>
      <c r="AK87" s="101">
        <v>23</v>
      </c>
      <c r="AL87" s="141">
        <v>23</v>
      </c>
      <c r="AM87" s="141">
        <f t="shared" si="32"/>
        <v>46</v>
      </c>
      <c r="AN87" s="140">
        <f t="shared" si="33"/>
        <v>138</v>
      </c>
      <c r="AO87" s="137" t="str">
        <f>IF(AN87="0","0",LOOKUP(AN87,{0,66,80,100,120,140,160},{0,1,2,3,"3.5",4,5}))</f>
        <v>3.5</v>
      </c>
      <c r="AP87" s="137">
        <v>41</v>
      </c>
      <c r="AQ87" s="137">
        <v>27</v>
      </c>
      <c r="AR87" s="101">
        <f t="shared" si="34"/>
        <v>68</v>
      </c>
      <c r="AS87" s="101">
        <v>16</v>
      </c>
      <c r="AT87" s="141">
        <v>18</v>
      </c>
      <c r="AU87" s="141">
        <f t="shared" si="35"/>
        <v>34</v>
      </c>
      <c r="AV87" s="141">
        <v>50</v>
      </c>
      <c r="AW87" s="141">
        <f t="shared" si="36"/>
        <v>152</v>
      </c>
      <c r="AX87" s="137">
        <f>IF(AW87="0","0",LOOKUP(AW87,{0,66,80,100,120,140,160},{0,1,2,3,"3.5",4,5}))</f>
        <v>4</v>
      </c>
      <c r="AY87" s="107" t="s">
        <v>486</v>
      </c>
      <c r="AZ87" s="107">
        <f>IF(ISBLANK(AX87)," ",IF(AX87="0","0",LOOKUP(AX87,{0,1,2,3,"3.5",4,5},{0,0,0,1,"1.5",2,3})))</f>
        <v>2</v>
      </c>
      <c r="BA87" s="44">
        <f t="shared" si="37"/>
        <v>3.75</v>
      </c>
      <c r="BB87" s="43" t="str">
        <f t="shared" si="38"/>
        <v>A-</v>
      </c>
      <c r="BC87" s="34" t="str">
        <f t="shared" si="39"/>
        <v>Good Result</v>
      </c>
      <c r="BD87" s="42"/>
      <c r="BE87" s="49" t="str">
        <f>IF(H87="0","0",LOOKUP(H87,{0,1,2,3,"3.5",4,5},{"F","D","C","B","A-","A","A+"}))</f>
        <v>A-</v>
      </c>
      <c r="BF87" s="49" t="str">
        <f>IF(L87="0","0",LOOKUP(L87,{0,1,2,3,"3.5",4,5},{"F","D","C","B","A-","A","A+"}))</f>
        <v>A-</v>
      </c>
      <c r="BG87" s="49" t="str">
        <f>IF(Q87="0","0",LOOKUP(Q87,{0,1,2,3,"3.5",4,5},{"F","D","C","B","A-","A","A+"}))</f>
        <v>A-</v>
      </c>
      <c r="BH87" s="49" t="str">
        <f>IF(Y87="0","0",LOOKUP(Y87,{0,1,2,3,"3.5",4,5},{"F","D","C","B","A-","A","A+"}))</f>
        <v>B</v>
      </c>
      <c r="BI87" s="49" t="str">
        <f>IF(AG87="0","0",LOOKUP(AG87,{0,1,2,3,"3.5",4,5},{"F","D","C","B","A-","A","A+"}))</f>
        <v>A-</v>
      </c>
      <c r="BJ87" s="49" t="str">
        <f>IF(AO87="0","0",LOOKUP(AO87,{0,1,2,3,"3.5",4,5},{"F","D","C","B","A-","A","A+"}))</f>
        <v>A-</v>
      </c>
      <c r="BK87" s="49" t="str">
        <f>IF(AX87="0","0",LOOKUP(AX87,{0,1,2,3,"3.5",4,5},{"F","D","C","B","A-","A","A+"}))</f>
        <v>A</v>
      </c>
      <c r="BL87" s="50">
        <f t="shared" si="40"/>
        <v>850</v>
      </c>
    </row>
    <row r="88" spans="1:64" ht="15" customHeight="1">
      <c r="A88" s="37">
        <v>2084</v>
      </c>
      <c r="B88" s="38" t="s">
        <v>561</v>
      </c>
      <c r="C88" s="99">
        <v>32</v>
      </c>
      <c r="D88" s="99">
        <v>54</v>
      </c>
      <c r="E88" s="99">
        <f t="shared" si="21"/>
        <v>86</v>
      </c>
      <c r="F88" s="99">
        <v>18</v>
      </c>
      <c r="G88" s="99">
        <f t="shared" si="22"/>
        <v>104</v>
      </c>
      <c r="H88" s="135">
        <f>IF(G88="0","0",LOOKUP(G88,{0,66,80,100,120,140,160},{0,1,2,3,"3.5",4,5}))</f>
        <v>3</v>
      </c>
      <c r="I88" s="99">
        <v>55</v>
      </c>
      <c r="J88" s="101">
        <v>48</v>
      </c>
      <c r="K88" s="136">
        <f t="shared" si="23"/>
        <v>103</v>
      </c>
      <c r="L88" s="99">
        <f>IF(K88="0","0",LOOKUP(K88,{0,66,80,100,120,140,160},{0,1,2,3,"3.5",4,5}))</f>
        <v>3</v>
      </c>
      <c r="M88" s="101">
        <v>18</v>
      </c>
      <c r="N88" s="101">
        <v>16</v>
      </c>
      <c r="O88" s="101">
        <v>12</v>
      </c>
      <c r="P88" s="99">
        <f t="shared" si="24"/>
        <v>46</v>
      </c>
      <c r="Q88" s="137">
        <f>IF(P88="0","0",LOOKUP(P88,{0,33,40,50,60,70,80},{0,1,2,3,"3.5",4,5}))</f>
        <v>2</v>
      </c>
      <c r="R88" s="137">
        <v>30</v>
      </c>
      <c r="S88" s="137">
        <v>43</v>
      </c>
      <c r="T88" s="101">
        <f t="shared" si="25"/>
        <v>73</v>
      </c>
      <c r="U88" s="101">
        <v>19</v>
      </c>
      <c r="V88" s="101">
        <v>18</v>
      </c>
      <c r="W88" s="101">
        <f t="shared" si="26"/>
        <v>37</v>
      </c>
      <c r="X88" s="138">
        <f t="shared" si="27"/>
        <v>110</v>
      </c>
      <c r="Y88" s="99">
        <f>IF(X88="0","0",LOOKUP(X88,{0,66,80,100,120,140,160},{0,1,2,3,"3.5",4,5}))</f>
        <v>3</v>
      </c>
      <c r="Z88" s="99">
        <v>43</v>
      </c>
      <c r="AA88" s="99">
        <v>31</v>
      </c>
      <c r="AB88" s="99">
        <f t="shared" si="28"/>
        <v>74</v>
      </c>
      <c r="AC88" s="139">
        <v>26</v>
      </c>
      <c r="AD88" s="139">
        <v>26</v>
      </c>
      <c r="AE88" s="139">
        <f t="shared" si="29"/>
        <v>52</v>
      </c>
      <c r="AF88" s="140">
        <f t="shared" si="30"/>
        <v>126</v>
      </c>
      <c r="AG88" s="137" t="str">
        <f>IF(AF88="0","0",LOOKUP(AF88,{0,66,80,100,120,140,160},{0,1,2,3,"3.5",4,5}))</f>
        <v>3.5</v>
      </c>
      <c r="AH88" s="137">
        <v>34</v>
      </c>
      <c r="AI88" s="137">
        <v>39</v>
      </c>
      <c r="AJ88" s="99">
        <f t="shared" si="31"/>
        <v>73</v>
      </c>
      <c r="AK88" s="101">
        <v>20</v>
      </c>
      <c r="AL88" s="141">
        <v>20</v>
      </c>
      <c r="AM88" s="141">
        <f t="shared" si="32"/>
        <v>40</v>
      </c>
      <c r="AN88" s="140">
        <f t="shared" si="33"/>
        <v>113</v>
      </c>
      <c r="AO88" s="137">
        <f>IF(AN88="0","0",LOOKUP(AN88,{0,66,80,100,120,140,160},{0,1,2,3,"3.5",4,5}))</f>
        <v>3</v>
      </c>
      <c r="AP88" s="137">
        <v>44</v>
      </c>
      <c r="AQ88" s="137"/>
      <c r="AR88" s="101">
        <f t="shared" si="34"/>
        <v>44</v>
      </c>
      <c r="AS88" s="101">
        <v>22</v>
      </c>
      <c r="AT88" s="141"/>
      <c r="AU88" s="141">
        <f t="shared" si="35"/>
        <v>22</v>
      </c>
      <c r="AV88" s="141">
        <v>50</v>
      </c>
      <c r="AW88" s="141">
        <f t="shared" si="36"/>
        <v>116</v>
      </c>
      <c r="AX88" s="137">
        <f>IF(AW88="0","0",LOOKUP(AW88,{0,66,80,100,120,140,160},{0,1,2,3,"3.5",4,5}))</f>
        <v>3</v>
      </c>
      <c r="AY88" s="107" t="s">
        <v>486</v>
      </c>
      <c r="AZ88" s="107">
        <f>IF(ISBLANK(AX88)," ",IF(AX88="0","0",LOOKUP(AX88,{0,1,2,3,"3.5",4,5},{0,0,0,1,"1.5",2,3})))</f>
        <v>1</v>
      </c>
      <c r="BA88" s="44">
        <f t="shared" si="37"/>
        <v>3.0833333333333335</v>
      </c>
      <c r="BB88" s="43" t="str">
        <f t="shared" si="38"/>
        <v>B</v>
      </c>
      <c r="BC88" s="34" t="str">
        <f t="shared" si="39"/>
        <v>Average Result</v>
      </c>
      <c r="BD88" s="42"/>
      <c r="BE88" s="49" t="str">
        <f>IF(H88="0","0",LOOKUP(H88,{0,1,2,3,"3.5",4,5},{"F","D","C","B","A-","A","A+"}))</f>
        <v>B</v>
      </c>
      <c r="BF88" s="49" t="str">
        <f>IF(L88="0","0",LOOKUP(L88,{0,1,2,3,"3.5",4,5},{"F","D","C","B","A-","A","A+"}))</f>
        <v>B</v>
      </c>
      <c r="BG88" s="49" t="str">
        <f>IF(Q88="0","0",LOOKUP(Q88,{0,1,2,3,"3.5",4,5},{"F","D","C","B","A-","A","A+"}))</f>
        <v>C</v>
      </c>
      <c r="BH88" s="49" t="str">
        <f>IF(Y88="0","0",LOOKUP(Y88,{0,1,2,3,"3.5",4,5},{"F","D","C","B","A-","A","A+"}))</f>
        <v>B</v>
      </c>
      <c r="BI88" s="49" t="str">
        <f>IF(AG88="0","0",LOOKUP(AG88,{0,1,2,3,"3.5",4,5},{"F","D","C","B","A-","A","A+"}))</f>
        <v>A-</v>
      </c>
      <c r="BJ88" s="49" t="str">
        <f>IF(AO88="0","0",LOOKUP(AO88,{0,1,2,3,"3.5",4,5},{"F","D","C","B","A-","A","A+"}))</f>
        <v>B</v>
      </c>
      <c r="BK88" s="49" t="str">
        <f>IF(AX88="0","0",LOOKUP(AX88,{0,1,2,3,"3.5",4,5},{"F","D","C","B","A-","A","A+"}))</f>
        <v>B</v>
      </c>
      <c r="BL88" s="50">
        <f t="shared" si="40"/>
        <v>718</v>
      </c>
    </row>
    <row r="89" spans="1:64" ht="15" customHeight="1">
      <c r="A89" s="37">
        <v>2085</v>
      </c>
      <c r="B89" s="38" t="s">
        <v>562</v>
      </c>
      <c r="C89" s="99">
        <v>34</v>
      </c>
      <c r="D89" s="99">
        <v>68</v>
      </c>
      <c r="E89" s="99">
        <f t="shared" si="21"/>
        <v>102</v>
      </c>
      <c r="F89" s="99">
        <v>20</v>
      </c>
      <c r="G89" s="99">
        <f t="shared" si="22"/>
        <v>122</v>
      </c>
      <c r="H89" s="135" t="str">
        <f>IF(G89="0","0",LOOKUP(G89,{0,66,80,100,120,140,160},{0,1,2,3,"3.5",4,5}))</f>
        <v>3.5</v>
      </c>
      <c r="I89" s="99">
        <v>57</v>
      </c>
      <c r="J89" s="101">
        <v>56</v>
      </c>
      <c r="K89" s="136">
        <f t="shared" si="23"/>
        <v>113</v>
      </c>
      <c r="L89" s="99">
        <f>IF(K89="0","0",LOOKUP(K89,{0,66,80,100,120,140,160},{0,1,2,3,"3.5",4,5}))</f>
        <v>3</v>
      </c>
      <c r="M89" s="101">
        <v>23</v>
      </c>
      <c r="N89" s="101">
        <v>13</v>
      </c>
      <c r="O89" s="101">
        <v>18</v>
      </c>
      <c r="P89" s="99">
        <f t="shared" si="24"/>
        <v>54</v>
      </c>
      <c r="Q89" s="137">
        <f>IF(P89="0","0",LOOKUP(P89,{0,33,40,50,60,70,80},{0,1,2,3,"3.5",4,5}))</f>
        <v>3</v>
      </c>
      <c r="R89" s="137">
        <v>27</v>
      </c>
      <c r="S89" s="137">
        <v>37</v>
      </c>
      <c r="T89" s="101">
        <f t="shared" si="25"/>
        <v>64</v>
      </c>
      <c r="U89" s="101">
        <v>14</v>
      </c>
      <c r="V89" s="101">
        <v>19</v>
      </c>
      <c r="W89" s="101">
        <f t="shared" si="26"/>
        <v>33</v>
      </c>
      <c r="X89" s="138">
        <f t="shared" si="27"/>
        <v>97</v>
      </c>
      <c r="Y89" s="99">
        <f>IF(X89="0","0",LOOKUP(X89,{0,66,80,100,120,140,160},{0,1,2,3,"3.5",4,5}))</f>
        <v>2</v>
      </c>
      <c r="Z89" s="99">
        <v>46</v>
      </c>
      <c r="AA89" s="99">
        <v>43</v>
      </c>
      <c r="AB89" s="99">
        <f t="shared" si="28"/>
        <v>89</v>
      </c>
      <c r="AC89" s="139">
        <v>25</v>
      </c>
      <c r="AD89" s="139">
        <v>25</v>
      </c>
      <c r="AE89" s="139">
        <f t="shared" si="29"/>
        <v>50</v>
      </c>
      <c r="AF89" s="140">
        <f t="shared" si="30"/>
        <v>139</v>
      </c>
      <c r="AG89" s="137" t="str">
        <f>IF(AF89="0","0",LOOKUP(AF89,{0,66,80,100,120,140,160},{0,1,2,3,"3.5",4,5}))</f>
        <v>3.5</v>
      </c>
      <c r="AH89" s="137">
        <v>44</v>
      </c>
      <c r="AI89" s="137">
        <v>49</v>
      </c>
      <c r="AJ89" s="99">
        <f t="shared" si="31"/>
        <v>93</v>
      </c>
      <c r="AK89" s="101">
        <v>21</v>
      </c>
      <c r="AL89" s="141">
        <v>20</v>
      </c>
      <c r="AM89" s="141">
        <f t="shared" si="32"/>
        <v>41</v>
      </c>
      <c r="AN89" s="140">
        <f t="shared" si="33"/>
        <v>134</v>
      </c>
      <c r="AO89" s="137" t="str">
        <f>IF(AN89="0","0",LOOKUP(AN89,{0,66,80,100,120,140,160},{0,1,2,3,"3.5",4,5}))</f>
        <v>3.5</v>
      </c>
      <c r="AP89" s="137">
        <v>39</v>
      </c>
      <c r="AQ89" s="137">
        <v>30</v>
      </c>
      <c r="AR89" s="101">
        <f t="shared" si="34"/>
        <v>69</v>
      </c>
      <c r="AS89" s="101">
        <v>25</v>
      </c>
      <c r="AT89" s="141">
        <v>18</v>
      </c>
      <c r="AU89" s="141">
        <f t="shared" si="35"/>
        <v>43</v>
      </c>
      <c r="AV89" s="141">
        <v>50</v>
      </c>
      <c r="AW89" s="141">
        <f t="shared" si="36"/>
        <v>162</v>
      </c>
      <c r="AX89" s="137">
        <f>IF(AW89="0","0",LOOKUP(AW89,{0,66,80,100,120,140,160},{0,1,2,3,"3.5",4,5}))</f>
        <v>5</v>
      </c>
      <c r="AY89" s="107" t="s">
        <v>486</v>
      </c>
      <c r="AZ89" s="107">
        <f>IF(ISBLANK(AX89)," ",IF(AX89="0","0",LOOKUP(AX89,{0,1,2,3,"3.5",4,5},{0,0,0,1,"1.5",2,3})))</f>
        <v>3</v>
      </c>
      <c r="BA89" s="44">
        <f t="shared" si="37"/>
        <v>3.5833333333333335</v>
      </c>
      <c r="BB89" s="43" t="str">
        <f t="shared" si="38"/>
        <v>A-</v>
      </c>
      <c r="BC89" s="34" t="str">
        <f t="shared" si="39"/>
        <v>Good Result</v>
      </c>
      <c r="BD89" s="42"/>
      <c r="BE89" s="49" t="str">
        <f>IF(H89="0","0",LOOKUP(H89,{0,1,2,3,"3.5",4,5},{"F","D","C","B","A-","A","A+"}))</f>
        <v>A-</v>
      </c>
      <c r="BF89" s="49" t="str">
        <f>IF(L89="0","0",LOOKUP(L89,{0,1,2,3,"3.5",4,5},{"F","D","C","B","A-","A","A+"}))</f>
        <v>B</v>
      </c>
      <c r="BG89" s="49" t="str">
        <f>IF(Q89="0","0",LOOKUP(Q89,{0,1,2,3,"3.5",4,5},{"F","D","C","B","A-","A","A+"}))</f>
        <v>B</v>
      </c>
      <c r="BH89" s="49" t="str">
        <f>IF(Y89="0","0",LOOKUP(Y89,{0,1,2,3,"3.5",4,5},{"F","D","C","B","A-","A","A+"}))</f>
        <v>C</v>
      </c>
      <c r="BI89" s="49" t="str">
        <f>IF(AG89="0","0",LOOKUP(AG89,{0,1,2,3,"3.5",4,5},{"F","D","C","B","A-","A","A+"}))</f>
        <v>A-</v>
      </c>
      <c r="BJ89" s="49" t="str">
        <f>IF(AO89="0","0",LOOKUP(AO89,{0,1,2,3,"3.5",4,5},{"F","D","C","B","A-","A","A+"}))</f>
        <v>A-</v>
      </c>
      <c r="BK89" s="49" t="str">
        <f>IF(AX89="0","0",LOOKUP(AX89,{0,1,2,3,"3.5",4,5},{"F","D","C","B","A-","A","A+"}))</f>
        <v>A+</v>
      </c>
      <c r="BL89" s="50">
        <f t="shared" si="40"/>
        <v>821</v>
      </c>
    </row>
    <row r="90" spans="1:64" ht="15" customHeight="1">
      <c r="A90" s="37">
        <v>2086</v>
      </c>
      <c r="B90" s="38" t="s">
        <v>563</v>
      </c>
      <c r="C90" s="99">
        <v>33</v>
      </c>
      <c r="D90" s="99">
        <v>54</v>
      </c>
      <c r="E90" s="99">
        <f t="shared" si="21"/>
        <v>87</v>
      </c>
      <c r="F90" s="99">
        <v>17</v>
      </c>
      <c r="G90" s="99">
        <f t="shared" si="22"/>
        <v>104</v>
      </c>
      <c r="H90" s="135">
        <f>IF(G90="0","0",LOOKUP(G90,{0,66,80,100,120,140,160},{0,1,2,3,"3.5",4,5}))</f>
        <v>3</v>
      </c>
      <c r="I90" s="99">
        <v>47</v>
      </c>
      <c r="J90" s="101">
        <v>36</v>
      </c>
      <c r="K90" s="136">
        <f t="shared" si="23"/>
        <v>83</v>
      </c>
      <c r="L90" s="99">
        <f>IF(K90="0","0",LOOKUP(K90,{0,66,80,100,120,140,160},{0,1,2,3,"3.5",4,5}))</f>
        <v>2</v>
      </c>
      <c r="M90" s="101">
        <v>19</v>
      </c>
      <c r="N90" s="101">
        <v>14</v>
      </c>
      <c r="O90" s="101">
        <v>12</v>
      </c>
      <c r="P90" s="99">
        <f t="shared" si="24"/>
        <v>45</v>
      </c>
      <c r="Q90" s="137">
        <f>IF(P90="0","0",LOOKUP(P90,{0,33,40,50,60,70,80},{0,1,2,3,"3.5",4,5}))</f>
        <v>2</v>
      </c>
      <c r="R90" s="137">
        <v>22</v>
      </c>
      <c r="S90" s="137">
        <v>24</v>
      </c>
      <c r="T90" s="101">
        <f t="shared" si="25"/>
        <v>46</v>
      </c>
      <c r="U90" s="101">
        <v>15</v>
      </c>
      <c r="V90" s="101">
        <v>15</v>
      </c>
      <c r="W90" s="101">
        <f t="shared" si="26"/>
        <v>30</v>
      </c>
      <c r="X90" s="138">
        <f t="shared" si="27"/>
        <v>76</v>
      </c>
      <c r="Y90" s="99">
        <f>IF(X90="0","0",LOOKUP(X90,{0,66,80,100,120,140,160},{0,1,2,3,"3.5",4,5}))</f>
        <v>1</v>
      </c>
      <c r="Z90" s="99">
        <v>26</v>
      </c>
      <c r="AA90" s="99">
        <v>25</v>
      </c>
      <c r="AB90" s="99">
        <f t="shared" si="28"/>
        <v>51</v>
      </c>
      <c r="AC90" s="139">
        <v>25</v>
      </c>
      <c r="AD90" s="139">
        <v>25</v>
      </c>
      <c r="AE90" s="139">
        <f t="shared" si="29"/>
        <v>50</v>
      </c>
      <c r="AF90" s="140">
        <f t="shared" si="30"/>
        <v>101</v>
      </c>
      <c r="AG90" s="137">
        <f>IF(AF90="0","0",LOOKUP(AF90,{0,66,80,100,120,140,160},{0,1,2,3,"3.5",4,5}))</f>
        <v>3</v>
      </c>
      <c r="AH90" s="137">
        <v>29</v>
      </c>
      <c r="AI90" s="137">
        <v>31</v>
      </c>
      <c r="AJ90" s="99">
        <f t="shared" si="31"/>
        <v>60</v>
      </c>
      <c r="AK90" s="101">
        <v>24</v>
      </c>
      <c r="AL90" s="141">
        <v>17</v>
      </c>
      <c r="AM90" s="141">
        <f t="shared" si="32"/>
        <v>41</v>
      </c>
      <c r="AN90" s="140">
        <f t="shared" si="33"/>
        <v>101</v>
      </c>
      <c r="AO90" s="137">
        <f>IF(AN90="0","0",LOOKUP(AN90,{0,66,80,100,120,140,160},{0,1,2,3,"3.5",4,5}))</f>
        <v>3</v>
      </c>
      <c r="AP90" s="137">
        <v>30</v>
      </c>
      <c r="AQ90" s="137">
        <v>14</v>
      </c>
      <c r="AR90" s="101">
        <f t="shared" si="34"/>
        <v>44</v>
      </c>
      <c r="AS90" s="101">
        <v>15</v>
      </c>
      <c r="AT90" s="141">
        <v>15</v>
      </c>
      <c r="AU90" s="141">
        <f t="shared" si="35"/>
        <v>30</v>
      </c>
      <c r="AV90" s="141">
        <v>40</v>
      </c>
      <c r="AW90" s="141">
        <f t="shared" si="36"/>
        <v>114</v>
      </c>
      <c r="AX90" s="137">
        <f>IF(AW90="0","0",LOOKUP(AW90,{0,66,80,100,120,140,160},{0,1,2,3,"3.5",4,5}))</f>
        <v>3</v>
      </c>
      <c r="AY90" s="107" t="s">
        <v>486</v>
      </c>
      <c r="AZ90" s="107">
        <f>IF(ISBLANK(AX90)," ",IF(AX90="0","0",LOOKUP(AX90,{0,1,2,3,"3.5",4,5},{0,0,0,1,"1.5",2,3})))</f>
        <v>1</v>
      </c>
      <c r="BA90" s="44">
        <f t="shared" si="37"/>
        <v>2.5</v>
      </c>
      <c r="BB90" s="43" t="str">
        <f t="shared" si="38"/>
        <v>C</v>
      </c>
      <c r="BC90" s="34" t="str">
        <f t="shared" si="39"/>
        <v>Bellow Average Result</v>
      </c>
      <c r="BD90" s="42"/>
      <c r="BE90" s="49" t="str">
        <f>IF(H90="0","0",LOOKUP(H90,{0,1,2,3,"3.5",4,5},{"F","D","C","B","A-","A","A+"}))</f>
        <v>B</v>
      </c>
      <c r="BF90" s="49" t="str">
        <f>IF(L90="0","0",LOOKUP(L90,{0,1,2,3,"3.5",4,5},{"F","D","C","B","A-","A","A+"}))</f>
        <v>C</v>
      </c>
      <c r="BG90" s="49" t="str">
        <f>IF(Q90="0","0",LOOKUP(Q90,{0,1,2,3,"3.5",4,5},{"F","D","C","B","A-","A","A+"}))</f>
        <v>C</v>
      </c>
      <c r="BH90" s="49" t="str">
        <f>IF(Y90="0","0",LOOKUP(Y90,{0,1,2,3,"3.5",4,5},{"F","D","C","B","A-","A","A+"}))</f>
        <v>D</v>
      </c>
      <c r="BI90" s="49" t="str">
        <f>IF(AG90="0","0",LOOKUP(AG90,{0,1,2,3,"3.5",4,5},{"F","D","C","B","A-","A","A+"}))</f>
        <v>B</v>
      </c>
      <c r="BJ90" s="49" t="str">
        <f>IF(AO90="0","0",LOOKUP(AO90,{0,1,2,3,"3.5",4,5},{"F","D","C","B","A-","A","A+"}))</f>
        <v>B</v>
      </c>
      <c r="BK90" s="49" t="str">
        <f>IF(AX90="0","0",LOOKUP(AX90,{0,1,2,3,"3.5",4,5},{"F","D","C","B","A-","A","A+"}))</f>
        <v>B</v>
      </c>
      <c r="BL90" s="50">
        <f t="shared" si="40"/>
        <v>624</v>
      </c>
    </row>
    <row r="91" spans="1:64" ht="15" customHeight="1">
      <c r="A91" s="37">
        <v>2087</v>
      </c>
      <c r="B91" s="38" t="s">
        <v>564</v>
      </c>
      <c r="C91" s="99">
        <v>41</v>
      </c>
      <c r="D91" s="99">
        <v>70</v>
      </c>
      <c r="E91" s="99">
        <f t="shared" si="21"/>
        <v>111</v>
      </c>
      <c r="F91" s="99">
        <v>17</v>
      </c>
      <c r="G91" s="99">
        <f t="shared" si="22"/>
        <v>128</v>
      </c>
      <c r="H91" s="135" t="str">
        <f>IF(G91="0","0",LOOKUP(G91,{0,66,80,100,120,140,160},{0,1,2,3,"3.5",4,5}))</f>
        <v>3.5</v>
      </c>
      <c r="I91" s="99">
        <v>43</v>
      </c>
      <c r="J91" s="101">
        <v>53</v>
      </c>
      <c r="K91" s="136">
        <f t="shared" si="23"/>
        <v>96</v>
      </c>
      <c r="L91" s="99">
        <f>IF(K91="0","0",LOOKUP(K91,{0,66,80,100,120,140,160},{0,1,2,3,"3.5",4,5}))</f>
        <v>2</v>
      </c>
      <c r="M91" s="101">
        <v>26</v>
      </c>
      <c r="N91" s="101">
        <v>14</v>
      </c>
      <c r="O91" s="101">
        <v>15</v>
      </c>
      <c r="P91" s="99">
        <f t="shared" si="24"/>
        <v>55</v>
      </c>
      <c r="Q91" s="137">
        <f>IF(P91="0","0",LOOKUP(P91,{0,33,40,50,60,70,80},{0,1,2,3,"3.5",4,5}))</f>
        <v>3</v>
      </c>
      <c r="R91" s="137">
        <v>22</v>
      </c>
      <c r="S91" s="137">
        <v>46</v>
      </c>
      <c r="T91" s="101">
        <f t="shared" si="25"/>
        <v>68</v>
      </c>
      <c r="U91" s="101">
        <v>16</v>
      </c>
      <c r="V91" s="101">
        <v>14</v>
      </c>
      <c r="W91" s="101">
        <f t="shared" si="26"/>
        <v>30</v>
      </c>
      <c r="X91" s="138">
        <f t="shared" si="27"/>
        <v>98</v>
      </c>
      <c r="Y91" s="99">
        <f>IF(X91="0","0",LOOKUP(X91,{0,66,80,100,120,140,160},{0,1,2,3,"3.5",4,5}))</f>
        <v>2</v>
      </c>
      <c r="Z91" s="99">
        <v>40</v>
      </c>
      <c r="AA91" s="99">
        <v>27</v>
      </c>
      <c r="AB91" s="99">
        <f t="shared" si="28"/>
        <v>67</v>
      </c>
      <c r="AC91" s="139">
        <v>24</v>
      </c>
      <c r="AD91" s="139">
        <v>25</v>
      </c>
      <c r="AE91" s="139">
        <f t="shared" si="29"/>
        <v>49</v>
      </c>
      <c r="AF91" s="140">
        <f t="shared" si="30"/>
        <v>116</v>
      </c>
      <c r="AG91" s="137">
        <f>IF(AF91="0","0",LOOKUP(AF91,{0,66,80,100,120,140,160},{0,1,2,3,"3.5",4,5}))</f>
        <v>3</v>
      </c>
      <c r="AH91" s="137">
        <v>44</v>
      </c>
      <c r="AI91" s="137">
        <v>48</v>
      </c>
      <c r="AJ91" s="99">
        <f t="shared" si="31"/>
        <v>92</v>
      </c>
      <c r="AK91" s="101">
        <v>24</v>
      </c>
      <c r="AL91" s="141">
        <v>16</v>
      </c>
      <c r="AM91" s="141">
        <f t="shared" si="32"/>
        <v>40</v>
      </c>
      <c r="AN91" s="140">
        <f t="shared" si="33"/>
        <v>132</v>
      </c>
      <c r="AO91" s="137" t="str">
        <f>IF(AN91="0","0",LOOKUP(AN91,{0,66,80,100,120,140,160},{0,1,2,3,"3.5",4,5}))</f>
        <v>3.5</v>
      </c>
      <c r="AP91" s="137">
        <v>44</v>
      </c>
      <c r="AQ91" s="137">
        <v>22</v>
      </c>
      <c r="AR91" s="101">
        <f t="shared" si="34"/>
        <v>66</v>
      </c>
      <c r="AS91" s="101">
        <v>14</v>
      </c>
      <c r="AT91" s="141">
        <v>14</v>
      </c>
      <c r="AU91" s="141">
        <f t="shared" si="35"/>
        <v>28</v>
      </c>
      <c r="AV91" s="141">
        <v>50</v>
      </c>
      <c r="AW91" s="141">
        <f t="shared" si="36"/>
        <v>144</v>
      </c>
      <c r="AX91" s="137">
        <f>IF(AW91="0","0",LOOKUP(AW91,{0,66,80,100,120,140,160},{0,1,2,3,"3.5",4,5}))</f>
        <v>4</v>
      </c>
      <c r="AY91" s="107" t="s">
        <v>486</v>
      </c>
      <c r="AZ91" s="107">
        <f>IF(ISBLANK(AX91)," ",IF(AX91="0","0",LOOKUP(AX91,{0,1,2,3,"3.5",4,5},{0,0,0,1,"1.5",2,3})))</f>
        <v>2</v>
      </c>
      <c r="BA91" s="44">
        <f t="shared" si="37"/>
        <v>3.1666666666666665</v>
      </c>
      <c r="BB91" s="43" t="str">
        <f t="shared" si="38"/>
        <v>B</v>
      </c>
      <c r="BC91" s="34" t="str">
        <f t="shared" si="39"/>
        <v>Average Result</v>
      </c>
      <c r="BD91" s="42"/>
      <c r="BE91" s="49" t="str">
        <f>IF(H91="0","0",LOOKUP(H91,{0,1,2,3,"3.5",4,5},{"F","D","C","B","A-","A","A+"}))</f>
        <v>A-</v>
      </c>
      <c r="BF91" s="49" t="str">
        <f>IF(L91="0","0",LOOKUP(L91,{0,1,2,3,"3.5",4,5},{"F","D","C","B","A-","A","A+"}))</f>
        <v>C</v>
      </c>
      <c r="BG91" s="49" t="str">
        <f>IF(Q91="0","0",LOOKUP(Q91,{0,1,2,3,"3.5",4,5},{"F","D","C","B","A-","A","A+"}))</f>
        <v>B</v>
      </c>
      <c r="BH91" s="49" t="str">
        <f>IF(Y91="0","0",LOOKUP(Y91,{0,1,2,3,"3.5",4,5},{"F","D","C","B","A-","A","A+"}))</f>
        <v>C</v>
      </c>
      <c r="BI91" s="49" t="str">
        <f>IF(AG91="0","0",LOOKUP(AG91,{0,1,2,3,"3.5",4,5},{"F","D","C","B","A-","A","A+"}))</f>
        <v>B</v>
      </c>
      <c r="BJ91" s="49" t="str">
        <f>IF(AO91="0","0",LOOKUP(AO91,{0,1,2,3,"3.5",4,5},{"F","D","C","B","A-","A","A+"}))</f>
        <v>A-</v>
      </c>
      <c r="BK91" s="49" t="str">
        <f>IF(AX91="0","0",LOOKUP(AX91,{0,1,2,3,"3.5",4,5},{"F","D","C","B","A-","A","A+"}))</f>
        <v>A</v>
      </c>
      <c r="BL91" s="50">
        <f t="shared" si="40"/>
        <v>769</v>
      </c>
    </row>
    <row r="92" spans="1:64" ht="15" customHeight="1">
      <c r="A92" s="37">
        <v>2088</v>
      </c>
      <c r="B92" s="38" t="s">
        <v>565</v>
      </c>
      <c r="C92" s="99">
        <v>32</v>
      </c>
      <c r="D92" s="99">
        <v>55</v>
      </c>
      <c r="E92" s="99">
        <f t="shared" si="21"/>
        <v>87</v>
      </c>
      <c r="F92" s="99">
        <v>19</v>
      </c>
      <c r="G92" s="99">
        <f t="shared" si="22"/>
        <v>106</v>
      </c>
      <c r="H92" s="135">
        <f>IF(G92="0","0",LOOKUP(G92,{0,66,80,100,120,140,160},{0,1,2,3,"3.5",4,5}))</f>
        <v>3</v>
      </c>
      <c r="I92" s="99">
        <v>54</v>
      </c>
      <c r="J92" s="101">
        <v>50</v>
      </c>
      <c r="K92" s="136">
        <f t="shared" si="23"/>
        <v>104</v>
      </c>
      <c r="L92" s="99">
        <f>IF(K92="0","0",LOOKUP(K92,{0,66,80,100,120,140,160},{0,1,2,3,"3.5",4,5}))</f>
        <v>3</v>
      </c>
      <c r="M92" s="101">
        <v>18</v>
      </c>
      <c r="N92" s="101">
        <v>16</v>
      </c>
      <c r="O92" s="101">
        <v>13</v>
      </c>
      <c r="P92" s="99">
        <f t="shared" si="24"/>
        <v>47</v>
      </c>
      <c r="Q92" s="137">
        <f>IF(P92="0","0",LOOKUP(P92,{0,33,40,50,60,70,80},{0,1,2,3,"3.5",4,5}))</f>
        <v>2</v>
      </c>
      <c r="R92" s="137">
        <v>22</v>
      </c>
      <c r="S92" s="137">
        <v>27</v>
      </c>
      <c r="T92" s="101">
        <f t="shared" si="25"/>
        <v>49</v>
      </c>
      <c r="U92" s="101">
        <v>19</v>
      </c>
      <c r="V92" s="101">
        <v>18</v>
      </c>
      <c r="W92" s="101">
        <f t="shared" si="26"/>
        <v>37</v>
      </c>
      <c r="X92" s="138">
        <f t="shared" si="27"/>
        <v>86</v>
      </c>
      <c r="Y92" s="99">
        <f>IF(X92="0","0",LOOKUP(X92,{0,66,80,100,120,140,160},{0,1,2,3,"3.5",4,5}))</f>
        <v>2</v>
      </c>
      <c r="Z92" s="99">
        <v>32</v>
      </c>
      <c r="AA92" s="99">
        <v>27</v>
      </c>
      <c r="AB92" s="99">
        <f t="shared" si="28"/>
        <v>59</v>
      </c>
      <c r="AC92" s="139">
        <v>23</v>
      </c>
      <c r="AD92" s="139">
        <v>24</v>
      </c>
      <c r="AE92" s="139">
        <f t="shared" si="29"/>
        <v>47</v>
      </c>
      <c r="AF92" s="140">
        <f t="shared" si="30"/>
        <v>106</v>
      </c>
      <c r="AG92" s="137">
        <f>IF(AF92="0","0",LOOKUP(AF92,{0,66,80,100,120,140,160},{0,1,2,3,"3.5",4,5}))</f>
        <v>3</v>
      </c>
      <c r="AH92" s="137">
        <v>36</v>
      </c>
      <c r="AI92" s="137">
        <v>38</v>
      </c>
      <c r="AJ92" s="99">
        <f t="shared" si="31"/>
        <v>74</v>
      </c>
      <c r="AK92" s="101">
        <v>24</v>
      </c>
      <c r="AL92" s="141">
        <v>21</v>
      </c>
      <c r="AM92" s="141">
        <f t="shared" si="32"/>
        <v>45</v>
      </c>
      <c r="AN92" s="140">
        <f t="shared" si="33"/>
        <v>119</v>
      </c>
      <c r="AO92" s="137">
        <f>IF(AN92="0","0",LOOKUP(AN92,{0,66,80,100,120,140,160},{0,1,2,3,"3.5",4,5}))</f>
        <v>3</v>
      </c>
      <c r="AP92" s="137">
        <v>41</v>
      </c>
      <c r="AQ92" s="137">
        <v>27</v>
      </c>
      <c r="AR92" s="101">
        <f t="shared" si="34"/>
        <v>68</v>
      </c>
      <c r="AS92" s="101">
        <v>21</v>
      </c>
      <c r="AT92" s="141">
        <v>18</v>
      </c>
      <c r="AU92" s="141">
        <f t="shared" si="35"/>
        <v>39</v>
      </c>
      <c r="AV92" s="141">
        <v>50</v>
      </c>
      <c r="AW92" s="141">
        <f t="shared" si="36"/>
        <v>157</v>
      </c>
      <c r="AX92" s="137">
        <f>IF(AW92="0","0",LOOKUP(AW92,{0,66,80,100,120,140,160},{0,1,2,3,"3.5",4,5}))</f>
        <v>4</v>
      </c>
      <c r="AY92" s="107" t="s">
        <v>486</v>
      </c>
      <c r="AZ92" s="107">
        <f>IF(ISBLANK(AX92)," ",IF(AX92="0","0",LOOKUP(AX92,{0,1,2,3,"3.5",4,5},{0,0,0,1,"1.5",2,3})))</f>
        <v>2</v>
      </c>
      <c r="BA92" s="44">
        <f t="shared" si="37"/>
        <v>3</v>
      </c>
      <c r="BB92" s="43" t="str">
        <f t="shared" si="38"/>
        <v>B</v>
      </c>
      <c r="BC92" s="34" t="str">
        <f t="shared" si="39"/>
        <v>Average Result</v>
      </c>
      <c r="BD92" s="42"/>
      <c r="BE92" s="49" t="str">
        <f>IF(H92="0","0",LOOKUP(H92,{0,1,2,3,"3.5",4,5},{"F","D","C","B","A-","A","A+"}))</f>
        <v>B</v>
      </c>
      <c r="BF92" s="49" t="str">
        <f>IF(L92="0","0",LOOKUP(L92,{0,1,2,3,"3.5",4,5},{"F","D","C","B","A-","A","A+"}))</f>
        <v>B</v>
      </c>
      <c r="BG92" s="49" t="str">
        <f>IF(Q92="0","0",LOOKUP(Q92,{0,1,2,3,"3.5",4,5},{"F","D","C","B","A-","A","A+"}))</f>
        <v>C</v>
      </c>
      <c r="BH92" s="49" t="str">
        <f>IF(Y92="0","0",LOOKUP(Y92,{0,1,2,3,"3.5",4,5},{"F","D","C","B","A-","A","A+"}))</f>
        <v>C</v>
      </c>
      <c r="BI92" s="49" t="str">
        <f>IF(AG92="0","0",LOOKUP(AG92,{0,1,2,3,"3.5",4,5},{"F","D","C","B","A-","A","A+"}))</f>
        <v>B</v>
      </c>
      <c r="BJ92" s="49" t="str">
        <f>IF(AO92="0","0",LOOKUP(AO92,{0,1,2,3,"3.5",4,5},{"F","D","C","B","A-","A","A+"}))</f>
        <v>B</v>
      </c>
      <c r="BK92" s="49" t="str">
        <f>IF(AX92="0","0",LOOKUP(AX92,{0,1,2,3,"3.5",4,5},{"F","D","C","B","A-","A","A+"}))</f>
        <v>A</v>
      </c>
      <c r="BL92" s="50">
        <f t="shared" si="40"/>
        <v>725</v>
      </c>
    </row>
    <row r="93" spans="1:64" ht="15" customHeight="1">
      <c r="A93" s="37">
        <v>2089</v>
      </c>
      <c r="B93" s="38" t="s">
        <v>566</v>
      </c>
      <c r="C93" s="99"/>
      <c r="D93" s="99"/>
      <c r="E93" s="99">
        <f t="shared" si="21"/>
        <v>0</v>
      </c>
      <c r="F93" s="99"/>
      <c r="G93" s="99">
        <f t="shared" si="22"/>
        <v>0</v>
      </c>
      <c r="H93" s="135">
        <f>IF(G93="0","0",LOOKUP(G93,{0,66,80,100,120,140,160},{0,1,2,3,"3.5",4,5}))</f>
        <v>0</v>
      </c>
      <c r="I93" s="99"/>
      <c r="J93" s="101"/>
      <c r="K93" s="136">
        <f t="shared" si="23"/>
        <v>0</v>
      </c>
      <c r="L93" s="99">
        <f>IF(K93="0","0",LOOKUP(K93,{0,66,80,100,120,140,160},{0,1,2,3,"3.5",4,5}))</f>
        <v>0</v>
      </c>
      <c r="M93" s="101"/>
      <c r="N93" s="101"/>
      <c r="O93" s="101"/>
      <c r="P93" s="99">
        <f t="shared" si="24"/>
        <v>0</v>
      </c>
      <c r="Q93" s="137">
        <f>IF(P93="0","0",LOOKUP(P93,{0,33,40,50,60,70,80},{0,1,2,3,"3.5",4,5}))</f>
        <v>0</v>
      </c>
      <c r="R93" s="137"/>
      <c r="S93" s="137"/>
      <c r="T93" s="101">
        <f t="shared" si="25"/>
        <v>0</v>
      </c>
      <c r="U93" s="101"/>
      <c r="V93" s="101"/>
      <c r="W93" s="101">
        <f t="shared" si="26"/>
        <v>0</v>
      </c>
      <c r="X93" s="138">
        <f t="shared" si="27"/>
        <v>0</v>
      </c>
      <c r="Y93" s="99">
        <f>IF(X93="0","0",LOOKUP(X93,{0,66,80,100,120,140,160},{0,1,2,3,"3.5",4,5}))</f>
        <v>0</v>
      </c>
      <c r="Z93" s="99"/>
      <c r="AA93" s="99"/>
      <c r="AB93" s="99">
        <f t="shared" si="28"/>
        <v>0</v>
      </c>
      <c r="AC93" s="139"/>
      <c r="AD93" s="139"/>
      <c r="AE93" s="139">
        <f t="shared" si="29"/>
        <v>0</v>
      </c>
      <c r="AF93" s="140">
        <f t="shared" si="30"/>
        <v>0</v>
      </c>
      <c r="AG93" s="137">
        <f>IF(AF93="0","0",LOOKUP(AF93,{0,66,80,100,120,140,160},{0,1,2,3,"3.5",4,5}))</f>
        <v>0</v>
      </c>
      <c r="AH93" s="137"/>
      <c r="AI93" s="137"/>
      <c r="AJ93" s="99">
        <f t="shared" si="31"/>
        <v>0</v>
      </c>
      <c r="AK93" s="101"/>
      <c r="AL93" s="141"/>
      <c r="AM93" s="141">
        <f t="shared" si="32"/>
        <v>0</v>
      </c>
      <c r="AN93" s="140">
        <f t="shared" si="33"/>
        <v>0</v>
      </c>
      <c r="AO93" s="137">
        <f>IF(AN93="0","0",LOOKUP(AN93,{0,66,80,100,120,140,160},{0,1,2,3,"3.5",4,5}))</f>
        <v>0</v>
      </c>
      <c r="AP93" s="137"/>
      <c r="AQ93" s="137"/>
      <c r="AR93" s="101">
        <f t="shared" si="34"/>
        <v>0</v>
      </c>
      <c r="AS93" s="101"/>
      <c r="AT93" s="141"/>
      <c r="AU93" s="141">
        <f t="shared" si="35"/>
        <v>0</v>
      </c>
      <c r="AV93" s="141"/>
      <c r="AW93" s="141">
        <f t="shared" si="36"/>
        <v>0</v>
      </c>
      <c r="AX93" s="137">
        <f>IF(AW93="0","0",LOOKUP(AW93,{0,66,80,100,120,140,160},{0,1,2,3,"3.5",4,5}))</f>
        <v>0</v>
      </c>
      <c r="AY93" s="107" t="s">
        <v>486</v>
      </c>
      <c r="AZ93" s="107">
        <f>IF(ISBLANK(AX93)," ",IF(AX93="0","0",LOOKUP(AX93,{0,1,2,3,"3.5",4,5},{0,0,0,1,"1.5",2,3})))</f>
        <v>0</v>
      </c>
      <c r="BA93" s="44">
        <f t="shared" si="37"/>
        <v>0</v>
      </c>
      <c r="BB93" s="43" t="str">
        <f t="shared" si="38"/>
        <v>F</v>
      </c>
      <c r="BC93" s="34" t="str">
        <f t="shared" si="39"/>
        <v>Fail</v>
      </c>
      <c r="BD93" s="42"/>
      <c r="BE93" s="49" t="str">
        <f>IF(H93="0","0",LOOKUP(H93,{0,1,2,3,"3.5",4,5},{"F","D","C","B","A-","A","A+"}))</f>
        <v>F</v>
      </c>
      <c r="BF93" s="49" t="str">
        <f>IF(L93="0","0",LOOKUP(L93,{0,1,2,3,"3.5",4,5},{"F","D","C","B","A-","A","A+"}))</f>
        <v>F</v>
      </c>
      <c r="BG93" s="49" t="str">
        <f>IF(Q93="0","0",LOOKUP(Q93,{0,1,2,3,"3.5",4,5},{"F","D","C","B","A-","A","A+"}))</f>
        <v>F</v>
      </c>
      <c r="BH93" s="49" t="str">
        <f>IF(Y93="0","0",LOOKUP(Y93,{0,1,2,3,"3.5",4,5},{"F","D","C","B","A-","A","A+"}))</f>
        <v>F</v>
      </c>
      <c r="BI93" s="49" t="str">
        <f>IF(AG93="0","0",LOOKUP(AG93,{0,1,2,3,"3.5",4,5},{"F","D","C","B","A-","A","A+"}))</f>
        <v>F</v>
      </c>
      <c r="BJ93" s="49" t="str">
        <f>IF(AO93="0","0",LOOKUP(AO93,{0,1,2,3,"3.5",4,5},{"F","D","C","B","A-","A","A+"}))</f>
        <v>F</v>
      </c>
      <c r="BK93" s="49" t="str">
        <f>IF(AX93="0","0",LOOKUP(AX93,{0,1,2,3,"3.5",4,5},{"F","D","C","B","A-","A","A+"}))</f>
        <v>F</v>
      </c>
      <c r="BL93" s="50">
        <f t="shared" si="40"/>
        <v>0</v>
      </c>
    </row>
    <row r="94" spans="1:64" ht="15" customHeight="1">
      <c r="A94" s="37">
        <v>2090</v>
      </c>
      <c r="B94" s="38" t="s">
        <v>567</v>
      </c>
      <c r="C94" s="99">
        <v>46</v>
      </c>
      <c r="D94" s="99">
        <v>68</v>
      </c>
      <c r="E94" s="99">
        <f t="shared" si="21"/>
        <v>114</v>
      </c>
      <c r="F94" s="99">
        <v>21</v>
      </c>
      <c r="G94" s="99">
        <f t="shared" si="22"/>
        <v>135</v>
      </c>
      <c r="H94" s="135" t="str">
        <f>IF(G94="0","0",LOOKUP(G94,{0,66,80,100,120,140,160},{0,1,2,3,"3.5",4,5}))</f>
        <v>3.5</v>
      </c>
      <c r="I94" s="99">
        <v>53</v>
      </c>
      <c r="J94" s="101">
        <v>60</v>
      </c>
      <c r="K94" s="136">
        <f t="shared" si="23"/>
        <v>113</v>
      </c>
      <c r="L94" s="99">
        <f>IF(K94="0","0",LOOKUP(K94,{0,66,80,100,120,140,160},{0,1,2,3,"3.5",4,5}))</f>
        <v>3</v>
      </c>
      <c r="M94" s="101">
        <v>25</v>
      </c>
      <c r="N94" s="101">
        <v>16</v>
      </c>
      <c r="O94" s="101">
        <v>12</v>
      </c>
      <c r="P94" s="99">
        <f t="shared" si="24"/>
        <v>53</v>
      </c>
      <c r="Q94" s="137">
        <f>IF(P94="0","0",LOOKUP(P94,{0,33,40,50,60,70,80},{0,1,2,3,"3.5",4,5}))</f>
        <v>3</v>
      </c>
      <c r="R94" s="137">
        <v>27</v>
      </c>
      <c r="S94" s="137">
        <v>39</v>
      </c>
      <c r="T94" s="101">
        <f t="shared" si="25"/>
        <v>66</v>
      </c>
      <c r="U94" s="101">
        <v>21</v>
      </c>
      <c r="V94" s="101">
        <v>20</v>
      </c>
      <c r="W94" s="101">
        <f t="shared" si="26"/>
        <v>41</v>
      </c>
      <c r="X94" s="138">
        <f t="shared" si="27"/>
        <v>107</v>
      </c>
      <c r="Y94" s="99">
        <f>IF(X94="0","0",LOOKUP(X94,{0,66,80,100,120,140,160},{0,1,2,3,"3.5",4,5}))</f>
        <v>3</v>
      </c>
      <c r="Z94" s="99">
        <v>37</v>
      </c>
      <c r="AA94" s="99">
        <v>31</v>
      </c>
      <c r="AB94" s="99">
        <f t="shared" si="28"/>
        <v>68</v>
      </c>
      <c r="AC94" s="139">
        <v>25</v>
      </c>
      <c r="AD94" s="139">
        <v>23</v>
      </c>
      <c r="AE94" s="139">
        <f t="shared" si="29"/>
        <v>48</v>
      </c>
      <c r="AF94" s="140">
        <f t="shared" si="30"/>
        <v>116</v>
      </c>
      <c r="AG94" s="137">
        <f>IF(AF94="0","0",LOOKUP(AF94,{0,66,80,100,120,140,160},{0,1,2,3,"3.5",4,5}))</f>
        <v>3</v>
      </c>
      <c r="AH94" s="137">
        <v>43</v>
      </c>
      <c r="AI94" s="137">
        <v>48</v>
      </c>
      <c r="AJ94" s="99">
        <f t="shared" si="31"/>
        <v>91</v>
      </c>
      <c r="AK94" s="101">
        <v>23</v>
      </c>
      <c r="AL94" s="141">
        <v>24</v>
      </c>
      <c r="AM94" s="141">
        <f t="shared" si="32"/>
        <v>47</v>
      </c>
      <c r="AN94" s="140">
        <f t="shared" si="33"/>
        <v>138</v>
      </c>
      <c r="AO94" s="137" t="str">
        <f>IF(AN94="0","0",LOOKUP(AN94,{0,66,80,100,120,140,160},{0,1,2,3,"3.5",4,5}))</f>
        <v>3.5</v>
      </c>
      <c r="AP94" s="137">
        <v>36</v>
      </c>
      <c r="AQ94" s="137">
        <v>31</v>
      </c>
      <c r="AR94" s="101">
        <f t="shared" si="34"/>
        <v>67</v>
      </c>
      <c r="AS94" s="101">
        <v>21</v>
      </c>
      <c r="AT94" s="141">
        <v>20</v>
      </c>
      <c r="AU94" s="141">
        <f t="shared" si="35"/>
        <v>41</v>
      </c>
      <c r="AV94" s="141"/>
      <c r="AW94" s="141">
        <f t="shared" si="36"/>
        <v>0</v>
      </c>
      <c r="AX94" s="137">
        <f>IF(AW94="0","0",LOOKUP(AW94,{0,66,80,100,120,140,160},{0,1,2,3,"3.5",4,5}))</f>
        <v>0</v>
      </c>
      <c r="AY94" s="107" t="s">
        <v>486</v>
      </c>
      <c r="AZ94" s="107">
        <f>IF(ISBLANK(AX94)," ",IF(AX94="0","0",LOOKUP(AX94,{0,1,2,3,"3.5",4,5},{0,0,0,1,"1.5",2,3})))</f>
        <v>0</v>
      </c>
      <c r="BA94" s="44">
        <f t="shared" si="37"/>
        <v>3.1666666666666665</v>
      </c>
      <c r="BB94" s="43" t="str">
        <f t="shared" si="38"/>
        <v>B</v>
      </c>
      <c r="BC94" s="34" t="str">
        <f t="shared" si="39"/>
        <v>Average Result</v>
      </c>
      <c r="BD94" s="42"/>
      <c r="BE94" s="49" t="str">
        <f>IF(H94="0","0",LOOKUP(H94,{0,1,2,3,"3.5",4,5},{"F","D","C","B","A-","A","A+"}))</f>
        <v>A-</v>
      </c>
      <c r="BF94" s="49" t="str">
        <f>IF(L94="0","0",LOOKUP(L94,{0,1,2,3,"3.5",4,5},{"F","D","C","B","A-","A","A+"}))</f>
        <v>B</v>
      </c>
      <c r="BG94" s="49" t="str">
        <f>IF(Q94="0","0",LOOKUP(Q94,{0,1,2,3,"3.5",4,5},{"F","D","C","B","A-","A","A+"}))</f>
        <v>B</v>
      </c>
      <c r="BH94" s="49" t="str">
        <f>IF(Y94="0","0",LOOKUP(Y94,{0,1,2,3,"3.5",4,5},{"F","D","C","B","A-","A","A+"}))</f>
        <v>B</v>
      </c>
      <c r="BI94" s="49" t="str">
        <f>IF(AG94="0","0",LOOKUP(AG94,{0,1,2,3,"3.5",4,5},{"F","D","C","B","A-","A","A+"}))</f>
        <v>B</v>
      </c>
      <c r="BJ94" s="49" t="str">
        <f>IF(AO94="0","0",LOOKUP(AO94,{0,1,2,3,"3.5",4,5},{"F","D","C","B","A-","A","A+"}))</f>
        <v>A-</v>
      </c>
      <c r="BK94" s="49" t="str">
        <f>IF(AX94="0","0",LOOKUP(AX94,{0,1,2,3,"3.5",4,5},{"F","D","C","B","A-","A","A+"}))</f>
        <v>F</v>
      </c>
      <c r="BL94" s="50">
        <f t="shared" si="40"/>
        <v>662</v>
      </c>
    </row>
    <row r="95" spans="1:64" ht="15" customHeight="1">
      <c r="A95" s="37">
        <v>2091</v>
      </c>
      <c r="B95" s="38" t="s">
        <v>568</v>
      </c>
      <c r="C95" s="99">
        <v>42</v>
      </c>
      <c r="D95" s="99">
        <v>68</v>
      </c>
      <c r="E95" s="99">
        <f t="shared" si="21"/>
        <v>110</v>
      </c>
      <c r="F95" s="99">
        <v>17</v>
      </c>
      <c r="G95" s="99">
        <f t="shared" si="22"/>
        <v>127</v>
      </c>
      <c r="H95" s="135" t="str">
        <f>IF(G95="0","0",LOOKUP(G95,{0,66,80,100,120,140,160},{0,1,2,3,"3.5",4,5}))</f>
        <v>3.5</v>
      </c>
      <c r="I95" s="99">
        <v>61</v>
      </c>
      <c r="J95" s="101">
        <v>52</v>
      </c>
      <c r="K95" s="136">
        <f t="shared" si="23"/>
        <v>113</v>
      </c>
      <c r="L95" s="99">
        <f>IF(K95="0","0",LOOKUP(K95,{0,66,80,100,120,140,160},{0,1,2,3,"3.5",4,5}))</f>
        <v>3</v>
      </c>
      <c r="M95" s="101">
        <v>26</v>
      </c>
      <c r="N95" s="101">
        <v>19</v>
      </c>
      <c r="O95" s="101">
        <v>15</v>
      </c>
      <c r="P95" s="99">
        <f t="shared" si="24"/>
        <v>60</v>
      </c>
      <c r="Q95" s="137" t="str">
        <f>IF(P95="0","0",LOOKUP(P95,{0,33,40,50,60,70,80},{0,1,2,3,"3.5",4,5}))</f>
        <v>3.5</v>
      </c>
      <c r="R95" s="137">
        <v>19</v>
      </c>
      <c r="S95" s="137">
        <v>38</v>
      </c>
      <c r="T95" s="101">
        <f t="shared" si="25"/>
        <v>57</v>
      </c>
      <c r="U95" s="101">
        <v>14</v>
      </c>
      <c r="V95" s="101">
        <v>13</v>
      </c>
      <c r="W95" s="101">
        <f t="shared" si="26"/>
        <v>27</v>
      </c>
      <c r="X95" s="138">
        <f t="shared" si="27"/>
        <v>84</v>
      </c>
      <c r="Y95" s="99">
        <f>IF(X95="0","0",LOOKUP(X95,{0,66,80,100,120,140,160},{0,1,2,3,"3.5",4,5}))</f>
        <v>2</v>
      </c>
      <c r="Z95" s="99">
        <v>46</v>
      </c>
      <c r="AA95" s="99">
        <v>45</v>
      </c>
      <c r="AB95" s="99">
        <f t="shared" si="28"/>
        <v>91</v>
      </c>
      <c r="AC95" s="139">
        <v>21</v>
      </c>
      <c r="AD95" s="139">
        <v>19</v>
      </c>
      <c r="AE95" s="139">
        <f t="shared" si="29"/>
        <v>40</v>
      </c>
      <c r="AF95" s="140">
        <f t="shared" si="30"/>
        <v>131</v>
      </c>
      <c r="AG95" s="137" t="str">
        <f>IF(AF95="0","0",LOOKUP(AF95,{0,66,80,100,120,140,160},{0,1,2,3,"3.5",4,5}))</f>
        <v>3.5</v>
      </c>
      <c r="AH95" s="137">
        <v>44</v>
      </c>
      <c r="AI95" s="137">
        <v>41</v>
      </c>
      <c r="AJ95" s="99">
        <f t="shared" si="31"/>
        <v>85</v>
      </c>
      <c r="AK95" s="101">
        <v>25</v>
      </c>
      <c r="AL95" s="141">
        <v>12</v>
      </c>
      <c r="AM95" s="141">
        <f t="shared" si="32"/>
        <v>37</v>
      </c>
      <c r="AN95" s="140">
        <f t="shared" si="33"/>
        <v>122</v>
      </c>
      <c r="AO95" s="137" t="str">
        <f>IF(AN95="0","0",LOOKUP(AN95,{0,66,80,100,120,140,160},{0,1,2,3,"3.5",4,5}))</f>
        <v>3.5</v>
      </c>
      <c r="AP95" s="137">
        <v>41</v>
      </c>
      <c r="AQ95" s="137">
        <v>31</v>
      </c>
      <c r="AR95" s="101">
        <f t="shared" si="34"/>
        <v>72</v>
      </c>
      <c r="AS95" s="101">
        <v>15</v>
      </c>
      <c r="AT95" s="141">
        <v>15</v>
      </c>
      <c r="AU95" s="141">
        <f t="shared" si="35"/>
        <v>30</v>
      </c>
      <c r="AV95" s="141">
        <v>50</v>
      </c>
      <c r="AW95" s="141">
        <f t="shared" si="36"/>
        <v>152</v>
      </c>
      <c r="AX95" s="137">
        <f>IF(AW95="0","0",LOOKUP(AW95,{0,66,80,100,120,140,160},{0,1,2,3,"3.5",4,5}))</f>
        <v>4</v>
      </c>
      <c r="AY95" s="107" t="s">
        <v>486</v>
      </c>
      <c r="AZ95" s="107">
        <f>IF(ISBLANK(AX95)," ",IF(AX95="0","0",LOOKUP(AX95,{0,1,2,3,"3.5",4,5},{0,0,0,1,"1.5",2,3})))</f>
        <v>2</v>
      </c>
      <c r="BA95" s="44">
        <f t="shared" si="37"/>
        <v>3.5</v>
      </c>
      <c r="BB95" s="43" t="str">
        <f t="shared" si="38"/>
        <v>A-</v>
      </c>
      <c r="BC95" s="34" t="str">
        <f t="shared" si="39"/>
        <v>Good Result</v>
      </c>
      <c r="BD95" s="42"/>
      <c r="BE95" s="49" t="str">
        <f>IF(H95="0","0",LOOKUP(H95,{0,1,2,3,"3.5",4,5},{"F","D","C","B","A-","A","A+"}))</f>
        <v>A-</v>
      </c>
      <c r="BF95" s="49" t="str">
        <f>IF(L95="0","0",LOOKUP(L95,{0,1,2,3,"3.5",4,5},{"F","D","C","B","A-","A","A+"}))</f>
        <v>B</v>
      </c>
      <c r="BG95" s="49" t="str">
        <f>IF(Q95="0","0",LOOKUP(Q95,{0,1,2,3,"3.5",4,5},{"F","D","C","B","A-","A","A+"}))</f>
        <v>A-</v>
      </c>
      <c r="BH95" s="49" t="str">
        <f>IF(Y95="0","0",LOOKUP(Y95,{0,1,2,3,"3.5",4,5},{"F","D","C","B","A-","A","A+"}))</f>
        <v>C</v>
      </c>
      <c r="BI95" s="49" t="str">
        <f>IF(AG95="0","0",LOOKUP(AG95,{0,1,2,3,"3.5",4,5},{"F","D","C","B","A-","A","A+"}))</f>
        <v>A-</v>
      </c>
      <c r="BJ95" s="49" t="str">
        <f>IF(AO95="0","0",LOOKUP(AO95,{0,1,2,3,"3.5",4,5},{"F","D","C","B","A-","A","A+"}))</f>
        <v>A-</v>
      </c>
      <c r="BK95" s="49" t="str">
        <f>IF(AX95="0","0",LOOKUP(AX95,{0,1,2,3,"3.5",4,5},{"F","D","C","B","A-","A","A+"}))</f>
        <v>A</v>
      </c>
      <c r="BL95" s="50">
        <f t="shared" si="40"/>
        <v>789</v>
      </c>
    </row>
    <row r="96" spans="1:64" ht="15" customHeight="1">
      <c r="A96" s="37">
        <v>2092</v>
      </c>
      <c r="B96" s="38" t="s">
        <v>257</v>
      </c>
      <c r="C96" s="99">
        <v>41</v>
      </c>
      <c r="D96" s="99">
        <v>70</v>
      </c>
      <c r="E96" s="99">
        <f t="shared" si="21"/>
        <v>111</v>
      </c>
      <c r="F96" s="99">
        <v>18</v>
      </c>
      <c r="G96" s="99">
        <f t="shared" si="22"/>
        <v>129</v>
      </c>
      <c r="H96" s="135" t="str">
        <f>IF(G96="0","0",LOOKUP(G96,{0,66,80,100,120,140,160},{0,1,2,3,"3.5",4,5}))</f>
        <v>3.5</v>
      </c>
      <c r="I96" s="99">
        <v>50</v>
      </c>
      <c r="J96" s="101">
        <v>54</v>
      </c>
      <c r="K96" s="136">
        <f t="shared" si="23"/>
        <v>104</v>
      </c>
      <c r="L96" s="99">
        <f>IF(K96="0","0",LOOKUP(K96,{0,66,80,100,120,140,160},{0,1,2,3,"3.5",4,5}))</f>
        <v>3</v>
      </c>
      <c r="M96" s="101">
        <v>35</v>
      </c>
      <c r="N96" s="101">
        <v>17</v>
      </c>
      <c r="O96" s="101">
        <v>15</v>
      </c>
      <c r="P96" s="99">
        <f t="shared" si="24"/>
        <v>67</v>
      </c>
      <c r="Q96" s="137" t="str">
        <f>IF(P96="0","0",LOOKUP(P96,{0,33,40,50,60,70,80},{0,1,2,3,"3.5",4,5}))</f>
        <v>3.5</v>
      </c>
      <c r="R96" s="137">
        <v>32</v>
      </c>
      <c r="S96" s="137">
        <v>39</v>
      </c>
      <c r="T96" s="101">
        <f t="shared" si="25"/>
        <v>71</v>
      </c>
      <c r="U96" s="101">
        <v>21</v>
      </c>
      <c r="V96" s="101">
        <v>18</v>
      </c>
      <c r="W96" s="101">
        <f t="shared" si="26"/>
        <v>39</v>
      </c>
      <c r="X96" s="138">
        <f t="shared" si="27"/>
        <v>110</v>
      </c>
      <c r="Y96" s="99">
        <f>IF(X96="0","0",LOOKUP(X96,{0,66,80,100,120,140,160},{0,1,2,3,"3.5",4,5}))</f>
        <v>3</v>
      </c>
      <c r="Z96" s="99">
        <v>39</v>
      </c>
      <c r="AA96" s="99">
        <v>41</v>
      </c>
      <c r="AB96" s="99">
        <f t="shared" si="28"/>
        <v>80</v>
      </c>
      <c r="AC96" s="139">
        <v>27</v>
      </c>
      <c r="AD96" s="139">
        <v>28</v>
      </c>
      <c r="AE96" s="139">
        <f t="shared" si="29"/>
        <v>55</v>
      </c>
      <c r="AF96" s="140">
        <f t="shared" si="30"/>
        <v>135</v>
      </c>
      <c r="AG96" s="137" t="str">
        <f>IF(AF96="0","0",LOOKUP(AF96,{0,66,80,100,120,140,160},{0,1,2,3,"3.5",4,5}))</f>
        <v>3.5</v>
      </c>
      <c r="AH96" s="137">
        <v>38</v>
      </c>
      <c r="AI96" s="137">
        <v>44</v>
      </c>
      <c r="AJ96" s="99">
        <f t="shared" si="31"/>
        <v>82</v>
      </c>
      <c r="AK96" s="101">
        <v>27</v>
      </c>
      <c r="AL96" s="141">
        <v>23</v>
      </c>
      <c r="AM96" s="141">
        <f t="shared" si="32"/>
        <v>50</v>
      </c>
      <c r="AN96" s="140">
        <f t="shared" si="33"/>
        <v>132</v>
      </c>
      <c r="AO96" s="137" t="str">
        <f>IF(AN96="0","0",LOOKUP(AN96,{0,66,80,100,120,140,160},{0,1,2,3,"3.5",4,5}))</f>
        <v>3.5</v>
      </c>
      <c r="AP96" s="137">
        <v>43</v>
      </c>
      <c r="AQ96" s="137">
        <v>34</v>
      </c>
      <c r="AR96" s="101">
        <f t="shared" si="34"/>
        <v>77</v>
      </c>
      <c r="AS96" s="101">
        <v>22</v>
      </c>
      <c r="AT96" s="141">
        <v>17</v>
      </c>
      <c r="AU96" s="141">
        <f t="shared" si="35"/>
        <v>39</v>
      </c>
      <c r="AV96" s="141">
        <v>50</v>
      </c>
      <c r="AW96" s="141">
        <f t="shared" si="36"/>
        <v>166</v>
      </c>
      <c r="AX96" s="137">
        <f>IF(AW96="0","0",LOOKUP(AW96,{0,66,80,100,120,140,160},{0,1,2,3,"3.5",4,5}))</f>
        <v>5</v>
      </c>
      <c r="AY96" s="107" t="s">
        <v>486</v>
      </c>
      <c r="AZ96" s="107">
        <f>IF(ISBLANK(AX96)," ",IF(AX96="0","0",LOOKUP(AX96,{0,1,2,3,"3.5",4,5},{0,0,0,1,"1.5",2,3})))</f>
        <v>3</v>
      </c>
      <c r="BA96" s="44">
        <f t="shared" si="37"/>
        <v>3.8333333333333335</v>
      </c>
      <c r="BB96" s="43" t="str">
        <f t="shared" si="38"/>
        <v>A-</v>
      </c>
      <c r="BC96" s="34" t="str">
        <f t="shared" si="39"/>
        <v>Good Result</v>
      </c>
      <c r="BD96" s="42"/>
      <c r="BE96" s="49" t="str">
        <f>IF(H96="0","0",LOOKUP(H96,{0,1,2,3,"3.5",4,5},{"F","D","C","B","A-","A","A+"}))</f>
        <v>A-</v>
      </c>
      <c r="BF96" s="49" t="str">
        <f>IF(L96="0","0",LOOKUP(L96,{0,1,2,3,"3.5",4,5},{"F","D","C","B","A-","A","A+"}))</f>
        <v>B</v>
      </c>
      <c r="BG96" s="49" t="str">
        <f>IF(Q96="0","0",LOOKUP(Q96,{0,1,2,3,"3.5",4,5},{"F","D","C","B","A-","A","A+"}))</f>
        <v>A-</v>
      </c>
      <c r="BH96" s="49" t="str">
        <f>IF(Y96="0","0",LOOKUP(Y96,{0,1,2,3,"3.5",4,5},{"F","D","C","B","A-","A","A+"}))</f>
        <v>B</v>
      </c>
      <c r="BI96" s="49" t="str">
        <f>IF(AG96="0","0",LOOKUP(AG96,{0,1,2,3,"3.5",4,5},{"F","D","C","B","A-","A","A+"}))</f>
        <v>A-</v>
      </c>
      <c r="BJ96" s="49" t="str">
        <f>IF(AO96="0","0",LOOKUP(AO96,{0,1,2,3,"3.5",4,5},{"F","D","C","B","A-","A","A+"}))</f>
        <v>A-</v>
      </c>
      <c r="BK96" s="49" t="str">
        <f>IF(AX96="0","0",LOOKUP(AX96,{0,1,2,3,"3.5",4,5},{"F","D","C","B","A-","A","A+"}))</f>
        <v>A+</v>
      </c>
      <c r="BL96" s="50">
        <f t="shared" si="40"/>
        <v>843</v>
      </c>
    </row>
    <row r="97" spans="1:64" ht="15" customHeight="1">
      <c r="A97" s="37">
        <v>2093</v>
      </c>
      <c r="B97" s="38" t="s">
        <v>569</v>
      </c>
      <c r="C97" s="99">
        <v>42</v>
      </c>
      <c r="D97" s="99">
        <v>66</v>
      </c>
      <c r="E97" s="99">
        <f t="shared" si="21"/>
        <v>108</v>
      </c>
      <c r="F97" s="99">
        <v>20</v>
      </c>
      <c r="G97" s="99">
        <f t="shared" si="22"/>
        <v>128</v>
      </c>
      <c r="H97" s="135" t="str">
        <f>IF(G97="0","0",LOOKUP(G97,{0,66,80,100,120,140,160},{0,1,2,3,"3.5",4,5}))</f>
        <v>3.5</v>
      </c>
      <c r="I97" s="99">
        <v>50</v>
      </c>
      <c r="J97" s="101">
        <v>45</v>
      </c>
      <c r="K97" s="136">
        <f t="shared" si="23"/>
        <v>95</v>
      </c>
      <c r="L97" s="99">
        <f>IF(K97="0","0",LOOKUP(K97,{0,66,80,100,120,140,160},{0,1,2,3,"3.5",4,5}))</f>
        <v>2</v>
      </c>
      <c r="M97" s="101">
        <v>32</v>
      </c>
      <c r="N97" s="101">
        <v>14</v>
      </c>
      <c r="O97" s="101">
        <v>13</v>
      </c>
      <c r="P97" s="99">
        <f t="shared" si="24"/>
        <v>59</v>
      </c>
      <c r="Q97" s="137">
        <f>IF(P97="0","0",LOOKUP(P97,{0,33,40,50,60,70,80},{0,1,2,3,"3.5",4,5}))</f>
        <v>3</v>
      </c>
      <c r="R97" s="137">
        <v>19</v>
      </c>
      <c r="S97" s="137">
        <v>38</v>
      </c>
      <c r="T97" s="101">
        <f t="shared" si="25"/>
        <v>57</v>
      </c>
      <c r="U97" s="101">
        <v>14</v>
      </c>
      <c r="V97" s="101">
        <v>15</v>
      </c>
      <c r="W97" s="101">
        <f t="shared" si="26"/>
        <v>29</v>
      </c>
      <c r="X97" s="138">
        <f t="shared" si="27"/>
        <v>86</v>
      </c>
      <c r="Y97" s="99">
        <f>IF(X97="0","0",LOOKUP(X97,{0,66,80,100,120,140,160},{0,1,2,3,"3.5",4,5}))</f>
        <v>2</v>
      </c>
      <c r="Z97" s="99">
        <v>42</v>
      </c>
      <c r="AA97" s="99">
        <v>35</v>
      </c>
      <c r="AB97" s="99">
        <f t="shared" si="28"/>
        <v>77</v>
      </c>
      <c r="AC97" s="139">
        <v>22</v>
      </c>
      <c r="AD97" s="139">
        <v>23</v>
      </c>
      <c r="AE97" s="139">
        <f t="shared" si="29"/>
        <v>45</v>
      </c>
      <c r="AF97" s="140">
        <f t="shared" si="30"/>
        <v>122</v>
      </c>
      <c r="AG97" s="137" t="str">
        <f>IF(AF97="0","0",LOOKUP(AF97,{0,66,80,100,120,140,160},{0,1,2,3,"3.5",4,5}))</f>
        <v>3.5</v>
      </c>
      <c r="AH97" s="137">
        <v>37</v>
      </c>
      <c r="AI97" s="137">
        <v>37</v>
      </c>
      <c r="AJ97" s="99">
        <f t="shared" si="31"/>
        <v>74</v>
      </c>
      <c r="AK97" s="101">
        <v>27</v>
      </c>
      <c r="AL97" s="141">
        <v>13</v>
      </c>
      <c r="AM97" s="141">
        <f t="shared" si="32"/>
        <v>40</v>
      </c>
      <c r="AN97" s="140">
        <f t="shared" si="33"/>
        <v>114</v>
      </c>
      <c r="AO97" s="137">
        <f>IF(AN97="0","0",LOOKUP(AN97,{0,66,80,100,120,140,160},{0,1,2,3,"3.5",4,5}))</f>
        <v>3</v>
      </c>
      <c r="AP97" s="137">
        <v>44</v>
      </c>
      <c r="AQ97" s="137">
        <v>26</v>
      </c>
      <c r="AR97" s="101">
        <f t="shared" si="34"/>
        <v>70</v>
      </c>
      <c r="AS97" s="101">
        <v>17</v>
      </c>
      <c r="AT97" s="141">
        <v>16</v>
      </c>
      <c r="AU97" s="141">
        <f t="shared" si="35"/>
        <v>33</v>
      </c>
      <c r="AV97" s="141">
        <v>50</v>
      </c>
      <c r="AW97" s="141">
        <f t="shared" si="36"/>
        <v>153</v>
      </c>
      <c r="AX97" s="137">
        <f>IF(AW97="0","0",LOOKUP(AW97,{0,66,80,100,120,140,160},{0,1,2,3,"3.5",4,5}))</f>
        <v>4</v>
      </c>
      <c r="AY97" s="107" t="s">
        <v>486</v>
      </c>
      <c r="AZ97" s="107">
        <f>IF(ISBLANK(AX97)," ",IF(AX97="0","0",LOOKUP(AX97,{0,1,2,3,"3.5",4,5},{0,0,0,1,"1.5",2,3})))</f>
        <v>2</v>
      </c>
      <c r="BA97" s="44">
        <f t="shared" si="37"/>
        <v>3.1666666666666665</v>
      </c>
      <c r="BB97" s="43" t="str">
        <f t="shared" si="38"/>
        <v>B</v>
      </c>
      <c r="BC97" s="34" t="str">
        <f t="shared" si="39"/>
        <v>Average Result</v>
      </c>
      <c r="BD97" s="42"/>
      <c r="BE97" s="49" t="str">
        <f>IF(H97="0","0",LOOKUP(H97,{0,1,2,3,"3.5",4,5},{"F","D","C","B","A-","A","A+"}))</f>
        <v>A-</v>
      </c>
      <c r="BF97" s="49" t="str">
        <f>IF(L97="0","0",LOOKUP(L97,{0,1,2,3,"3.5",4,5},{"F","D","C","B","A-","A","A+"}))</f>
        <v>C</v>
      </c>
      <c r="BG97" s="49" t="str">
        <f>IF(Q97="0","0",LOOKUP(Q97,{0,1,2,3,"3.5",4,5},{"F","D","C","B","A-","A","A+"}))</f>
        <v>B</v>
      </c>
      <c r="BH97" s="49" t="str">
        <f>IF(Y97="0","0",LOOKUP(Y97,{0,1,2,3,"3.5",4,5},{"F","D","C","B","A-","A","A+"}))</f>
        <v>C</v>
      </c>
      <c r="BI97" s="49" t="str">
        <f>IF(AG97="0","0",LOOKUP(AG97,{0,1,2,3,"3.5",4,5},{"F","D","C","B","A-","A","A+"}))</f>
        <v>A-</v>
      </c>
      <c r="BJ97" s="49" t="str">
        <f>IF(AO97="0","0",LOOKUP(AO97,{0,1,2,3,"3.5",4,5},{"F","D","C","B","A-","A","A+"}))</f>
        <v>B</v>
      </c>
      <c r="BK97" s="49" t="str">
        <f>IF(AX97="0","0",LOOKUP(AX97,{0,1,2,3,"3.5",4,5},{"F","D","C","B","A-","A","A+"}))</f>
        <v>A</v>
      </c>
      <c r="BL97" s="50">
        <f t="shared" si="40"/>
        <v>757</v>
      </c>
    </row>
    <row r="98" spans="1:64" ht="15" customHeight="1">
      <c r="A98" s="37">
        <v>2094</v>
      </c>
      <c r="B98" s="38" t="s">
        <v>570</v>
      </c>
      <c r="C98" s="99">
        <v>47</v>
      </c>
      <c r="D98" s="99">
        <v>73</v>
      </c>
      <c r="E98" s="99">
        <f t="shared" si="21"/>
        <v>120</v>
      </c>
      <c r="F98" s="99">
        <v>24</v>
      </c>
      <c r="G98" s="99">
        <f t="shared" si="22"/>
        <v>144</v>
      </c>
      <c r="H98" s="135">
        <f>IF(G98="0","0",LOOKUP(G98,{0,66,80,100,120,140,160},{0,1,2,3,"3.5",4,5}))</f>
        <v>4</v>
      </c>
      <c r="I98" s="99">
        <v>48</v>
      </c>
      <c r="J98" s="101">
        <v>55</v>
      </c>
      <c r="K98" s="136">
        <f t="shared" si="23"/>
        <v>103</v>
      </c>
      <c r="L98" s="99">
        <f>IF(K98="0","0",LOOKUP(K98,{0,66,80,100,120,140,160},{0,1,2,3,"3.5",4,5}))</f>
        <v>3</v>
      </c>
      <c r="M98" s="101">
        <v>31</v>
      </c>
      <c r="N98" s="101">
        <v>16</v>
      </c>
      <c r="O98" s="101">
        <v>18</v>
      </c>
      <c r="P98" s="99">
        <f t="shared" si="24"/>
        <v>65</v>
      </c>
      <c r="Q98" s="137" t="str">
        <f>IF(P98="0","0",LOOKUP(P98,{0,33,40,50,60,70,80},{0,1,2,3,"3.5",4,5}))</f>
        <v>3.5</v>
      </c>
      <c r="R98" s="137">
        <v>28</v>
      </c>
      <c r="S98" s="137">
        <v>42</v>
      </c>
      <c r="T98" s="101">
        <f t="shared" si="25"/>
        <v>70</v>
      </c>
      <c r="U98" s="101">
        <v>21</v>
      </c>
      <c r="V98" s="101">
        <v>19</v>
      </c>
      <c r="W98" s="101">
        <f t="shared" si="26"/>
        <v>40</v>
      </c>
      <c r="X98" s="138">
        <f t="shared" si="27"/>
        <v>110</v>
      </c>
      <c r="Y98" s="99">
        <f>IF(X98="0","0",LOOKUP(X98,{0,66,80,100,120,140,160},{0,1,2,3,"3.5",4,5}))</f>
        <v>3</v>
      </c>
      <c r="Z98" s="99">
        <v>37</v>
      </c>
      <c r="AA98" s="99">
        <v>44</v>
      </c>
      <c r="AB98" s="99">
        <f t="shared" si="28"/>
        <v>81</v>
      </c>
      <c r="AC98" s="139">
        <v>27</v>
      </c>
      <c r="AD98" s="139">
        <v>28</v>
      </c>
      <c r="AE98" s="139">
        <f t="shared" si="29"/>
        <v>55</v>
      </c>
      <c r="AF98" s="140">
        <f t="shared" si="30"/>
        <v>136</v>
      </c>
      <c r="AG98" s="137" t="str">
        <f>IF(AF98="0","0",LOOKUP(AF98,{0,66,80,100,120,140,160},{0,1,2,3,"3.5",4,5}))</f>
        <v>3.5</v>
      </c>
      <c r="AH98" s="137">
        <v>46</v>
      </c>
      <c r="AI98" s="137">
        <v>46</v>
      </c>
      <c r="AJ98" s="99">
        <f t="shared" si="31"/>
        <v>92</v>
      </c>
      <c r="AK98" s="101">
        <v>27</v>
      </c>
      <c r="AL98" s="141">
        <v>22</v>
      </c>
      <c r="AM98" s="141">
        <f t="shared" si="32"/>
        <v>49</v>
      </c>
      <c r="AN98" s="140">
        <f t="shared" si="33"/>
        <v>141</v>
      </c>
      <c r="AO98" s="137">
        <f>IF(AN98="0","0",LOOKUP(AN98,{0,66,80,100,120,140,160},{0,1,2,3,"3.5",4,5}))</f>
        <v>4</v>
      </c>
      <c r="AP98" s="137">
        <v>38</v>
      </c>
      <c r="AQ98" s="137">
        <v>37</v>
      </c>
      <c r="AR98" s="101">
        <f t="shared" si="34"/>
        <v>75</v>
      </c>
      <c r="AS98" s="101">
        <v>22</v>
      </c>
      <c r="AT98" s="141">
        <v>17</v>
      </c>
      <c r="AU98" s="141">
        <f t="shared" si="35"/>
        <v>39</v>
      </c>
      <c r="AV98" s="141">
        <v>48</v>
      </c>
      <c r="AW98" s="141">
        <f t="shared" si="36"/>
        <v>162</v>
      </c>
      <c r="AX98" s="137">
        <f>IF(AW98="0","0",LOOKUP(AW98,{0,66,80,100,120,140,160},{0,1,2,3,"3.5",4,5}))</f>
        <v>5</v>
      </c>
      <c r="AY98" s="107" t="s">
        <v>486</v>
      </c>
      <c r="AZ98" s="107">
        <f>IF(ISBLANK(AX98)," ",IF(AX98="0","0",LOOKUP(AX98,{0,1,2,3,"3.5",4,5},{0,0,0,1,"1.5",2,3})))</f>
        <v>3</v>
      </c>
      <c r="BA98" s="44">
        <f t="shared" si="37"/>
        <v>4</v>
      </c>
      <c r="BB98" s="43" t="str">
        <f t="shared" si="38"/>
        <v>A</v>
      </c>
      <c r="BC98" s="34" t="str">
        <f t="shared" si="39"/>
        <v>Very Good Result</v>
      </c>
      <c r="BD98" s="42"/>
      <c r="BE98" s="49" t="str">
        <f>IF(H98="0","0",LOOKUP(H98,{0,1,2,3,"3.5",4,5},{"F","D","C","B","A-","A","A+"}))</f>
        <v>A</v>
      </c>
      <c r="BF98" s="49" t="str">
        <f>IF(L98="0","0",LOOKUP(L98,{0,1,2,3,"3.5",4,5},{"F","D","C","B","A-","A","A+"}))</f>
        <v>B</v>
      </c>
      <c r="BG98" s="49" t="str">
        <f>IF(Q98="0","0",LOOKUP(Q98,{0,1,2,3,"3.5",4,5},{"F","D","C","B","A-","A","A+"}))</f>
        <v>A-</v>
      </c>
      <c r="BH98" s="49" t="str">
        <f>IF(Y98="0","0",LOOKUP(Y98,{0,1,2,3,"3.5",4,5},{"F","D","C","B","A-","A","A+"}))</f>
        <v>B</v>
      </c>
      <c r="BI98" s="49" t="str">
        <f>IF(AG98="0","0",LOOKUP(AG98,{0,1,2,3,"3.5",4,5},{"F","D","C","B","A-","A","A+"}))</f>
        <v>A-</v>
      </c>
      <c r="BJ98" s="49" t="str">
        <f>IF(AO98="0","0",LOOKUP(AO98,{0,1,2,3,"3.5",4,5},{"F","D","C","B","A-","A","A+"}))</f>
        <v>A</v>
      </c>
      <c r="BK98" s="49" t="str">
        <f>IF(AX98="0","0",LOOKUP(AX98,{0,1,2,3,"3.5",4,5},{"F","D","C","B","A-","A","A+"}))</f>
        <v>A+</v>
      </c>
      <c r="BL98" s="50">
        <f t="shared" si="40"/>
        <v>861</v>
      </c>
    </row>
    <row r="99" spans="1:64" ht="15" customHeight="1">
      <c r="A99" s="37">
        <v>2095</v>
      </c>
      <c r="B99" s="38" t="s">
        <v>571</v>
      </c>
      <c r="C99" s="99">
        <v>46</v>
      </c>
      <c r="D99" s="99">
        <v>70</v>
      </c>
      <c r="E99" s="99">
        <f t="shared" si="21"/>
        <v>116</v>
      </c>
      <c r="F99" s="99">
        <v>25</v>
      </c>
      <c r="G99" s="99">
        <f t="shared" si="22"/>
        <v>141</v>
      </c>
      <c r="H99" s="135">
        <f>IF(G99="0","0",LOOKUP(G99,{0,66,80,100,120,140,160},{0,1,2,3,"3.5",4,5}))</f>
        <v>4</v>
      </c>
      <c r="I99" s="99">
        <v>50</v>
      </c>
      <c r="J99" s="101">
        <v>50</v>
      </c>
      <c r="K99" s="136">
        <f t="shared" si="23"/>
        <v>100</v>
      </c>
      <c r="L99" s="99">
        <f>IF(K99="0","0",LOOKUP(K99,{0,66,80,100,120,140,160},{0,1,2,3,"3.5",4,5}))</f>
        <v>3</v>
      </c>
      <c r="M99" s="101">
        <v>32</v>
      </c>
      <c r="N99" s="101">
        <v>15</v>
      </c>
      <c r="O99" s="101">
        <v>15</v>
      </c>
      <c r="P99" s="99">
        <f t="shared" si="24"/>
        <v>62</v>
      </c>
      <c r="Q99" s="137" t="str">
        <f>IF(P99="0","0",LOOKUP(P99,{0,33,40,50,60,70,80},{0,1,2,3,"3.5",4,5}))</f>
        <v>3.5</v>
      </c>
      <c r="R99" s="137">
        <v>26</v>
      </c>
      <c r="S99" s="137">
        <v>30</v>
      </c>
      <c r="T99" s="101">
        <f t="shared" si="25"/>
        <v>56</v>
      </c>
      <c r="U99" s="101">
        <v>18</v>
      </c>
      <c r="V99" s="101">
        <v>18</v>
      </c>
      <c r="W99" s="101">
        <f t="shared" si="26"/>
        <v>36</v>
      </c>
      <c r="X99" s="138">
        <f t="shared" si="27"/>
        <v>92</v>
      </c>
      <c r="Y99" s="99">
        <f>IF(X99="0","0",LOOKUP(X99,{0,66,80,100,120,140,160},{0,1,2,3,"3.5",4,5}))</f>
        <v>2</v>
      </c>
      <c r="Z99" s="99">
        <v>40</v>
      </c>
      <c r="AA99" s="99">
        <v>24</v>
      </c>
      <c r="AB99" s="99">
        <f t="shared" si="28"/>
        <v>64</v>
      </c>
      <c r="AC99" s="139">
        <v>26</v>
      </c>
      <c r="AD99" s="139">
        <v>25</v>
      </c>
      <c r="AE99" s="139">
        <f t="shared" si="29"/>
        <v>51</v>
      </c>
      <c r="AF99" s="140">
        <f t="shared" si="30"/>
        <v>115</v>
      </c>
      <c r="AG99" s="137">
        <f>IF(AF99="0","0",LOOKUP(AF99,{0,66,80,100,120,140,160},{0,1,2,3,"3.5",4,5}))</f>
        <v>3</v>
      </c>
      <c r="AH99" s="137">
        <v>46</v>
      </c>
      <c r="AI99" s="137">
        <v>35</v>
      </c>
      <c r="AJ99" s="99">
        <f t="shared" si="31"/>
        <v>81</v>
      </c>
      <c r="AK99" s="101">
        <v>24</v>
      </c>
      <c r="AL99" s="141">
        <v>24</v>
      </c>
      <c r="AM99" s="141">
        <f t="shared" si="32"/>
        <v>48</v>
      </c>
      <c r="AN99" s="140">
        <f t="shared" si="33"/>
        <v>129</v>
      </c>
      <c r="AO99" s="137" t="str">
        <f>IF(AN99="0","0",LOOKUP(AN99,{0,66,80,100,120,140,160},{0,1,2,3,"3.5",4,5}))</f>
        <v>3.5</v>
      </c>
      <c r="AP99" s="137">
        <v>40</v>
      </c>
      <c r="AQ99" s="137">
        <v>25</v>
      </c>
      <c r="AR99" s="101">
        <f t="shared" si="34"/>
        <v>65</v>
      </c>
      <c r="AS99" s="101">
        <v>20</v>
      </c>
      <c r="AT99" s="141">
        <v>15</v>
      </c>
      <c r="AU99" s="141">
        <f t="shared" si="35"/>
        <v>35</v>
      </c>
      <c r="AV99" s="141">
        <v>50</v>
      </c>
      <c r="AW99" s="141">
        <f t="shared" si="36"/>
        <v>150</v>
      </c>
      <c r="AX99" s="137">
        <f>IF(AW99="0","0",LOOKUP(AW99,{0,66,80,100,120,140,160},{0,1,2,3,"3.5",4,5}))</f>
        <v>4</v>
      </c>
      <c r="AY99" s="107" t="s">
        <v>486</v>
      </c>
      <c r="AZ99" s="107">
        <f>IF(ISBLANK(AX99)," ",IF(AX99="0","0",LOOKUP(AX99,{0,1,2,3,"3.5",4,5},{0,0,0,1,"1.5",2,3})))</f>
        <v>2</v>
      </c>
      <c r="BA99" s="44">
        <f t="shared" si="37"/>
        <v>3.5</v>
      </c>
      <c r="BB99" s="43" t="str">
        <f t="shared" si="38"/>
        <v>A-</v>
      </c>
      <c r="BC99" s="34" t="str">
        <f t="shared" si="39"/>
        <v>Good Result</v>
      </c>
      <c r="BD99" s="42"/>
      <c r="BE99" s="49" t="str">
        <f>IF(H99="0","0",LOOKUP(H99,{0,1,2,3,"3.5",4,5},{"F","D","C","B","A-","A","A+"}))</f>
        <v>A</v>
      </c>
      <c r="BF99" s="49" t="str">
        <f>IF(L99="0","0",LOOKUP(L99,{0,1,2,3,"3.5",4,5},{"F","D","C","B","A-","A","A+"}))</f>
        <v>B</v>
      </c>
      <c r="BG99" s="49" t="str">
        <f>IF(Q99="0","0",LOOKUP(Q99,{0,1,2,3,"3.5",4,5},{"F","D","C","B","A-","A","A+"}))</f>
        <v>A-</v>
      </c>
      <c r="BH99" s="49" t="str">
        <f>IF(Y99="0","0",LOOKUP(Y99,{0,1,2,3,"3.5",4,5},{"F","D","C","B","A-","A","A+"}))</f>
        <v>C</v>
      </c>
      <c r="BI99" s="49" t="str">
        <f>IF(AG99="0","0",LOOKUP(AG99,{0,1,2,3,"3.5",4,5},{"F","D","C","B","A-","A","A+"}))</f>
        <v>B</v>
      </c>
      <c r="BJ99" s="49" t="str">
        <f>IF(AO99="0","0",LOOKUP(AO99,{0,1,2,3,"3.5",4,5},{"F","D","C","B","A-","A","A+"}))</f>
        <v>A-</v>
      </c>
      <c r="BK99" s="49" t="str">
        <f>IF(AX99="0","0",LOOKUP(AX99,{0,1,2,3,"3.5",4,5},{"F","D","C","B","A-","A","A+"}))</f>
        <v>A</v>
      </c>
      <c r="BL99" s="50">
        <f t="shared" si="40"/>
        <v>789</v>
      </c>
    </row>
    <row r="100" spans="1:64" ht="15" customHeight="1">
      <c r="A100" s="37">
        <v>2096</v>
      </c>
      <c r="B100" s="38" t="s">
        <v>572</v>
      </c>
      <c r="C100" s="99">
        <v>47</v>
      </c>
      <c r="D100" s="99">
        <v>76</v>
      </c>
      <c r="E100" s="99">
        <f t="shared" si="21"/>
        <v>123</v>
      </c>
      <c r="F100" s="99">
        <v>22</v>
      </c>
      <c r="G100" s="99">
        <f t="shared" si="22"/>
        <v>145</v>
      </c>
      <c r="H100" s="135">
        <f>IF(G100="0","0",LOOKUP(G100,{0,66,80,100,120,140,160},{0,1,2,3,"3.5",4,5}))</f>
        <v>4</v>
      </c>
      <c r="I100" s="99">
        <v>50</v>
      </c>
      <c r="J100" s="101">
        <v>48</v>
      </c>
      <c r="K100" s="136">
        <f t="shared" si="23"/>
        <v>98</v>
      </c>
      <c r="L100" s="99">
        <f>IF(K100="0","0",LOOKUP(K100,{0,66,80,100,120,140,160},{0,1,2,3,"3.5",4,5}))</f>
        <v>2</v>
      </c>
      <c r="M100" s="101">
        <v>32</v>
      </c>
      <c r="N100" s="101">
        <v>17</v>
      </c>
      <c r="O100" s="101">
        <v>22</v>
      </c>
      <c r="P100" s="99">
        <f t="shared" si="24"/>
        <v>71</v>
      </c>
      <c r="Q100" s="137">
        <f>IF(P100="0","0",LOOKUP(P100,{0,33,40,50,60,70,80},{0,1,2,3,"3.5",4,5}))</f>
        <v>4</v>
      </c>
      <c r="R100" s="137">
        <v>25</v>
      </c>
      <c r="S100" s="137">
        <v>35</v>
      </c>
      <c r="T100" s="101">
        <f t="shared" si="25"/>
        <v>60</v>
      </c>
      <c r="U100" s="101">
        <v>15</v>
      </c>
      <c r="V100" s="101">
        <v>15</v>
      </c>
      <c r="W100" s="101">
        <f t="shared" si="26"/>
        <v>30</v>
      </c>
      <c r="X100" s="138">
        <f t="shared" si="27"/>
        <v>90</v>
      </c>
      <c r="Y100" s="99">
        <f>IF(X100="0","0",LOOKUP(X100,{0,66,80,100,120,140,160},{0,1,2,3,"3.5",4,5}))</f>
        <v>2</v>
      </c>
      <c r="Z100" s="99">
        <v>44</v>
      </c>
      <c r="AA100" s="99">
        <v>40</v>
      </c>
      <c r="AB100" s="99">
        <f t="shared" si="28"/>
        <v>84</v>
      </c>
      <c r="AC100" s="139">
        <v>24</v>
      </c>
      <c r="AD100" s="139">
        <v>27</v>
      </c>
      <c r="AE100" s="139">
        <f t="shared" si="29"/>
        <v>51</v>
      </c>
      <c r="AF100" s="140">
        <f t="shared" si="30"/>
        <v>135</v>
      </c>
      <c r="AG100" s="137" t="str">
        <f>IF(AF100="0","0",LOOKUP(AF100,{0,66,80,100,120,140,160},{0,1,2,3,"3.5",4,5}))</f>
        <v>3.5</v>
      </c>
      <c r="AH100" s="137">
        <v>40</v>
      </c>
      <c r="AI100" s="137">
        <v>47</v>
      </c>
      <c r="AJ100" s="99">
        <f t="shared" si="31"/>
        <v>87</v>
      </c>
      <c r="AK100" s="101">
        <v>24</v>
      </c>
      <c r="AL100" s="141">
        <v>24</v>
      </c>
      <c r="AM100" s="141">
        <f t="shared" si="32"/>
        <v>48</v>
      </c>
      <c r="AN100" s="140">
        <f t="shared" si="33"/>
        <v>135</v>
      </c>
      <c r="AO100" s="137" t="str">
        <f>IF(AN100="0","0",LOOKUP(AN100,{0,66,80,100,120,140,160},{0,1,2,3,"3.5",4,5}))</f>
        <v>3.5</v>
      </c>
      <c r="AP100" s="137">
        <v>46</v>
      </c>
      <c r="AQ100" s="137">
        <v>42</v>
      </c>
      <c r="AR100" s="101">
        <f t="shared" si="34"/>
        <v>88</v>
      </c>
      <c r="AS100" s="101">
        <v>18</v>
      </c>
      <c r="AT100" s="141">
        <v>21</v>
      </c>
      <c r="AU100" s="141">
        <f t="shared" si="35"/>
        <v>39</v>
      </c>
      <c r="AV100" s="141">
        <v>50</v>
      </c>
      <c r="AW100" s="141">
        <f t="shared" si="36"/>
        <v>177</v>
      </c>
      <c r="AX100" s="137">
        <f>IF(AW100="0","0",LOOKUP(AW100,{0,66,80,100,120,140,160},{0,1,2,3,"3.5",4,5}))</f>
        <v>5</v>
      </c>
      <c r="AY100" s="107" t="s">
        <v>486</v>
      </c>
      <c r="AZ100" s="107">
        <f>IF(ISBLANK(AX100)," ",IF(AX100="0","0",LOOKUP(AX100,{0,1,2,3,"3.5",4,5},{0,0,0,1,"1.5",2,3})))</f>
        <v>3</v>
      </c>
      <c r="BA100" s="44">
        <f t="shared" si="37"/>
        <v>3.6666666666666665</v>
      </c>
      <c r="BB100" s="43" t="str">
        <f t="shared" si="38"/>
        <v>A-</v>
      </c>
      <c r="BC100" s="34" t="str">
        <f t="shared" si="39"/>
        <v>Good Result</v>
      </c>
      <c r="BD100" s="42"/>
      <c r="BE100" s="49" t="str">
        <f>IF(H100="0","0",LOOKUP(H100,{0,1,2,3,"3.5",4,5},{"F","D","C","B","A-","A","A+"}))</f>
        <v>A</v>
      </c>
      <c r="BF100" s="49" t="str">
        <f>IF(L100="0","0",LOOKUP(L100,{0,1,2,3,"3.5",4,5},{"F","D","C","B","A-","A","A+"}))</f>
        <v>C</v>
      </c>
      <c r="BG100" s="49" t="str">
        <f>IF(Q100="0","0",LOOKUP(Q100,{0,1,2,3,"3.5",4,5},{"F","D","C","B","A-","A","A+"}))</f>
        <v>A</v>
      </c>
      <c r="BH100" s="49" t="str">
        <f>IF(Y100="0","0",LOOKUP(Y100,{0,1,2,3,"3.5",4,5},{"F","D","C","B","A-","A","A+"}))</f>
        <v>C</v>
      </c>
      <c r="BI100" s="49" t="str">
        <f>IF(AG100="0","0",LOOKUP(AG100,{0,1,2,3,"3.5",4,5},{"F","D","C","B","A-","A","A+"}))</f>
        <v>A-</v>
      </c>
      <c r="BJ100" s="49" t="str">
        <f>IF(AO100="0","0",LOOKUP(AO100,{0,1,2,3,"3.5",4,5},{"F","D","C","B","A-","A","A+"}))</f>
        <v>A-</v>
      </c>
      <c r="BK100" s="49" t="str">
        <f>IF(AX100="0","0",LOOKUP(AX100,{0,1,2,3,"3.5",4,5},{"F","D","C","B","A-","A","A+"}))</f>
        <v>A+</v>
      </c>
      <c r="BL100" s="50">
        <f t="shared" si="40"/>
        <v>851</v>
      </c>
    </row>
    <row r="101" spans="1:64" ht="15" customHeight="1">
      <c r="A101" s="37">
        <v>2097</v>
      </c>
      <c r="B101" s="38" t="s">
        <v>573</v>
      </c>
      <c r="C101" s="142">
        <v>40</v>
      </c>
      <c r="D101" s="142">
        <v>62</v>
      </c>
      <c r="E101" s="99">
        <f t="shared" si="21"/>
        <v>102</v>
      </c>
      <c r="F101" s="99">
        <v>22</v>
      </c>
      <c r="G101" s="99">
        <f t="shared" si="22"/>
        <v>124</v>
      </c>
      <c r="H101" s="135" t="str">
        <f>IF(G101="0","0",LOOKUP(G101,{0,66,80,100,120,140,160},{0,1,2,3,"3.5",4,5}))</f>
        <v>3.5</v>
      </c>
      <c r="I101" s="99">
        <v>40</v>
      </c>
      <c r="J101" s="101">
        <v>14</v>
      </c>
      <c r="K101" s="136">
        <f t="shared" si="23"/>
        <v>54</v>
      </c>
      <c r="L101" s="99">
        <f>IF(K101="0","0",LOOKUP(K101,{0,66,80,100,120,140,160},{0,1,2,3,"3.5",4,5}))</f>
        <v>0</v>
      </c>
      <c r="M101" s="101">
        <v>18</v>
      </c>
      <c r="N101" s="101">
        <v>14</v>
      </c>
      <c r="O101" s="101">
        <v>15</v>
      </c>
      <c r="P101" s="99">
        <f t="shared" si="24"/>
        <v>47</v>
      </c>
      <c r="Q101" s="137">
        <f>IF(P101="0","0",LOOKUP(P101,{0,33,40,50,60,70,80},{0,1,2,3,"3.5",4,5}))</f>
        <v>2</v>
      </c>
      <c r="R101" s="137">
        <v>30</v>
      </c>
      <c r="S101" s="137">
        <v>44</v>
      </c>
      <c r="T101" s="101">
        <f t="shared" si="25"/>
        <v>74</v>
      </c>
      <c r="U101" s="101">
        <v>12</v>
      </c>
      <c r="V101" s="101">
        <v>15</v>
      </c>
      <c r="W101" s="101">
        <f t="shared" si="26"/>
        <v>27</v>
      </c>
      <c r="X101" s="138">
        <f t="shared" si="27"/>
        <v>101</v>
      </c>
      <c r="Y101" s="99">
        <f>IF(X101="0","0",LOOKUP(X101,{0,66,80,100,120,140,160},{0,1,2,3,"3.5",4,5}))</f>
        <v>3</v>
      </c>
      <c r="Z101" s="99">
        <v>46</v>
      </c>
      <c r="AA101" s="99">
        <v>27</v>
      </c>
      <c r="AB101" s="99">
        <f t="shared" si="28"/>
        <v>73</v>
      </c>
      <c r="AC101" s="139">
        <v>19</v>
      </c>
      <c r="AD101" s="139">
        <v>18</v>
      </c>
      <c r="AE101" s="139">
        <f t="shared" si="29"/>
        <v>37</v>
      </c>
      <c r="AF101" s="140">
        <f t="shared" si="30"/>
        <v>110</v>
      </c>
      <c r="AG101" s="137">
        <f>IF(AF101="0","0",LOOKUP(AF101,{0,66,80,100,120,140,160},{0,1,2,3,"3.5",4,5}))</f>
        <v>3</v>
      </c>
      <c r="AH101" s="137">
        <v>41</v>
      </c>
      <c r="AI101" s="137">
        <v>38</v>
      </c>
      <c r="AJ101" s="99">
        <f t="shared" si="31"/>
        <v>79</v>
      </c>
      <c r="AK101" s="101">
        <v>16</v>
      </c>
      <c r="AL101" s="141">
        <v>13</v>
      </c>
      <c r="AM101" s="141">
        <f t="shared" si="32"/>
        <v>29</v>
      </c>
      <c r="AN101" s="140">
        <f t="shared" si="33"/>
        <v>108</v>
      </c>
      <c r="AO101" s="137">
        <f>IF(AN101="0","0",LOOKUP(AN101,{0,66,80,100,120,140,160},{0,1,2,3,"3.5",4,5}))</f>
        <v>3</v>
      </c>
      <c r="AP101" s="137">
        <v>44</v>
      </c>
      <c r="AQ101" s="137">
        <v>32</v>
      </c>
      <c r="AR101" s="101">
        <f t="shared" si="34"/>
        <v>76</v>
      </c>
      <c r="AS101" s="101">
        <v>11</v>
      </c>
      <c r="AT101" s="141">
        <v>19</v>
      </c>
      <c r="AU101" s="141">
        <f t="shared" si="35"/>
        <v>30</v>
      </c>
      <c r="AV101" s="141">
        <v>50</v>
      </c>
      <c r="AW101" s="141">
        <f t="shared" si="36"/>
        <v>156</v>
      </c>
      <c r="AX101" s="137">
        <f>IF(AW101="0","0",LOOKUP(AW101,{0,66,80,100,120,140,160},{0,1,2,3,"3.5",4,5}))</f>
        <v>4</v>
      </c>
      <c r="AY101" s="107" t="s">
        <v>486</v>
      </c>
      <c r="AZ101" s="107">
        <f>IF(ISBLANK(AX101)," ",IF(AX101="0","0",LOOKUP(AX101,{0,1,2,3,"3.5",4,5},{0,0,0,1,"1.5",2,3})))</f>
        <v>2</v>
      </c>
      <c r="BA101" s="44">
        <f t="shared" si="37"/>
        <v>0</v>
      </c>
      <c r="BB101" s="43" t="str">
        <f t="shared" si="38"/>
        <v>F</v>
      </c>
      <c r="BC101" s="34" t="str">
        <f t="shared" si="39"/>
        <v>Fail</v>
      </c>
      <c r="BD101" s="42"/>
      <c r="BE101" s="49" t="str">
        <f>IF(H101="0","0",LOOKUP(H101,{0,1,2,3,"3.5",4,5},{"F","D","C","B","A-","A","A+"}))</f>
        <v>A-</v>
      </c>
      <c r="BF101" s="49" t="str">
        <f>IF(L101="0","0",LOOKUP(L101,{0,1,2,3,"3.5",4,5},{"F","D","C","B","A-","A","A+"}))</f>
        <v>F</v>
      </c>
      <c r="BG101" s="49" t="str">
        <f>IF(Q101="0","0",LOOKUP(Q101,{0,1,2,3,"3.5",4,5},{"F","D","C","B","A-","A","A+"}))</f>
        <v>C</v>
      </c>
      <c r="BH101" s="49" t="str">
        <f>IF(Y101="0","0",LOOKUP(Y101,{0,1,2,3,"3.5",4,5},{"F","D","C","B","A-","A","A+"}))</f>
        <v>B</v>
      </c>
      <c r="BI101" s="49" t="str">
        <f>IF(AG101="0","0",LOOKUP(AG101,{0,1,2,3,"3.5",4,5},{"F","D","C","B","A-","A","A+"}))</f>
        <v>B</v>
      </c>
      <c r="BJ101" s="49" t="str">
        <f>IF(AO101="0","0",LOOKUP(AO101,{0,1,2,3,"3.5",4,5},{"F","D","C","B","A-","A","A+"}))</f>
        <v>B</v>
      </c>
      <c r="BK101" s="49" t="str">
        <f>IF(AX101="0","0",LOOKUP(AX101,{0,1,2,3,"3.5",4,5},{"F","D","C","B","A-","A","A+"}))</f>
        <v>A</v>
      </c>
      <c r="BL101" s="50">
        <f t="shared" si="40"/>
        <v>700</v>
      </c>
    </row>
    <row r="102" spans="1:64" ht="15" customHeight="1">
      <c r="A102" s="37">
        <v>2098</v>
      </c>
      <c r="B102" s="38" t="s">
        <v>574</v>
      </c>
      <c r="C102" s="99">
        <v>34</v>
      </c>
      <c r="D102" s="99">
        <v>64</v>
      </c>
      <c r="E102" s="99">
        <f t="shared" si="21"/>
        <v>98</v>
      </c>
      <c r="F102" s="99">
        <v>20</v>
      </c>
      <c r="G102" s="99">
        <f t="shared" si="22"/>
        <v>118</v>
      </c>
      <c r="H102" s="135">
        <f>IF(G102="0","0",LOOKUP(G102,{0,66,80,100,120,140,160},{0,1,2,3,"3.5",4,5}))</f>
        <v>3</v>
      </c>
      <c r="I102" s="99">
        <v>52</v>
      </c>
      <c r="J102" s="101">
        <v>53</v>
      </c>
      <c r="K102" s="136">
        <f t="shared" si="23"/>
        <v>105</v>
      </c>
      <c r="L102" s="99">
        <f>IF(K102="0","0",LOOKUP(K102,{0,66,80,100,120,140,160},{0,1,2,3,"3.5",4,5}))</f>
        <v>3</v>
      </c>
      <c r="M102" s="101">
        <v>32</v>
      </c>
      <c r="N102" s="101">
        <v>12</v>
      </c>
      <c r="O102" s="101">
        <v>12</v>
      </c>
      <c r="P102" s="99">
        <f t="shared" si="24"/>
        <v>56</v>
      </c>
      <c r="Q102" s="137">
        <f>IF(P102="0","0",LOOKUP(P102,{0,33,40,50,60,70,80},{0,1,2,3,"3.5",4,5}))</f>
        <v>3</v>
      </c>
      <c r="R102" s="137">
        <v>25</v>
      </c>
      <c r="S102" s="137">
        <v>33</v>
      </c>
      <c r="T102" s="101">
        <f t="shared" si="25"/>
        <v>58</v>
      </c>
      <c r="U102" s="101">
        <v>16</v>
      </c>
      <c r="V102" s="101">
        <v>15</v>
      </c>
      <c r="W102" s="101">
        <f t="shared" si="26"/>
        <v>31</v>
      </c>
      <c r="X102" s="138">
        <f t="shared" si="27"/>
        <v>89</v>
      </c>
      <c r="Y102" s="99">
        <f>IF(X102="0","0",LOOKUP(X102,{0,66,80,100,120,140,160},{0,1,2,3,"3.5",4,5}))</f>
        <v>2</v>
      </c>
      <c r="Z102" s="99">
        <v>40</v>
      </c>
      <c r="AA102" s="99">
        <v>35</v>
      </c>
      <c r="AB102" s="99">
        <f t="shared" si="28"/>
        <v>75</v>
      </c>
      <c r="AC102" s="139">
        <v>26</v>
      </c>
      <c r="AD102" s="139">
        <v>24</v>
      </c>
      <c r="AE102" s="139">
        <f t="shared" si="29"/>
        <v>50</v>
      </c>
      <c r="AF102" s="140">
        <f t="shared" si="30"/>
        <v>125</v>
      </c>
      <c r="AG102" s="137" t="str">
        <f>IF(AF102="0","0",LOOKUP(AF102,{0,66,80,100,120,140,160},{0,1,2,3,"3.5",4,5}))</f>
        <v>3.5</v>
      </c>
      <c r="AH102" s="137">
        <v>39</v>
      </c>
      <c r="AI102" s="137">
        <v>43</v>
      </c>
      <c r="AJ102" s="99">
        <f t="shared" si="31"/>
        <v>82</v>
      </c>
      <c r="AK102" s="101">
        <v>21</v>
      </c>
      <c r="AL102" s="141">
        <v>20</v>
      </c>
      <c r="AM102" s="141">
        <f t="shared" si="32"/>
        <v>41</v>
      </c>
      <c r="AN102" s="140">
        <f t="shared" si="33"/>
        <v>123</v>
      </c>
      <c r="AO102" s="137" t="str">
        <f>IF(AN102="0","0",LOOKUP(AN102,{0,66,80,100,120,140,160},{0,1,2,3,"3.5",4,5}))</f>
        <v>3.5</v>
      </c>
      <c r="AP102" s="137">
        <v>39</v>
      </c>
      <c r="AQ102" s="137">
        <v>22</v>
      </c>
      <c r="AR102" s="101">
        <f t="shared" si="34"/>
        <v>61</v>
      </c>
      <c r="AS102" s="101">
        <v>18</v>
      </c>
      <c r="AT102" s="141">
        <v>17</v>
      </c>
      <c r="AU102" s="141">
        <f t="shared" si="35"/>
        <v>35</v>
      </c>
      <c r="AV102" s="141">
        <v>50</v>
      </c>
      <c r="AW102" s="141">
        <f t="shared" si="36"/>
        <v>146</v>
      </c>
      <c r="AX102" s="137">
        <f>IF(AW102="0","0",LOOKUP(AW102,{0,66,80,100,120,140,160},{0,1,2,3,"3.5",4,5}))</f>
        <v>4</v>
      </c>
      <c r="AY102" s="107" t="s">
        <v>486</v>
      </c>
      <c r="AZ102" s="107">
        <f>IF(ISBLANK(AX102)," ",IF(AX102="0","0",LOOKUP(AX102,{0,1,2,3,"3.5",4,5},{0,0,0,1,"1.5",2,3})))</f>
        <v>2</v>
      </c>
      <c r="BA102" s="44">
        <f t="shared" si="37"/>
        <v>3.3333333333333335</v>
      </c>
      <c r="BB102" s="43" t="str">
        <f t="shared" si="38"/>
        <v>B</v>
      </c>
      <c r="BC102" s="34" t="str">
        <f t="shared" si="39"/>
        <v>Average Result</v>
      </c>
      <c r="BD102" s="42"/>
      <c r="BE102" s="49" t="str">
        <f>IF(H102="0","0",LOOKUP(H102,{0,1,2,3,"3.5",4,5},{"F","D","C","B","A-","A","A+"}))</f>
        <v>B</v>
      </c>
      <c r="BF102" s="49" t="str">
        <f>IF(L102="0","0",LOOKUP(L102,{0,1,2,3,"3.5",4,5},{"F","D","C","B","A-","A","A+"}))</f>
        <v>B</v>
      </c>
      <c r="BG102" s="49" t="str">
        <f>IF(Q102="0","0",LOOKUP(Q102,{0,1,2,3,"3.5",4,5},{"F","D","C","B","A-","A","A+"}))</f>
        <v>B</v>
      </c>
      <c r="BH102" s="49" t="str">
        <f>IF(Y102="0","0",LOOKUP(Y102,{0,1,2,3,"3.5",4,5},{"F","D","C","B","A-","A","A+"}))</f>
        <v>C</v>
      </c>
      <c r="BI102" s="49" t="str">
        <f>IF(AG102="0","0",LOOKUP(AG102,{0,1,2,3,"3.5",4,5},{"F","D","C","B","A-","A","A+"}))</f>
        <v>A-</v>
      </c>
      <c r="BJ102" s="49" t="str">
        <f>IF(AO102="0","0",LOOKUP(AO102,{0,1,2,3,"3.5",4,5},{"F","D","C","B","A-","A","A+"}))</f>
        <v>A-</v>
      </c>
      <c r="BK102" s="49" t="str">
        <f>IF(AX102="0","0",LOOKUP(AX102,{0,1,2,3,"3.5",4,5},{"F","D","C","B","A-","A","A+"}))</f>
        <v>A</v>
      </c>
      <c r="BL102" s="50">
        <f t="shared" si="40"/>
        <v>762</v>
      </c>
    </row>
    <row r="103" spans="1:64" ht="15" customHeight="1">
      <c r="A103" s="37">
        <v>2099</v>
      </c>
      <c r="B103" s="38" t="s">
        <v>575</v>
      </c>
      <c r="C103" s="99">
        <v>43</v>
      </c>
      <c r="D103" s="99">
        <v>67</v>
      </c>
      <c r="E103" s="99">
        <f t="shared" si="21"/>
        <v>110</v>
      </c>
      <c r="F103" s="99">
        <v>19</v>
      </c>
      <c r="G103" s="99">
        <f t="shared" si="22"/>
        <v>129</v>
      </c>
      <c r="H103" s="135" t="str">
        <f>IF(G103="0","0",LOOKUP(G103,{0,66,80,100,120,140,160},{0,1,2,3,"3.5",4,5}))</f>
        <v>3.5</v>
      </c>
      <c r="I103" s="99">
        <v>60</v>
      </c>
      <c r="J103" s="101">
        <v>50</v>
      </c>
      <c r="K103" s="136">
        <f t="shared" si="23"/>
        <v>110</v>
      </c>
      <c r="L103" s="99">
        <f>IF(K103="0","0",LOOKUP(K103,{0,66,80,100,120,140,160},{0,1,2,3,"3.5",4,5}))</f>
        <v>3</v>
      </c>
      <c r="M103" s="101">
        <v>35</v>
      </c>
      <c r="N103" s="101">
        <v>11</v>
      </c>
      <c r="O103" s="101">
        <v>22</v>
      </c>
      <c r="P103" s="99">
        <f t="shared" si="24"/>
        <v>68</v>
      </c>
      <c r="Q103" s="137" t="str">
        <f>IF(P103="0","0",LOOKUP(P103,{0,33,40,50,60,70,80},{0,1,2,3,"3.5",4,5}))</f>
        <v>3.5</v>
      </c>
      <c r="R103" s="137">
        <v>34</v>
      </c>
      <c r="S103" s="137">
        <v>36</v>
      </c>
      <c r="T103" s="101">
        <f t="shared" si="25"/>
        <v>70</v>
      </c>
      <c r="U103" s="101">
        <v>16</v>
      </c>
      <c r="V103" s="101">
        <v>13</v>
      </c>
      <c r="W103" s="101">
        <f t="shared" si="26"/>
        <v>29</v>
      </c>
      <c r="X103" s="138">
        <f t="shared" si="27"/>
        <v>99</v>
      </c>
      <c r="Y103" s="99">
        <f>IF(X103="0","0",LOOKUP(X103,{0,66,80,100,120,140,160},{0,1,2,3,"3.5",4,5}))</f>
        <v>2</v>
      </c>
      <c r="Z103" s="99">
        <v>39</v>
      </c>
      <c r="AA103" s="99">
        <v>45</v>
      </c>
      <c r="AB103" s="99">
        <f t="shared" si="28"/>
        <v>84</v>
      </c>
      <c r="AC103" s="139">
        <v>27</v>
      </c>
      <c r="AD103" s="139">
        <v>24</v>
      </c>
      <c r="AE103" s="139">
        <f t="shared" si="29"/>
        <v>51</v>
      </c>
      <c r="AF103" s="140">
        <f t="shared" si="30"/>
        <v>135</v>
      </c>
      <c r="AG103" s="137" t="str">
        <f>IF(AF103="0","0",LOOKUP(AF103,{0,66,80,100,120,140,160},{0,1,2,3,"3.5",4,5}))</f>
        <v>3.5</v>
      </c>
      <c r="AH103" s="137">
        <v>39</v>
      </c>
      <c r="AI103" s="137">
        <v>44</v>
      </c>
      <c r="AJ103" s="99">
        <f t="shared" si="31"/>
        <v>83</v>
      </c>
      <c r="AK103" s="101">
        <v>23</v>
      </c>
      <c r="AL103" s="141">
        <v>18</v>
      </c>
      <c r="AM103" s="141">
        <f t="shared" si="32"/>
        <v>41</v>
      </c>
      <c r="AN103" s="140">
        <f t="shared" si="33"/>
        <v>124</v>
      </c>
      <c r="AO103" s="137" t="str">
        <f>IF(AN103="0","0",LOOKUP(AN103,{0,66,80,100,120,140,160},{0,1,2,3,"3.5",4,5}))</f>
        <v>3.5</v>
      </c>
      <c r="AP103" s="137">
        <v>42</v>
      </c>
      <c r="AQ103" s="137">
        <v>32</v>
      </c>
      <c r="AR103" s="101">
        <f t="shared" si="34"/>
        <v>74</v>
      </c>
      <c r="AS103" s="101">
        <v>16</v>
      </c>
      <c r="AT103" s="141">
        <v>18</v>
      </c>
      <c r="AU103" s="141">
        <f t="shared" si="35"/>
        <v>34</v>
      </c>
      <c r="AV103" s="141">
        <v>50</v>
      </c>
      <c r="AW103" s="141">
        <f t="shared" si="36"/>
        <v>158</v>
      </c>
      <c r="AX103" s="137">
        <f>IF(AW103="0","0",LOOKUP(AW103,{0,66,80,100,120,140,160},{0,1,2,3,"3.5",4,5}))</f>
        <v>4</v>
      </c>
      <c r="AY103" s="107" t="s">
        <v>486</v>
      </c>
      <c r="AZ103" s="107">
        <f>IF(ISBLANK(AX103)," ",IF(AX103="0","0",LOOKUP(AX103,{0,1,2,3,"3.5",4,5},{0,0,0,1,"1.5",2,3})))</f>
        <v>2</v>
      </c>
      <c r="BA103" s="44">
        <f t="shared" si="37"/>
        <v>3.5</v>
      </c>
      <c r="BB103" s="43" t="str">
        <f t="shared" si="38"/>
        <v>A-</v>
      </c>
      <c r="BC103" s="34" t="str">
        <f t="shared" si="39"/>
        <v>Good Result</v>
      </c>
      <c r="BD103" s="42"/>
      <c r="BE103" s="49" t="str">
        <f>IF(H103="0","0",LOOKUP(H103,{0,1,2,3,"3.5",4,5},{"F","D","C","B","A-","A","A+"}))</f>
        <v>A-</v>
      </c>
      <c r="BF103" s="49" t="str">
        <f>IF(L103="0","0",LOOKUP(L103,{0,1,2,3,"3.5",4,5},{"F","D","C","B","A-","A","A+"}))</f>
        <v>B</v>
      </c>
      <c r="BG103" s="49" t="str">
        <f>IF(Q103="0","0",LOOKUP(Q103,{0,1,2,3,"3.5",4,5},{"F","D","C","B","A-","A","A+"}))</f>
        <v>A-</v>
      </c>
      <c r="BH103" s="49" t="str">
        <f>IF(Y103="0","0",LOOKUP(Y103,{0,1,2,3,"3.5",4,5},{"F","D","C","B","A-","A","A+"}))</f>
        <v>C</v>
      </c>
      <c r="BI103" s="49" t="str">
        <f>IF(AG103="0","0",LOOKUP(AG103,{0,1,2,3,"3.5",4,5},{"F","D","C","B","A-","A","A+"}))</f>
        <v>A-</v>
      </c>
      <c r="BJ103" s="49" t="str">
        <f>IF(AO103="0","0",LOOKUP(AO103,{0,1,2,3,"3.5",4,5},{"F","D","C","B","A-","A","A+"}))</f>
        <v>A-</v>
      </c>
      <c r="BK103" s="49" t="str">
        <f>IF(AX103="0","0",LOOKUP(AX103,{0,1,2,3,"3.5",4,5},{"F","D","C","B","A-","A","A+"}))</f>
        <v>A</v>
      </c>
      <c r="BL103" s="50">
        <f t="shared" si="40"/>
        <v>823</v>
      </c>
    </row>
    <row r="104" spans="1:64" ht="15" customHeight="1">
      <c r="A104" s="37">
        <v>2100</v>
      </c>
      <c r="B104" s="38" t="s">
        <v>576</v>
      </c>
      <c r="C104" s="99">
        <v>36</v>
      </c>
      <c r="D104" s="99">
        <v>56</v>
      </c>
      <c r="E104" s="99">
        <f t="shared" si="21"/>
        <v>92</v>
      </c>
      <c r="F104" s="99">
        <v>23</v>
      </c>
      <c r="G104" s="99">
        <f t="shared" si="22"/>
        <v>115</v>
      </c>
      <c r="H104" s="135">
        <f>IF(G104="0","0",LOOKUP(G104,{0,66,80,100,120,140,160},{0,1,2,3,"3.5",4,5}))</f>
        <v>3</v>
      </c>
      <c r="I104" s="99">
        <v>52</v>
      </c>
      <c r="J104" s="101">
        <v>53</v>
      </c>
      <c r="K104" s="136">
        <f t="shared" si="23"/>
        <v>105</v>
      </c>
      <c r="L104" s="99">
        <f>IF(K104="0","0",LOOKUP(K104,{0,66,80,100,120,140,160},{0,1,2,3,"3.5",4,5}))</f>
        <v>3</v>
      </c>
      <c r="M104" s="101">
        <v>25</v>
      </c>
      <c r="N104" s="101">
        <v>13</v>
      </c>
      <c r="O104" s="101">
        <v>15</v>
      </c>
      <c r="P104" s="99">
        <f t="shared" si="24"/>
        <v>53</v>
      </c>
      <c r="Q104" s="137">
        <f>IF(P104="0","0",LOOKUP(P104,{0,33,40,50,60,70,80},{0,1,2,3,"3.5",4,5}))</f>
        <v>3</v>
      </c>
      <c r="R104" s="137">
        <v>19</v>
      </c>
      <c r="S104" s="137">
        <v>31</v>
      </c>
      <c r="T104" s="101">
        <f t="shared" si="25"/>
        <v>50</v>
      </c>
      <c r="U104" s="101">
        <v>13</v>
      </c>
      <c r="V104" s="101">
        <v>10</v>
      </c>
      <c r="W104" s="101">
        <f t="shared" si="26"/>
        <v>23</v>
      </c>
      <c r="X104" s="138">
        <f t="shared" si="27"/>
        <v>73</v>
      </c>
      <c r="Y104" s="99">
        <f>IF(X104="0","0",LOOKUP(X104,{0,66,80,100,120,140,160},{0,1,2,3,"3.5",4,5}))</f>
        <v>1</v>
      </c>
      <c r="Z104" s="99">
        <v>27</v>
      </c>
      <c r="AA104" s="99">
        <v>26</v>
      </c>
      <c r="AB104" s="99">
        <f t="shared" si="28"/>
        <v>53</v>
      </c>
      <c r="AC104" s="139">
        <v>18</v>
      </c>
      <c r="AD104" s="139">
        <v>18</v>
      </c>
      <c r="AE104" s="139">
        <f t="shared" si="29"/>
        <v>36</v>
      </c>
      <c r="AF104" s="140">
        <f t="shared" si="30"/>
        <v>89</v>
      </c>
      <c r="AG104" s="137">
        <f>IF(AF104="0","0",LOOKUP(AF104,{0,66,80,100,120,140,160},{0,1,2,3,"3.5",4,5}))</f>
        <v>2</v>
      </c>
      <c r="AH104" s="137">
        <v>22</v>
      </c>
      <c r="AI104" s="137">
        <v>24</v>
      </c>
      <c r="AJ104" s="99">
        <f t="shared" si="31"/>
        <v>46</v>
      </c>
      <c r="AK104" s="101">
        <v>18</v>
      </c>
      <c r="AL104" s="141">
        <v>16</v>
      </c>
      <c r="AM104" s="141">
        <f t="shared" si="32"/>
        <v>34</v>
      </c>
      <c r="AN104" s="140">
        <f t="shared" si="33"/>
        <v>80</v>
      </c>
      <c r="AO104" s="137">
        <f>IF(AN104="0","0",LOOKUP(AN104,{0,66,80,100,120,140,160},{0,1,2,3,"3.5",4,5}))</f>
        <v>2</v>
      </c>
      <c r="AP104" s="137">
        <v>29</v>
      </c>
      <c r="AQ104" s="137">
        <v>17</v>
      </c>
      <c r="AR104" s="101">
        <f t="shared" si="34"/>
        <v>46</v>
      </c>
      <c r="AS104" s="101">
        <v>13</v>
      </c>
      <c r="AT104" s="141">
        <v>17</v>
      </c>
      <c r="AU104" s="141">
        <f t="shared" si="35"/>
        <v>30</v>
      </c>
      <c r="AV104" s="141">
        <v>48</v>
      </c>
      <c r="AW104" s="141">
        <f t="shared" si="36"/>
        <v>124</v>
      </c>
      <c r="AX104" s="137" t="str">
        <f>IF(AW104="0","0",LOOKUP(AW104,{0,66,80,100,120,140,160},{0,1,2,3,"3.5",4,5}))</f>
        <v>3.5</v>
      </c>
      <c r="AY104" s="107" t="s">
        <v>486</v>
      </c>
      <c r="AZ104" s="107" t="str">
        <f>IF(ISBLANK(AX104)," ",IF(AX104="0","0",LOOKUP(AX104,{0,1,2,3,"3.5",4,5},{0,0,0,1,"1.5",2,3})))</f>
        <v>1.5</v>
      </c>
      <c r="BA104" s="44">
        <f t="shared" si="37"/>
        <v>2.5833333333333335</v>
      </c>
      <c r="BB104" s="43" t="str">
        <f t="shared" si="38"/>
        <v>C</v>
      </c>
      <c r="BC104" s="34" t="str">
        <f t="shared" si="39"/>
        <v>Bellow Average Result</v>
      </c>
      <c r="BD104" s="42"/>
      <c r="BE104" s="49" t="str">
        <f>IF(H104="0","0",LOOKUP(H104,{0,1,2,3,"3.5",4,5},{"F","D","C","B","A-","A","A+"}))</f>
        <v>B</v>
      </c>
      <c r="BF104" s="49" t="str">
        <f>IF(L104="0","0",LOOKUP(L104,{0,1,2,3,"3.5",4,5},{"F","D","C","B","A-","A","A+"}))</f>
        <v>B</v>
      </c>
      <c r="BG104" s="49" t="str">
        <f>IF(Q104="0","0",LOOKUP(Q104,{0,1,2,3,"3.5",4,5},{"F","D","C","B","A-","A","A+"}))</f>
        <v>B</v>
      </c>
      <c r="BH104" s="49" t="str">
        <f>IF(Y104="0","0",LOOKUP(Y104,{0,1,2,3,"3.5",4,5},{"F","D","C","B","A-","A","A+"}))</f>
        <v>D</v>
      </c>
      <c r="BI104" s="49" t="str">
        <f>IF(AG104="0","0",LOOKUP(AG104,{0,1,2,3,"3.5",4,5},{"F","D","C","B","A-","A","A+"}))</f>
        <v>C</v>
      </c>
      <c r="BJ104" s="49" t="str">
        <f>IF(AO104="0","0",LOOKUP(AO104,{0,1,2,3,"3.5",4,5},{"F","D","C","B","A-","A","A+"}))</f>
        <v>C</v>
      </c>
      <c r="BK104" s="49" t="str">
        <f>IF(AX104="0","0",LOOKUP(AX104,{0,1,2,3,"3.5",4,5},{"F","D","C","B","A-","A","A+"}))</f>
        <v>A-</v>
      </c>
      <c r="BL104" s="50">
        <f t="shared" si="40"/>
        <v>639</v>
      </c>
    </row>
    <row r="105" spans="1:64" ht="15" customHeight="1">
      <c r="A105" s="37">
        <v>2101</v>
      </c>
      <c r="B105" s="38" t="s">
        <v>577</v>
      </c>
      <c r="C105" s="99">
        <v>32</v>
      </c>
      <c r="D105" s="99">
        <v>67</v>
      </c>
      <c r="E105" s="99">
        <f t="shared" si="21"/>
        <v>99</v>
      </c>
      <c r="F105" s="99">
        <v>22</v>
      </c>
      <c r="G105" s="99">
        <f t="shared" si="22"/>
        <v>121</v>
      </c>
      <c r="H105" s="135" t="str">
        <f>IF(G105="0","0",LOOKUP(G105,{0,66,80,100,120,140,160},{0,1,2,3,"3.5",4,5}))</f>
        <v>3.5</v>
      </c>
      <c r="I105" s="99">
        <v>40</v>
      </c>
      <c r="J105" s="101">
        <v>46</v>
      </c>
      <c r="K105" s="136">
        <f t="shared" si="23"/>
        <v>86</v>
      </c>
      <c r="L105" s="99">
        <f>IF(K105="0","0",LOOKUP(K105,{0,66,80,100,120,140,160},{0,1,2,3,"3.5",4,5}))</f>
        <v>2</v>
      </c>
      <c r="M105" s="101">
        <v>32</v>
      </c>
      <c r="N105" s="101">
        <v>17</v>
      </c>
      <c r="O105" s="101">
        <v>12</v>
      </c>
      <c r="P105" s="99">
        <f t="shared" si="24"/>
        <v>61</v>
      </c>
      <c r="Q105" s="137" t="str">
        <f>IF(P105="0","0",LOOKUP(P105,{0,33,40,50,60,70,80},{0,1,2,3,"3.5",4,5}))</f>
        <v>3.5</v>
      </c>
      <c r="R105" s="137">
        <v>19</v>
      </c>
      <c r="S105" s="137">
        <v>36</v>
      </c>
      <c r="T105" s="101">
        <f t="shared" si="25"/>
        <v>55</v>
      </c>
      <c r="U105" s="101">
        <v>12</v>
      </c>
      <c r="V105" s="101">
        <v>14</v>
      </c>
      <c r="W105" s="101">
        <f t="shared" si="26"/>
        <v>26</v>
      </c>
      <c r="X105" s="138">
        <f t="shared" si="27"/>
        <v>81</v>
      </c>
      <c r="Y105" s="99">
        <f>IF(X105="0","0",LOOKUP(X105,{0,66,80,100,120,140,160},{0,1,2,3,"3.5",4,5}))</f>
        <v>2</v>
      </c>
      <c r="Z105" s="99">
        <v>36</v>
      </c>
      <c r="AA105" s="99">
        <v>32</v>
      </c>
      <c r="AB105" s="99">
        <f t="shared" si="28"/>
        <v>68</v>
      </c>
      <c r="AC105" s="139">
        <v>23</v>
      </c>
      <c r="AD105" s="139">
        <v>19</v>
      </c>
      <c r="AE105" s="139">
        <f t="shared" si="29"/>
        <v>42</v>
      </c>
      <c r="AF105" s="140">
        <f t="shared" si="30"/>
        <v>110</v>
      </c>
      <c r="AG105" s="137">
        <f>IF(AF105="0","0",LOOKUP(AF105,{0,66,80,100,120,140,160},{0,1,2,3,"3.5",4,5}))</f>
        <v>3</v>
      </c>
      <c r="AH105" s="137">
        <v>26</v>
      </c>
      <c r="AI105" s="137">
        <v>32</v>
      </c>
      <c r="AJ105" s="99">
        <f t="shared" si="31"/>
        <v>58</v>
      </c>
      <c r="AK105" s="101">
        <v>16</v>
      </c>
      <c r="AL105" s="141">
        <v>14</v>
      </c>
      <c r="AM105" s="141">
        <f t="shared" si="32"/>
        <v>30</v>
      </c>
      <c r="AN105" s="140">
        <f t="shared" si="33"/>
        <v>88</v>
      </c>
      <c r="AO105" s="137">
        <f>IF(AN105="0","0",LOOKUP(AN105,{0,66,80,100,120,140,160},{0,1,2,3,"3.5",4,5}))</f>
        <v>2</v>
      </c>
      <c r="AP105" s="137">
        <v>36</v>
      </c>
      <c r="AQ105" s="137">
        <v>17</v>
      </c>
      <c r="AR105" s="101">
        <f t="shared" si="34"/>
        <v>53</v>
      </c>
      <c r="AS105" s="101">
        <v>18</v>
      </c>
      <c r="AT105" s="141">
        <v>18</v>
      </c>
      <c r="AU105" s="141">
        <f t="shared" si="35"/>
        <v>36</v>
      </c>
      <c r="AV105" s="141">
        <v>42</v>
      </c>
      <c r="AW105" s="141">
        <f t="shared" si="36"/>
        <v>131</v>
      </c>
      <c r="AX105" s="137" t="str">
        <f>IF(AW105="0","0",LOOKUP(AW105,{0,66,80,100,120,140,160},{0,1,2,3,"3.5",4,5}))</f>
        <v>3.5</v>
      </c>
      <c r="AY105" s="107" t="s">
        <v>486</v>
      </c>
      <c r="AZ105" s="107" t="str">
        <f>IF(ISBLANK(AX105)," ",IF(AX105="0","0",LOOKUP(AX105,{0,1,2,3,"3.5",4,5},{0,0,0,1,"1.5",2,3})))</f>
        <v>1.5</v>
      </c>
      <c r="BA105" s="44">
        <f t="shared" si="37"/>
        <v>2.9166666666666665</v>
      </c>
      <c r="BB105" s="43" t="str">
        <f t="shared" si="38"/>
        <v>C</v>
      </c>
      <c r="BC105" s="34" t="str">
        <f t="shared" si="39"/>
        <v>Bellow Average Result</v>
      </c>
      <c r="BD105" s="42"/>
      <c r="BE105" s="49" t="str">
        <f>IF(H105="0","0",LOOKUP(H105,{0,1,2,3,"3.5",4,5},{"F","D","C","B","A-","A","A+"}))</f>
        <v>A-</v>
      </c>
      <c r="BF105" s="49" t="str">
        <f>IF(L105="0","0",LOOKUP(L105,{0,1,2,3,"3.5",4,5},{"F","D","C","B","A-","A","A+"}))</f>
        <v>C</v>
      </c>
      <c r="BG105" s="49" t="str">
        <f>IF(Q105="0","0",LOOKUP(Q105,{0,1,2,3,"3.5",4,5},{"F","D","C","B","A-","A","A+"}))</f>
        <v>A-</v>
      </c>
      <c r="BH105" s="49" t="str">
        <f>IF(Y105="0","0",LOOKUP(Y105,{0,1,2,3,"3.5",4,5},{"F","D","C","B","A-","A","A+"}))</f>
        <v>C</v>
      </c>
      <c r="BI105" s="49" t="str">
        <f>IF(AG105="0","0",LOOKUP(AG105,{0,1,2,3,"3.5",4,5},{"F","D","C","B","A-","A","A+"}))</f>
        <v>B</v>
      </c>
      <c r="BJ105" s="49" t="str">
        <f>IF(AO105="0","0",LOOKUP(AO105,{0,1,2,3,"3.5",4,5},{"F","D","C","B","A-","A","A+"}))</f>
        <v>C</v>
      </c>
      <c r="BK105" s="49" t="str">
        <f>IF(AX105="0","0",LOOKUP(AX105,{0,1,2,3,"3.5",4,5},{"F","D","C","B","A-","A","A+"}))</f>
        <v>A-</v>
      </c>
      <c r="BL105" s="50">
        <f t="shared" si="40"/>
        <v>678</v>
      </c>
    </row>
    <row r="106" spans="1:64" ht="15" customHeight="1">
      <c r="A106" s="37">
        <v>2102</v>
      </c>
      <c r="B106" s="38" t="s">
        <v>578</v>
      </c>
      <c r="C106" s="99">
        <v>19</v>
      </c>
      <c r="D106" s="99">
        <v>58</v>
      </c>
      <c r="E106" s="99">
        <f t="shared" si="21"/>
        <v>77</v>
      </c>
      <c r="F106" s="99">
        <v>21</v>
      </c>
      <c r="G106" s="99">
        <f t="shared" si="22"/>
        <v>98</v>
      </c>
      <c r="H106" s="135">
        <f>IF(G106="0","0",LOOKUP(G106,{0,66,80,100,120,140,160},{0,1,2,3,"3.5",4,5}))</f>
        <v>2</v>
      </c>
      <c r="I106" s="99">
        <v>54</v>
      </c>
      <c r="J106" s="101">
        <v>50</v>
      </c>
      <c r="K106" s="136">
        <f t="shared" si="23"/>
        <v>104</v>
      </c>
      <c r="L106" s="99">
        <f>IF(K106="0","0",LOOKUP(K106,{0,66,80,100,120,140,160},{0,1,2,3,"3.5",4,5}))</f>
        <v>3</v>
      </c>
      <c r="M106" s="101">
        <v>31</v>
      </c>
      <c r="N106" s="101">
        <v>14</v>
      </c>
      <c r="O106" s="101">
        <v>13</v>
      </c>
      <c r="P106" s="99">
        <f t="shared" si="24"/>
        <v>58</v>
      </c>
      <c r="Q106" s="137">
        <f>IF(P106="0","0",LOOKUP(P106,{0,33,40,50,60,70,80},{0,1,2,3,"3.5",4,5}))</f>
        <v>3</v>
      </c>
      <c r="R106" s="137">
        <v>24</v>
      </c>
      <c r="S106" s="137">
        <v>35</v>
      </c>
      <c r="T106" s="101">
        <f t="shared" si="25"/>
        <v>59</v>
      </c>
      <c r="U106" s="101">
        <v>16</v>
      </c>
      <c r="V106" s="101">
        <v>18</v>
      </c>
      <c r="W106" s="101">
        <f t="shared" si="26"/>
        <v>34</v>
      </c>
      <c r="X106" s="138">
        <f t="shared" si="27"/>
        <v>93</v>
      </c>
      <c r="Y106" s="99">
        <f>IF(X106="0","0",LOOKUP(X106,{0,66,80,100,120,140,160},{0,1,2,3,"3.5",4,5}))</f>
        <v>2</v>
      </c>
      <c r="Z106" s="99">
        <v>27</v>
      </c>
      <c r="AA106" s="99">
        <v>23</v>
      </c>
      <c r="AB106" s="99">
        <f t="shared" si="28"/>
        <v>50</v>
      </c>
      <c r="AC106" s="139">
        <v>26</v>
      </c>
      <c r="AD106" s="139">
        <v>19</v>
      </c>
      <c r="AE106" s="139">
        <f t="shared" si="29"/>
        <v>45</v>
      </c>
      <c r="AF106" s="140">
        <f t="shared" si="30"/>
        <v>95</v>
      </c>
      <c r="AG106" s="137">
        <f>IF(AF106="0","0",LOOKUP(AF106,{0,66,80,100,120,140,160},{0,1,2,3,"3.5",4,5}))</f>
        <v>2</v>
      </c>
      <c r="AH106" s="137">
        <v>30</v>
      </c>
      <c r="AI106" s="137">
        <v>31</v>
      </c>
      <c r="AJ106" s="99">
        <f t="shared" si="31"/>
        <v>61</v>
      </c>
      <c r="AK106" s="101">
        <v>18</v>
      </c>
      <c r="AL106" s="141">
        <v>16</v>
      </c>
      <c r="AM106" s="141">
        <f t="shared" si="32"/>
        <v>34</v>
      </c>
      <c r="AN106" s="140">
        <f t="shared" si="33"/>
        <v>95</v>
      </c>
      <c r="AO106" s="137">
        <f>IF(AN106="0","0",LOOKUP(AN106,{0,66,80,100,120,140,160},{0,1,2,3,"3.5",4,5}))</f>
        <v>2</v>
      </c>
      <c r="AP106" s="137">
        <v>38</v>
      </c>
      <c r="AQ106" s="137">
        <v>11</v>
      </c>
      <c r="AR106" s="101">
        <f t="shared" si="34"/>
        <v>49</v>
      </c>
      <c r="AS106" s="101">
        <v>21</v>
      </c>
      <c r="AT106" s="141">
        <v>15</v>
      </c>
      <c r="AU106" s="141">
        <f t="shared" si="35"/>
        <v>36</v>
      </c>
      <c r="AV106" s="141">
        <v>48</v>
      </c>
      <c r="AW106" s="141">
        <f t="shared" si="36"/>
        <v>133</v>
      </c>
      <c r="AX106" s="137" t="str">
        <f>IF(AW106="0","0",LOOKUP(AW106,{0,66,80,100,120,140,160},{0,1,2,3,"3.5",4,5}))</f>
        <v>3.5</v>
      </c>
      <c r="AY106" s="107" t="s">
        <v>486</v>
      </c>
      <c r="AZ106" s="107" t="str">
        <f>IF(ISBLANK(AX106)," ",IF(AX106="0","0",LOOKUP(AX106,{0,1,2,3,"3.5",4,5},{0,0,0,1,"1.5",2,3})))</f>
        <v>1.5</v>
      </c>
      <c r="BA106" s="44">
        <f t="shared" si="37"/>
        <v>2.5833333333333335</v>
      </c>
      <c r="BB106" s="43" t="str">
        <f t="shared" si="38"/>
        <v>C</v>
      </c>
      <c r="BC106" s="34" t="str">
        <f t="shared" si="39"/>
        <v>Bellow Average Result</v>
      </c>
      <c r="BD106" s="42"/>
      <c r="BE106" s="49" t="str">
        <f>IF(H106="0","0",LOOKUP(H106,{0,1,2,3,"3.5",4,5},{"F","D","C","B","A-","A","A+"}))</f>
        <v>C</v>
      </c>
      <c r="BF106" s="49" t="str">
        <f>IF(L106="0","0",LOOKUP(L106,{0,1,2,3,"3.5",4,5},{"F","D","C","B","A-","A","A+"}))</f>
        <v>B</v>
      </c>
      <c r="BG106" s="49" t="str">
        <f>IF(Q106="0","0",LOOKUP(Q106,{0,1,2,3,"3.5",4,5},{"F","D","C","B","A-","A","A+"}))</f>
        <v>B</v>
      </c>
      <c r="BH106" s="49" t="str">
        <f>IF(Y106="0","0",LOOKUP(Y106,{0,1,2,3,"3.5",4,5},{"F","D","C","B","A-","A","A+"}))</f>
        <v>C</v>
      </c>
      <c r="BI106" s="49" t="str">
        <f>IF(AG106="0","0",LOOKUP(AG106,{0,1,2,3,"3.5",4,5},{"F","D","C","B","A-","A","A+"}))</f>
        <v>C</v>
      </c>
      <c r="BJ106" s="49" t="str">
        <f>IF(AO106="0","0",LOOKUP(AO106,{0,1,2,3,"3.5",4,5},{"F","D","C","B","A-","A","A+"}))</f>
        <v>C</v>
      </c>
      <c r="BK106" s="49" t="str">
        <f>IF(AX106="0","0",LOOKUP(AX106,{0,1,2,3,"3.5",4,5},{"F","D","C","B","A-","A","A+"}))</f>
        <v>A-</v>
      </c>
      <c r="BL106" s="50">
        <f t="shared" si="40"/>
        <v>676</v>
      </c>
    </row>
    <row r="107" spans="1:64" ht="15" customHeight="1">
      <c r="A107" s="37">
        <v>2103</v>
      </c>
      <c r="B107" s="38" t="s">
        <v>579</v>
      </c>
      <c r="C107" s="99">
        <v>33</v>
      </c>
      <c r="D107" s="99">
        <v>73</v>
      </c>
      <c r="E107" s="99">
        <f t="shared" si="21"/>
        <v>106</v>
      </c>
      <c r="F107" s="99">
        <v>25</v>
      </c>
      <c r="G107" s="99">
        <f t="shared" si="22"/>
        <v>131</v>
      </c>
      <c r="H107" s="135" t="str">
        <f>IF(G107="0","0",LOOKUP(G107,{0,66,80,100,120,140,160},{0,1,2,3,"3.5",4,5}))</f>
        <v>3.5</v>
      </c>
      <c r="I107" s="99">
        <v>57</v>
      </c>
      <c r="J107" s="101">
        <v>54</v>
      </c>
      <c r="K107" s="136">
        <f t="shared" si="23"/>
        <v>111</v>
      </c>
      <c r="L107" s="99">
        <f>IF(K107="0","0",LOOKUP(K107,{0,66,80,100,120,140,160},{0,1,2,3,"3.5",4,5}))</f>
        <v>3</v>
      </c>
      <c r="M107" s="101">
        <v>25</v>
      </c>
      <c r="N107" s="101">
        <v>15</v>
      </c>
      <c r="O107" s="101">
        <v>15</v>
      </c>
      <c r="P107" s="99">
        <f t="shared" si="24"/>
        <v>55</v>
      </c>
      <c r="Q107" s="137">
        <f>IF(P107="0","0",LOOKUP(P107,{0,33,40,50,60,70,80},{0,1,2,3,"3.5",4,5}))</f>
        <v>3</v>
      </c>
      <c r="R107" s="137">
        <v>27</v>
      </c>
      <c r="S107" s="137">
        <v>49</v>
      </c>
      <c r="T107" s="101">
        <f t="shared" si="25"/>
        <v>76</v>
      </c>
      <c r="U107" s="101">
        <v>14</v>
      </c>
      <c r="V107" s="101">
        <v>19</v>
      </c>
      <c r="W107" s="101">
        <f t="shared" si="26"/>
        <v>33</v>
      </c>
      <c r="X107" s="138">
        <f t="shared" si="27"/>
        <v>109</v>
      </c>
      <c r="Y107" s="99">
        <f>IF(X107="0","0",LOOKUP(X107,{0,66,80,100,120,140,160},{0,1,2,3,"3.5",4,5}))</f>
        <v>3</v>
      </c>
      <c r="Z107" s="99">
        <v>41</v>
      </c>
      <c r="AA107" s="99">
        <v>39</v>
      </c>
      <c r="AB107" s="99">
        <f t="shared" si="28"/>
        <v>80</v>
      </c>
      <c r="AC107" s="139">
        <v>18</v>
      </c>
      <c r="AD107" s="139">
        <v>23</v>
      </c>
      <c r="AE107" s="139">
        <f t="shared" si="29"/>
        <v>41</v>
      </c>
      <c r="AF107" s="140">
        <f t="shared" si="30"/>
        <v>121</v>
      </c>
      <c r="AG107" s="137" t="str">
        <f>IF(AF107="0","0",LOOKUP(AF107,{0,66,80,100,120,140,160},{0,1,2,3,"3.5",4,5}))</f>
        <v>3.5</v>
      </c>
      <c r="AH107" s="137">
        <v>37</v>
      </c>
      <c r="AI107" s="137">
        <v>35</v>
      </c>
      <c r="AJ107" s="99">
        <f t="shared" si="31"/>
        <v>72</v>
      </c>
      <c r="AK107" s="101">
        <v>20</v>
      </c>
      <c r="AL107" s="141">
        <v>18</v>
      </c>
      <c r="AM107" s="141">
        <f t="shared" si="32"/>
        <v>38</v>
      </c>
      <c r="AN107" s="140">
        <f t="shared" si="33"/>
        <v>110</v>
      </c>
      <c r="AO107" s="137">
        <f>IF(AN107="0","0",LOOKUP(AN107,{0,66,80,100,120,140,160},{0,1,2,3,"3.5",4,5}))</f>
        <v>3</v>
      </c>
      <c r="AP107" s="137">
        <v>16</v>
      </c>
      <c r="AQ107" s="137">
        <v>11</v>
      </c>
      <c r="AR107" s="101">
        <f t="shared" si="34"/>
        <v>27</v>
      </c>
      <c r="AS107" s="101">
        <v>14</v>
      </c>
      <c r="AT107" s="141">
        <v>16</v>
      </c>
      <c r="AU107" s="141">
        <f t="shared" si="35"/>
        <v>30</v>
      </c>
      <c r="AV107" s="141">
        <v>48</v>
      </c>
      <c r="AW107" s="141">
        <f t="shared" si="36"/>
        <v>105</v>
      </c>
      <c r="AX107" s="137">
        <f>IF(AW107="0","0",LOOKUP(AW107,{0,66,80,100,120,140,160},{0,1,2,3,"3.5",4,5}))</f>
        <v>3</v>
      </c>
      <c r="AY107" s="107" t="s">
        <v>486</v>
      </c>
      <c r="AZ107" s="107">
        <f>IF(ISBLANK(AX107)," ",IF(AX107="0","0",LOOKUP(AX107,{0,1,2,3,"3.5",4,5},{0,0,0,1,"1.5",2,3})))</f>
        <v>1</v>
      </c>
      <c r="BA107" s="44">
        <f t="shared" si="37"/>
        <v>3.3333333333333335</v>
      </c>
      <c r="BB107" s="43" t="str">
        <f t="shared" si="38"/>
        <v>B</v>
      </c>
      <c r="BC107" s="34" t="str">
        <f t="shared" si="39"/>
        <v>Average Result</v>
      </c>
      <c r="BD107" s="42"/>
      <c r="BE107" s="49" t="str">
        <f>IF(H107="0","0",LOOKUP(H107,{0,1,2,3,"3.5",4,5},{"F","D","C","B","A-","A","A+"}))</f>
        <v>A-</v>
      </c>
      <c r="BF107" s="49" t="str">
        <f>IF(L107="0","0",LOOKUP(L107,{0,1,2,3,"3.5",4,5},{"F","D","C","B","A-","A","A+"}))</f>
        <v>B</v>
      </c>
      <c r="BG107" s="49" t="str">
        <f>IF(Q107="0","0",LOOKUP(Q107,{0,1,2,3,"3.5",4,5},{"F","D","C","B","A-","A","A+"}))</f>
        <v>B</v>
      </c>
      <c r="BH107" s="49" t="str">
        <f>IF(Y107="0","0",LOOKUP(Y107,{0,1,2,3,"3.5",4,5},{"F","D","C","B","A-","A","A+"}))</f>
        <v>B</v>
      </c>
      <c r="BI107" s="49" t="str">
        <f>IF(AG107="0","0",LOOKUP(AG107,{0,1,2,3,"3.5",4,5},{"F","D","C","B","A-","A","A+"}))</f>
        <v>A-</v>
      </c>
      <c r="BJ107" s="49" t="str">
        <f>IF(AO107="0","0",LOOKUP(AO107,{0,1,2,3,"3.5",4,5},{"F","D","C","B","A-","A","A+"}))</f>
        <v>B</v>
      </c>
      <c r="BK107" s="49" t="str">
        <f>IF(AX107="0","0",LOOKUP(AX107,{0,1,2,3,"3.5",4,5},{"F","D","C","B","A-","A","A+"}))</f>
        <v>B</v>
      </c>
      <c r="BL107" s="50">
        <f t="shared" si="40"/>
        <v>742</v>
      </c>
    </row>
    <row r="108" spans="1:64" ht="15" customHeight="1">
      <c r="A108" s="37">
        <v>2104</v>
      </c>
      <c r="B108" s="38" t="s">
        <v>580</v>
      </c>
      <c r="C108" s="99">
        <v>27</v>
      </c>
      <c r="D108" s="99">
        <v>62</v>
      </c>
      <c r="E108" s="99">
        <f t="shared" si="21"/>
        <v>89</v>
      </c>
      <c r="F108" s="99">
        <v>19</v>
      </c>
      <c r="G108" s="99">
        <f t="shared" si="22"/>
        <v>108</v>
      </c>
      <c r="H108" s="135">
        <f>IF(G108="0","0",LOOKUP(G108,{0,66,80,100,120,140,160},{0,1,2,3,"3.5",4,5}))</f>
        <v>3</v>
      </c>
      <c r="I108" s="99">
        <v>41</v>
      </c>
      <c r="J108" s="101">
        <v>62</v>
      </c>
      <c r="K108" s="136">
        <f t="shared" si="23"/>
        <v>103</v>
      </c>
      <c r="L108" s="99">
        <f>IF(K108="0","0",LOOKUP(K108,{0,66,80,100,120,140,160},{0,1,2,3,"3.5",4,5}))</f>
        <v>3</v>
      </c>
      <c r="M108" s="101">
        <v>14</v>
      </c>
      <c r="N108" s="101">
        <v>15</v>
      </c>
      <c r="O108" s="101">
        <v>13</v>
      </c>
      <c r="P108" s="99">
        <f t="shared" si="24"/>
        <v>42</v>
      </c>
      <c r="Q108" s="137">
        <f>IF(P108="0","0",LOOKUP(P108,{0,33,40,50,60,70,80},{0,1,2,3,"3.5",4,5}))</f>
        <v>2</v>
      </c>
      <c r="R108" s="137">
        <v>19</v>
      </c>
      <c r="S108" s="137">
        <v>29</v>
      </c>
      <c r="T108" s="101">
        <f t="shared" si="25"/>
        <v>48</v>
      </c>
      <c r="U108" s="101">
        <v>9</v>
      </c>
      <c r="V108" s="101">
        <v>17</v>
      </c>
      <c r="W108" s="101">
        <f t="shared" si="26"/>
        <v>26</v>
      </c>
      <c r="X108" s="138">
        <f t="shared" si="27"/>
        <v>74</v>
      </c>
      <c r="Y108" s="99">
        <f>IF(X108="0","0",LOOKUP(X108,{0,66,80,100,120,140,160},{0,1,2,3,"3.5",4,5}))</f>
        <v>1</v>
      </c>
      <c r="Z108" s="99">
        <v>30</v>
      </c>
      <c r="AA108" s="99">
        <v>25</v>
      </c>
      <c r="AB108" s="99">
        <f t="shared" si="28"/>
        <v>55</v>
      </c>
      <c r="AC108" s="139">
        <v>17</v>
      </c>
      <c r="AD108" s="139">
        <v>23</v>
      </c>
      <c r="AE108" s="139">
        <f t="shared" si="29"/>
        <v>40</v>
      </c>
      <c r="AF108" s="140">
        <f t="shared" si="30"/>
        <v>95</v>
      </c>
      <c r="AG108" s="137">
        <f>IF(AF108="0","0",LOOKUP(AF108,{0,66,80,100,120,140,160},{0,1,2,3,"3.5",4,5}))</f>
        <v>2</v>
      </c>
      <c r="AH108" s="137">
        <v>29</v>
      </c>
      <c r="AI108" s="137">
        <v>30</v>
      </c>
      <c r="AJ108" s="99">
        <f t="shared" si="31"/>
        <v>59</v>
      </c>
      <c r="AK108" s="101">
        <v>18</v>
      </c>
      <c r="AL108" s="141">
        <v>19</v>
      </c>
      <c r="AM108" s="141">
        <f t="shared" si="32"/>
        <v>37</v>
      </c>
      <c r="AN108" s="140">
        <f t="shared" si="33"/>
        <v>96</v>
      </c>
      <c r="AO108" s="137">
        <f>IF(AN108="0","0",LOOKUP(AN108,{0,66,80,100,120,140,160},{0,1,2,3,"3.5",4,5}))</f>
        <v>2</v>
      </c>
      <c r="AP108" s="137">
        <v>29</v>
      </c>
      <c r="AQ108" s="137">
        <v>17</v>
      </c>
      <c r="AR108" s="101">
        <f t="shared" si="34"/>
        <v>46</v>
      </c>
      <c r="AS108" s="101">
        <v>14</v>
      </c>
      <c r="AT108" s="141">
        <v>17</v>
      </c>
      <c r="AU108" s="141">
        <f t="shared" si="35"/>
        <v>31</v>
      </c>
      <c r="AV108" s="141">
        <v>46</v>
      </c>
      <c r="AW108" s="141">
        <f t="shared" si="36"/>
        <v>123</v>
      </c>
      <c r="AX108" s="137" t="str">
        <f>IF(AW108="0","0",LOOKUP(AW108,{0,66,80,100,120,140,160},{0,1,2,3,"3.5",4,5}))</f>
        <v>3.5</v>
      </c>
      <c r="AY108" s="107" t="s">
        <v>486</v>
      </c>
      <c r="AZ108" s="107" t="str">
        <f>IF(ISBLANK(AX108)," ",IF(AX108="0","0",LOOKUP(AX108,{0,1,2,3,"3.5",4,5},{0,0,0,1,"1.5",2,3})))</f>
        <v>1.5</v>
      </c>
      <c r="BA108" s="44">
        <f t="shared" si="37"/>
        <v>2.4166666666666665</v>
      </c>
      <c r="BB108" s="43" t="str">
        <f t="shared" si="38"/>
        <v>C</v>
      </c>
      <c r="BC108" s="34" t="str">
        <f t="shared" si="39"/>
        <v>Bellow Average Result</v>
      </c>
      <c r="BD108" s="42"/>
      <c r="BE108" s="49" t="str">
        <f>IF(H108="0","0",LOOKUP(H108,{0,1,2,3,"3.5",4,5},{"F","D","C","B","A-","A","A+"}))</f>
        <v>B</v>
      </c>
      <c r="BF108" s="49" t="str">
        <f>IF(L108="0","0",LOOKUP(L108,{0,1,2,3,"3.5",4,5},{"F","D","C","B","A-","A","A+"}))</f>
        <v>B</v>
      </c>
      <c r="BG108" s="49" t="str">
        <f>IF(Q108="0","0",LOOKUP(Q108,{0,1,2,3,"3.5",4,5},{"F","D","C","B","A-","A","A+"}))</f>
        <v>C</v>
      </c>
      <c r="BH108" s="49" t="str">
        <f>IF(Y108="0","0",LOOKUP(Y108,{0,1,2,3,"3.5",4,5},{"F","D","C","B","A-","A","A+"}))</f>
        <v>D</v>
      </c>
      <c r="BI108" s="49" t="str">
        <f>IF(AG108="0","0",LOOKUP(AG108,{0,1,2,3,"3.5",4,5},{"F","D","C","B","A-","A","A+"}))</f>
        <v>C</v>
      </c>
      <c r="BJ108" s="49" t="str">
        <f>IF(AO108="0","0",LOOKUP(AO108,{0,1,2,3,"3.5",4,5},{"F","D","C","B","A-","A","A+"}))</f>
        <v>C</v>
      </c>
      <c r="BK108" s="49" t="str">
        <f>IF(AX108="0","0",LOOKUP(AX108,{0,1,2,3,"3.5",4,5},{"F","D","C","B","A-","A","A+"}))</f>
        <v>A-</v>
      </c>
      <c r="BL108" s="50">
        <f t="shared" si="40"/>
        <v>641</v>
      </c>
    </row>
    <row r="109" spans="1:64" ht="15" customHeight="1">
      <c r="A109" s="37">
        <v>2105</v>
      </c>
      <c r="B109" s="38" t="s">
        <v>581</v>
      </c>
      <c r="C109" s="99">
        <v>32</v>
      </c>
      <c r="D109" s="99">
        <v>64</v>
      </c>
      <c r="E109" s="99">
        <f t="shared" si="21"/>
        <v>96</v>
      </c>
      <c r="F109" s="99">
        <v>18</v>
      </c>
      <c r="G109" s="99">
        <f t="shared" si="22"/>
        <v>114</v>
      </c>
      <c r="H109" s="135">
        <f>IF(G109="0","0",LOOKUP(G109,{0,66,80,100,120,140,160},{0,1,2,3,"3.5",4,5}))</f>
        <v>3</v>
      </c>
      <c r="I109" s="99">
        <v>52</v>
      </c>
      <c r="J109" s="101">
        <v>63</v>
      </c>
      <c r="K109" s="136">
        <f t="shared" si="23"/>
        <v>115</v>
      </c>
      <c r="L109" s="99">
        <f>IF(K109="0","0",LOOKUP(K109,{0,66,80,100,120,140,160},{0,1,2,3,"3.5",4,5}))</f>
        <v>3</v>
      </c>
      <c r="M109" s="101">
        <v>18</v>
      </c>
      <c r="N109" s="101">
        <v>17</v>
      </c>
      <c r="O109" s="101"/>
      <c r="P109" s="99">
        <f t="shared" si="24"/>
        <v>0</v>
      </c>
      <c r="Q109" s="137">
        <f>IF(P109="0","0",LOOKUP(P109,{0,33,40,50,60,70,80},{0,1,2,3,"3.5",4,5}))</f>
        <v>0</v>
      </c>
      <c r="R109" s="137">
        <v>21</v>
      </c>
      <c r="S109" s="137">
        <v>17</v>
      </c>
      <c r="T109" s="101">
        <f t="shared" si="25"/>
        <v>38</v>
      </c>
      <c r="U109" s="101">
        <v>9</v>
      </c>
      <c r="V109" s="101">
        <v>14</v>
      </c>
      <c r="W109" s="101">
        <f t="shared" si="26"/>
        <v>23</v>
      </c>
      <c r="X109" s="138">
        <f t="shared" si="27"/>
        <v>61</v>
      </c>
      <c r="Y109" s="99">
        <f>IF(X109="0","0",LOOKUP(X109,{0,66,80,100,120,140,160},{0,1,2,3,"3.5",4,5}))</f>
        <v>0</v>
      </c>
      <c r="Z109" s="99">
        <v>23</v>
      </c>
      <c r="AA109" s="99">
        <v>23</v>
      </c>
      <c r="AB109" s="99">
        <f t="shared" si="28"/>
        <v>46</v>
      </c>
      <c r="AC109" s="139">
        <v>18</v>
      </c>
      <c r="AD109" s="139">
        <v>17</v>
      </c>
      <c r="AE109" s="139">
        <f t="shared" si="29"/>
        <v>35</v>
      </c>
      <c r="AF109" s="140">
        <f t="shared" si="30"/>
        <v>81</v>
      </c>
      <c r="AG109" s="137">
        <f>IF(AF109="0","0",LOOKUP(AF109,{0,66,80,100,120,140,160},{0,1,2,3,"3.5",4,5}))</f>
        <v>2</v>
      </c>
      <c r="AH109" s="137">
        <v>23</v>
      </c>
      <c r="AI109" s="137">
        <v>20</v>
      </c>
      <c r="AJ109" s="99">
        <f t="shared" si="31"/>
        <v>43</v>
      </c>
      <c r="AK109" s="101">
        <v>16</v>
      </c>
      <c r="AL109" s="141">
        <v>10</v>
      </c>
      <c r="AM109" s="141">
        <f t="shared" si="32"/>
        <v>26</v>
      </c>
      <c r="AN109" s="140">
        <f t="shared" si="33"/>
        <v>69</v>
      </c>
      <c r="AO109" s="137">
        <f>IF(AN109="0","0",LOOKUP(AN109,{0,66,80,100,120,140,160},{0,1,2,3,"3.5",4,5}))</f>
        <v>1</v>
      </c>
      <c r="AP109" s="137">
        <v>17</v>
      </c>
      <c r="AQ109" s="137"/>
      <c r="AR109" s="101">
        <f t="shared" si="34"/>
        <v>17</v>
      </c>
      <c r="AS109" s="101">
        <v>14</v>
      </c>
      <c r="AT109" s="141"/>
      <c r="AU109" s="141">
        <f t="shared" si="35"/>
        <v>14</v>
      </c>
      <c r="AV109" s="141"/>
      <c r="AW109" s="141">
        <f t="shared" si="36"/>
        <v>0</v>
      </c>
      <c r="AX109" s="137">
        <f>IF(AW109="0","0",LOOKUP(AW109,{0,66,80,100,120,140,160},{0,1,2,3,"3.5",4,5}))</f>
        <v>0</v>
      </c>
      <c r="AY109" s="107" t="s">
        <v>486</v>
      </c>
      <c r="AZ109" s="107">
        <f>IF(ISBLANK(AX109)," ",IF(AX109="0","0",LOOKUP(AX109,{0,1,2,3,"3.5",4,5},{0,0,0,1,"1.5",2,3})))</f>
        <v>0</v>
      </c>
      <c r="BA109" s="44">
        <f t="shared" si="37"/>
        <v>0</v>
      </c>
      <c r="BB109" s="43" t="str">
        <f t="shared" si="38"/>
        <v>F</v>
      </c>
      <c r="BC109" s="34" t="str">
        <f t="shared" si="39"/>
        <v>Fail</v>
      </c>
      <c r="BD109" s="42"/>
      <c r="BE109" s="49" t="str">
        <f>IF(H109="0","0",LOOKUP(H109,{0,1,2,3,"3.5",4,5},{"F","D","C","B","A-","A","A+"}))</f>
        <v>B</v>
      </c>
      <c r="BF109" s="49" t="str">
        <f>IF(L109="0","0",LOOKUP(L109,{0,1,2,3,"3.5",4,5},{"F","D","C","B","A-","A","A+"}))</f>
        <v>B</v>
      </c>
      <c r="BG109" s="49" t="str">
        <f>IF(Q109="0","0",LOOKUP(Q109,{0,1,2,3,"3.5",4,5},{"F","D","C","B","A-","A","A+"}))</f>
        <v>F</v>
      </c>
      <c r="BH109" s="49" t="str">
        <f>IF(Y109="0","0",LOOKUP(Y109,{0,1,2,3,"3.5",4,5},{"F","D","C","B","A-","A","A+"}))</f>
        <v>F</v>
      </c>
      <c r="BI109" s="49" t="str">
        <f>IF(AG109="0","0",LOOKUP(AG109,{0,1,2,3,"3.5",4,5},{"F","D","C","B","A-","A","A+"}))</f>
        <v>C</v>
      </c>
      <c r="BJ109" s="49" t="str">
        <f>IF(AO109="0","0",LOOKUP(AO109,{0,1,2,3,"3.5",4,5},{"F","D","C","B","A-","A","A+"}))</f>
        <v>D</v>
      </c>
      <c r="BK109" s="49" t="str">
        <f>IF(AX109="0","0",LOOKUP(AX109,{0,1,2,3,"3.5",4,5},{"F","D","C","B","A-","A","A+"}))</f>
        <v>F</v>
      </c>
      <c r="BL109" s="50">
        <f t="shared" si="40"/>
        <v>440</v>
      </c>
    </row>
    <row r="110" spans="1:64" ht="15" customHeight="1">
      <c r="A110" s="37">
        <v>2106</v>
      </c>
      <c r="B110" s="38" t="s">
        <v>582</v>
      </c>
      <c r="C110" s="99"/>
      <c r="D110" s="99"/>
      <c r="E110" s="99">
        <f t="shared" si="21"/>
        <v>0</v>
      </c>
      <c r="F110" s="99"/>
      <c r="G110" s="99">
        <f t="shared" si="22"/>
        <v>0</v>
      </c>
      <c r="H110" s="135">
        <f>IF(G110="0","0",LOOKUP(G110,{0,66,80,100,120,140,160},{0,1,2,3,"3.5",4,5}))</f>
        <v>0</v>
      </c>
      <c r="I110" s="99"/>
      <c r="J110" s="101"/>
      <c r="K110" s="136">
        <f t="shared" si="23"/>
        <v>0</v>
      </c>
      <c r="L110" s="99">
        <f>IF(K110="0","0",LOOKUP(K110,{0,66,80,100,120,140,160},{0,1,2,3,"3.5",4,5}))</f>
        <v>0</v>
      </c>
      <c r="M110" s="101"/>
      <c r="N110" s="101"/>
      <c r="O110" s="101"/>
      <c r="P110" s="99">
        <f t="shared" si="24"/>
        <v>0</v>
      </c>
      <c r="Q110" s="137">
        <f>IF(P110="0","0",LOOKUP(P110,{0,33,40,50,60,70,80},{0,1,2,3,"3.5",4,5}))</f>
        <v>0</v>
      </c>
      <c r="R110" s="137"/>
      <c r="S110" s="137"/>
      <c r="T110" s="101">
        <f t="shared" si="25"/>
        <v>0</v>
      </c>
      <c r="U110" s="101"/>
      <c r="V110" s="101"/>
      <c r="W110" s="101">
        <f t="shared" si="26"/>
        <v>0</v>
      </c>
      <c r="X110" s="138">
        <f t="shared" si="27"/>
        <v>0</v>
      </c>
      <c r="Y110" s="99">
        <f>IF(X110="0","0",LOOKUP(X110,{0,66,80,100,120,140,160},{0,1,2,3,"3.5",4,5}))</f>
        <v>0</v>
      </c>
      <c r="Z110" s="99"/>
      <c r="AA110" s="99"/>
      <c r="AB110" s="99">
        <f t="shared" si="28"/>
        <v>0</v>
      </c>
      <c r="AC110" s="139"/>
      <c r="AD110" s="139"/>
      <c r="AE110" s="139">
        <f t="shared" si="29"/>
        <v>0</v>
      </c>
      <c r="AF110" s="140">
        <f t="shared" si="30"/>
        <v>0</v>
      </c>
      <c r="AG110" s="137">
        <f>IF(AF110="0","0",LOOKUP(AF110,{0,66,80,100,120,140,160},{0,1,2,3,"3.5",4,5}))</f>
        <v>0</v>
      </c>
      <c r="AH110" s="137"/>
      <c r="AI110" s="137"/>
      <c r="AJ110" s="99">
        <f t="shared" si="31"/>
        <v>0</v>
      </c>
      <c r="AK110" s="101"/>
      <c r="AL110" s="141"/>
      <c r="AM110" s="141">
        <f t="shared" si="32"/>
        <v>0</v>
      </c>
      <c r="AN110" s="140">
        <f t="shared" si="33"/>
        <v>0</v>
      </c>
      <c r="AO110" s="137">
        <f>IF(AN110="0","0",LOOKUP(AN110,{0,66,80,100,120,140,160},{0,1,2,3,"3.5",4,5}))</f>
        <v>0</v>
      </c>
      <c r="AP110" s="137"/>
      <c r="AQ110" s="137"/>
      <c r="AR110" s="101">
        <f t="shared" si="34"/>
        <v>0</v>
      </c>
      <c r="AS110" s="101"/>
      <c r="AT110" s="141"/>
      <c r="AU110" s="141">
        <f t="shared" si="35"/>
        <v>0</v>
      </c>
      <c r="AV110" s="141"/>
      <c r="AW110" s="141">
        <f t="shared" si="36"/>
        <v>0</v>
      </c>
      <c r="AX110" s="137">
        <f>IF(AW110="0","0",LOOKUP(AW110,{0,66,80,100,120,140,160},{0,1,2,3,"3.5",4,5}))</f>
        <v>0</v>
      </c>
      <c r="AY110" s="107" t="s">
        <v>486</v>
      </c>
      <c r="AZ110" s="107">
        <f>IF(ISBLANK(AX110)," ",IF(AX110="0","0",LOOKUP(AX110,{0,1,2,3,"3.5",4,5},{0,0,0,1,"1.5",2,3})))</f>
        <v>0</v>
      </c>
      <c r="BA110" s="44">
        <f t="shared" si="37"/>
        <v>0</v>
      </c>
      <c r="BB110" s="43" t="str">
        <f t="shared" si="38"/>
        <v>F</v>
      </c>
      <c r="BC110" s="34" t="str">
        <f t="shared" si="39"/>
        <v>Fail</v>
      </c>
      <c r="BD110" s="42"/>
      <c r="BE110" s="49" t="str">
        <f>IF(H110="0","0",LOOKUP(H110,{0,1,2,3,"3.5",4,5},{"F","D","C","B","A-","A","A+"}))</f>
        <v>F</v>
      </c>
      <c r="BF110" s="49" t="str">
        <f>IF(L110="0","0",LOOKUP(L110,{0,1,2,3,"3.5",4,5},{"F","D","C","B","A-","A","A+"}))</f>
        <v>F</v>
      </c>
      <c r="BG110" s="49" t="str">
        <f>IF(Q110="0","0",LOOKUP(Q110,{0,1,2,3,"3.5",4,5},{"F","D","C","B","A-","A","A+"}))</f>
        <v>F</v>
      </c>
      <c r="BH110" s="49" t="str">
        <f>IF(Y110="0","0",LOOKUP(Y110,{0,1,2,3,"3.5",4,5},{"F","D","C","B","A-","A","A+"}))</f>
        <v>F</v>
      </c>
      <c r="BI110" s="49" t="str">
        <f>IF(AG110="0","0",LOOKUP(AG110,{0,1,2,3,"3.5",4,5},{"F","D","C","B","A-","A","A+"}))</f>
        <v>F</v>
      </c>
      <c r="BJ110" s="49" t="str">
        <f>IF(AO110="0","0",LOOKUP(AO110,{0,1,2,3,"3.5",4,5},{"F","D","C","B","A-","A","A+"}))</f>
        <v>F</v>
      </c>
      <c r="BK110" s="49" t="str">
        <f>IF(AX110="0","0",LOOKUP(AX110,{0,1,2,3,"3.5",4,5},{"F","D","C","B","A-","A","A+"}))</f>
        <v>F</v>
      </c>
      <c r="BL110" s="50">
        <f t="shared" si="40"/>
        <v>0</v>
      </c>
    </row>
    <row r="111" spans="1:64" ht="15" customHeight="1">
      <c r="A111" s="37">
        <v>2107</v>
      </c>
      <c r="B111" s="38" t="s">
        <v>583</v>
      </c>
      <c r="C111" s="99">
        <v>37</v>
      </c>
      <c r="D111" s="99">
        <v>70</v>
      </c>
      <c r="E111" s="99">
        <f t="shared" si="21"/>
        <v>107</v>
      </c>
      <c r="F111" s="99">
        <v>22</v>
      </c>
      <c r="G111" s="99">
        <f t="shared" si="22"/>
        <v>129</v>
      </c>
      <c r="H111" s="135" t="str">
        <f>IF(G111="0","0",LOOKUP(G111,{0,66,80,100,120,140,160},{0,1,2,3,"3.5",4,5}))</f>
        <v>3.5</v>
      </c>
      <c r="I111" s="99">
        <v>58</v>
      </c>
      <c r="J111" s="101">
        <v>59</v>
      </c>
      <c r="K111" s="136">
        <f t="shared" si="23"/>
        <v>117</v>
      </c>
      <c r="L111" s="99">
        <f>IF(K111="0","0",LOOKUP(K111,{0,66,80,100,120,140,160},{0,1,2,3,"3.5",4,5}))</f>
        <v>3</v>
      </c>
      <c r="M111" s="101">
        <v>20</v>
      </c>
      <c r="N111" s="101">
        <v>17</v>
      </c>
      <c r="O111" s="101">
        <v>13</v>
      </c>
      <c r="P111" s="99">
        <f t="shared" si="24"/>
        <v>50</v>
      </c>
      <c r="Q111" s="137">
        <f>IF(P111="0","0",LOOKUP(P111,{0,33,40,50,60,70,80},{0,1,2,3,"3.5",4,5}))</f>
        <v>3</v>
      </c>
      <c r="R111" s="137">
        <v>22</v>
      </c>
      <c r="S111" s="137">
        <v>34</v>
      </c>
      <c r="T111" s="101">
        <f t="shared" si="25"/>
        <v>56</v>
      </c>
      <c r="U111" s="101">
        <v>17</v>
      </c>
      <c r="V111" s="101">
        <v>15</v>
      </c>
      <c r="W111" s="101">
        <f t="shared" si="26"/>
        <v>32</v>
      </c>
      <c r="X111" s="138">
        <f t="shared" si="27"/>
        <v>88</v>
      </c>
      <c r="Y111" s="99">
        <f>IF(X111="0","0",LOOKUP(X111,{0,66,80,100,120,140,160},{0,1,2,3,"3.5",4,5}))</f>
        <v>2</v>
      </c>
      <c r="Z111" s="99">
        <v>35</v>
      </c>
      <c r="AA111" s="99">
        <v>32</v>
      </c>
      <c r="AB111" s="99">
        <f t="shared" si="28"/>
        <v>67</v>
      </c>
      <c r="AC111" s="139">
        <v>20</v>
      </c>
      <c r="AD111" s="139">
        <v>20</v>
      </c>
      <c r="AE111" s="139">
        <f t="shared" si="29"/>
        <v>40</v>
      </c>
      <c r="AF111" s="140">
        <f t="shared" si="30"/>
        <v>107</v>
      </c>
      <c r="AG111" s="137">
        <f>IF(AF111="0","0",LOOKUP(AF111,{0,66,80,100,120,140,160},{0,1,2,3,"3.5",4,5}))</f>
        <v>3</v>
      </c>
      <c r="AH111" s="137">
        <v>36</v>
      </c>
      <c r="AI111" s="137">
        <v>36</v>
      </c>
      <c r="AJ111" s="99">
        <f t="shared" si="31"/>
        <v>72</v>
      </c>
      <c r="AK111" s="101">
        <v>18</v>
      </c>
      <c r="AL111" s="141">
        <v>20</v>
      </c>
      <c r="AM111" s="141">
        <f t="shared" si="32"/>
        <v>38</v>
      </c>
      <c r="AN111" s="140">
        <f t="shared" si="33"/>
        <v>110</v>
      </c>
      <c r="AO111" s="137">
        <f>IF(AN111="0","0",LOOKUP(AN111,{0,66,80,100,120,140,160},{0,1,2,3,"3.5",4,5}))</f>
        <v>3</v>
      </c>
      <c r="AP111" s="137">
        <v>40</v>
      </c>
      <c r="AQ111" s="137">
        <v>22</v>
      </c>
      <c r="AR111" s="101">
        <f t="shared" si="34"/>
        <v>62</v>
      </c>
      <c r="AS111" s="101">
        <v>17</v>
      </c>
      <c r="AT111" s="141">
        <v>13</v>
      </c>
      <c r="AU111" s="141">
        <f t="shared" si="35"/>
        <v>30</v>
      </c>
      <c r="AV111" s="141">
        <v>50</v>
      </c>
      <c r="AW111" s="141">
        <f t="shared" si="36"/>
        <v>142</v>
      </c>
      <c r="AX111" s="137">
        <f>IF(AW111="0","0",LOOKUP(AW111,{0,66,80,100,120,140,160},{0,1,2,3,"3.5",4,5}))</f>
        <v>4</v>
      </c>
      <c r="AY111" s="107" t="s">
        <v>486</v>
      </c>
      <c r="AZ111" s="107">
        <f>IF(ISBLANK(AX111)," ",IF(AX111="0","0",LOOKUP(AX111,{0,1,2,3,"3.5",4,5},{0,0,0,1,"1.5",2,3})))</f>
        <v>2</v>
      </c>
      <c r="BA111" s="44">
        <f t="shared" si="37"/>
        <v>3.25</v>
      </c>
      <c r="BB111" s="43" t="str">
        <f t="shared" si="38"/>
        <v>B</v>
      </c>
      <c r="BC111" s="34" t="str">
        <f t="shared" si="39"/>
        <v>Average Result</v>
      </c>
      <c r="BD111" s="42"/>
      <c r="BE111" s="49" t="str">
        <f>IF(H111="0","0",LOOKUP(H111,{0,1,2,3,"3.5",4,5},{"F","D","C","B","A-","A","A+"}))</f>
        <v>A-</v>
      </c>
      <c r="BF111" s="49" t="str">
        <f>IF(L111="0","0",LOOKUP(L111,{0,1,2,3,"3.5",4,5},{"F","D","C","B","A-","A","A+"}))</f>
        <v>B</v>
      </c>
      <c r="BG111" s="49" t="str">
        <f>IF(Q111="0","0",LOOKUP(Q111,{0,1,2,3,"3.5",4,5},{"F","D","C","B","A-","A","A+"}))</f>
        <v>B</v>
      </c>
      <c r="BH111" s="49" t="str">
        <f>IF(Y111="0","0",LOOKUP(Y111,{0,1,2,3,"3.5",4,5},{"F","D","C","B","A-","A","A+"}))</f>
        <v>C</v>
      </c>
      <c r="BI111" s="49" t="str">
        <f>IF(AG111="0","0",LOOKUP(AG111,{0,1,2,3,"3.5",4,5},{"F","D","C","B","A-","A","A+"}))</f>
        <v>B</v>
      </c>
      <c r="BJ111" s="49" t="str">
        <f>IF(AO111="0","0",LOOKUP(AO111,{0,1,2,3,"3.5",4,5},{"F","D","C","B","A-","A","A+"}))</f>
        <v>B</v>
      </c>
      <c r="BK111" s="49" t="str">
        <f>IF(AX111="0","0",LOOKUP(AX111,{0,1,2,3,"3.5",4,5},{"F","D","C","B","A-","A","A+"}))</f>
        <v>A</v>
      </c>
      <c r="BL111" s="50">
        <f t="shared" si="40"/>
        <v>743</v>
      </c>
    </row>
    <row r="112" spans="1:64" ht="15" customHeight="1">
      <c r="A112" s="37">
        <v>2108</v>
      </c>
      <c r="B112" s="38" t="s">
        <v>584</v>
      </c>
      <c r="C112" s="99">
        <v>47</v>
      </c>
      <c r="D112" s="99">
        <v>68</v>
      </c>
      <c r="E112" s="99">
        <f t="shared" si="21"/>
        <v>115</v>
      </c>
      <c r="F112" s="99">
        <v>21</v>
      </c>
      <c r="G112" s="99">
        <f t="shared" si="22"/>
        <v>136</v>
      </c>
      <c r="H112" s="135" t="str">
        <f>IF(G112="0","0",LOOKUP(G112,{0,66,80,100,120,140,160},{0,1,2,3,"3.5",4,5}))</f>
        <v>3.5</v>
      </c>
      <c r="I112" s="99">
        <v>50</v>
      </c>
      <c r="J112" s="101">
        <v>58</v>
      </c>
      <c r="K112" s="136">
        <f t="shared" si="23"/>
        <v>108</v>
      </c>
      <c r="L112" s="99">
        <f>IF(K112="0","0",LOOKUP(K112,{0,66,80,100,120,140,160},{0,1,2,3,"3.5",4,5}))</f>
        <v>3</v>
      </c>
      <c r="M112" s="101">
        <v>28</v>
      </c>
      <c r="N112" s="101">
        <v>15</v>
      </c>
      <c r="O112" s="101">
        <v>15</v>
      </c>
      <c r="P112" s="99">
        <f t="shared" si="24"/>
        <v>58</v>
      </c>
      <c r="Q112" s="137">
        <f>IF(P112="0","0",LOOKUP(P112,{0,33,40,50,60,70,80},{0,1,2,3,"3.5",4,5}))</f>
        <v>3</v>
      </c>
      <c r="R112" s="137">
        <v>27</v>
      </c>
      <c r="S112" s="137">
        <v>44</v>
      </c>
      <c r="T112" s="101">
        <f t="shared" si="25"/>
        <v>71</v>
      </c>
      <c r="U112" s="101">
        <v>19</v>
      </c>
      <c r="V112" s="101">
        <v>13</v>
      </c>
      <c r="W112" s="101">
        <f t="shared" si="26"/>
        <v>32</v>
      </c>
      <c r="X112" s="138">
        <f t="shared" si="27"/>
        <v>103</v>
      </c>
      <c r="Y112" s="99">
        <f>IF(X112="0","0",LOOKUP(X112,{0,66,80,100,120,140,160},{0,1,2,3,"3.5",4,5}))</f>
        <v>3</v>
      </c>
      <c r="Z112" s="99">
        <v>40</v>
      </c>
      <c r="AA112" s="99">
        <v>41</v>
      </c>
      <c r="AB112" s="99">
        <f t="shared" si="28"/>
        <v>81</v>
      </c>
      <c r="AC112" s="139">
        <v>23</v>
      </c>
      <c r="AD112" s="139">
        <v>20</v>
      </c>
      <c r="AE112" s="139">
        <f t="shared" si="29"/>
        <v>43</v>
      </c>
      <c r="AF112" s="140">
        <f t="shared" si="30"/>
        <v>124</v>
      </c>
      <c r="AG112" s="137" t="str">
        <f>IF(AF112="0","0",LOOKUP(AF112,{0,66,80,100,120,140,160},{0,1,2,3,"3.5",4,5}))</f>
        <v>3.5</v>
      </c>
      <c r="AH112" s="137">
        <v>50</v>
      </c>
      <c r="AI112" s="137">
        <v>45</v>
      </c>
      <c r="AJ112" s="99">
        <f t="shared" si="31"/>
        <v>95</v>
      </c>
      <c r="AK112" s="101">
        <v>20</v>
      </c>
      <c r="AL112" s="141">
        <v>22</v>
      </c>
      <c r="AM112" s="141">
        <f t="shared" si="32"/>
        <v>42</v>
      </c>
      <c r="AN112" s="140">
        <f t="shared" si="33"/>
        <v>137</v>
      </c>
      <c r="AO112" s="137" t="str">
        <f>IF(AN112="0","0",LOOKUP(AN112,{0,66,80,100,120,140,160},{0,1,2,3,"3.5",4,5}))</f>
        <v>3.5</v>
      </c>
      <c r="AP112" s="137">
        <v>36</v>
      </c>
      <c r="AQ112" s="137">
        <v>26</v>
      </c>
      <c r="AR112" s="101">
        <f t="shared" si="34"/>
        <v>62</v>
      </c>
      <c r="AS112" s="101">
        <v>17</v>
      </c>
      <c r="AT112" s="141">
        <v>14</v>
      </c>
      <c r="AU112" s="141">
        <f t="shared" si="35"/>
        <v>31</v>
      </c>
      <c r="AV112" s="141">
        <v>48</v>
      </c>
      <c r="AW112" s="141">
        <f t="shared" si="36"/>
        <v>141</v>
      </c>
      <c r="AX112" s="137">
        <f>IF(AW112="0","0",LOOKUP(AW112,{0,66,80,100,120,140,160},{0,1,2,3,"3.5",4,5}))</f>
        <v>4</v>
      </c>
      <c r="AY112" s="107" t="s">
        <v>486</v>
      </c>
      <c r="AZ112" s="107">
        <f>IF(ISBLANK(AX112)," ",IF(AX112="0","0",LOOKUP(AX112,{0,1,2,3,"3.5",4,5},{0,0,0,1,"1.5",2,3})))</f>
        <v>2</v>
      </c>
      <c r="BA112" s="44">
        <f t="shared" si="37"/>
        <v>3.5833333333333335</v>
      </c>
      <c r="BB112" s="43" t="str">
        <f t="shared" si="38"/>
        <v>A-</v>
      </c>
      <c r="BC112" s="34" t="str">
        <f t="shared" si="39"/>
        <v>Good Result</v>
      </c>
      <c r="BD112" s="42"/>
      <c r="BE112" s="49" t="str">
        <f>IF(H112="0","0",LOOKUP(H112,{0,1,2,3,"3.5",4,5},{"F","D","C","B","A-","A","A+"}))</f>
        <v>A-</v>
      </c>
      <c r="BF112" s="49" t="str">
        <f>IF(L112="0","0",LOOKUP(L112,{0,1,2,3,"3.5",4,5},{"F","D","C","B","A-","A","A+"}))</f>
        <v>B</v>
      </c>
      <c r="BG112" s="49" t="str">
        <f>IF(Q112="0","0",LOOKUP(Q112,{0,1,2,3,"3.5",4,5},{"F","D","C","B","A-","A","A+"}))</f>
        <v>B</v>
      </c>
      <c r="BH112" s="49" t="str">
        <f>IF(Y112="0","0",LOOKUP(Y112,{0,1,2,3,"3.5",4,5},{"F","D","C","B","A-","A","A+"}))</f>
        <v>B</v>
      </c>
      <c r="BI112" s="49" t="str">
        <f>IF(AG112="0","0",LOOKUP(AG112,{0,1,2,3,"3.5",4,5},{"F","D","C","B","A-","A","A+"}))</f>
        <v>A-</v>
      </c>
      <c r="BJ112" s="49" t="str">
        <f>IF(AO112="0","0",LOOKUP(AO112,{0,1,2,3,"3.5",4,5},{"F","D","C","B","A-","A","A+"}))</f>
        <v>A-</v>
      </c>
      <c r="BK112" s="49" t="str">
        <f>IF(AX112="0","0",LOOKUP(AX112,{0,1,2,3,"3.5",4,5},{"F","D","C","B","A-","A","A+"}))</f>
        <v>A</v>
      </c>
      <c r="BL112" s="50">
        <f t="shared" si="40"/>
        <v>807</v>
      </c>
    </row>
    <row r="113" spans="1:64" ht="15" customHeight="1">
      <c r="A113" s="37">
        <v>2109</v>
      </c>
      <c r="B113" s="38" t="s">
        <v>585</v>
      </c>
      <c r="C113" s="99">
        <v>45</v>
      </c>
      <c r="D113" s="99">
        <v>65</v>
      </c>
      <c r="E113" s="99">
        <f t="shared" si="21"/>
        <v>110</v>
      </c>
      <c r="F113" s="99">
        <v>23</v>
      </c>
      <c r="G113" s="99">
        <f t="shared" si="22"/>
        <v>133</v>
      </c>
      <c r="H113" s="135" t="str">
        <f>IF(G113="0","0",LOOKUP(G113,{0,66,80,100,120,140,160},{0,1,2,3,"3.5",4,5}))</f>
        <v>3.5</v>
      </c>
      <c r="I113" s="99">
        <v>52</v>
      </c>
      <c r="J113" s="101">
        <v>54</v>
      </c>
      <c r="K113" s="136">
        <f t="shared" si="23"/>
        <v>106</v>
      </c>
      <c r="L113" s="99">
        <f>IF(K113="0","0",LOOKUP(K113,{0,66,80,100,120,140,160},{0,1,2,3,"3.5",4,5}))</f>
        <v>3</v>
      </c>
      <c r="M113" s="101">
        <v>18</v>
      </c>
      <c r="N113" s="101">
        <v>16</v>
      </c>
      <c r="O113" s="101">
        <v>12</v>
      </c>
      <c r="P113" s="99">
        <f t="shared" si="24"/>
        <v>46</v>
      </c>
      <c r="Q113" s="137">
        <f>IF(P113="0","0",LOOKUP(P113,{0,33,40,50,60,70,80},{0,1,2,3,"3.5",4,5}))</f>
        <v>2</v>
      </c>
      <c r="R113" s="137">
        <v>22</v>
      </c>
      <c r="S113" s="137">
        <v>35</v>
      </c>
      <c r="T113" s="101">
        <f t="shared" si="25"/>
        <v>57</v>
      </c>
      <c r="U113" s="101">
        <v>21</v>
      </c>
      <c r="V113" s="101">
        <v>18</v>
      </c>
      <c r="W113" s="101">
        <f t="shared" si="26"/>
        <v>39</v>
      </c>
      <c r="X113" s="138">
        <f t="shared" si="27"/>
        <v>96</v>
      </c>
      <c r="Y113" s="99">
        <f>IF(X113="0","0",LOOKUP(X113,{0,66,80,100,120,140,160},{0,1,2,3,"3.5",4,5}))</f>
        <v>2</v>
      </c>
      <c r="Z113" s="99">
        <v>33</v>
      </c>
      <c r="AA113" s="99">
        <v>28</v>
      </c>
      <c r="AB113" s="99">
        <f t="shared" si="28"/>
        <v>61</v>
      </c>
      <c r="AC113" s="139">
        <v>27</v>
      </c>
      <c r="AD113" s="139">
        <v>28</v>
      </c>
      <c r="AE113" s="139">
        <f t="shared" si="29"/>
        <v>55</v>
      </c>
      <c r="AF113" s="140">
        <f t="shared" si="30"/>
        <v>116</v>
      </c>
      <c r="AG113" s="137">
        <f>IF(AF113="0","0",LOOKUP(AF113,{0,66,80,100,120,140,160},{0,1,2,3,"3.5",4,5}))</f>
        <v>3</v>
      </c>
      <c r="AH113" s="137">
        <v>41</v>
      </c>
      <c r="AI113" s="137">
        <v>33</v>
      </c>
      <c r="AJ113" s="99">
        <f t="shared" si="31"/>
        <v>74</v>
      </c>
      <c r="AK113" s="101">
        <v>27</v>
      </c>
      <c r="AL113" s="141">
        <v>25</v>
      </c>
      <c r="AM113" s="141">
        <f t="shared" si="32"/>
        <v>52</v>
      </c>
      <c r="AN113" s="140">
        <f t="shared" si="33"/>
        <v>126</v>
      </c>
      <c r="AO113" s="137" t="str">
        <f>IF(AN113="0","0",LOOKUP(AN113,{0,66,80,100,120,140,160},{0,1,2,3,"3.5",4,5}))</f>
        <v>3.5</v>
      </c>
      <c r="AP113" s="137">
        <v>29</v>
      </c>
      <c r="AQ113" s="137">
        <v>19</v>
      </c>
      <c r="AR113" s="101">
        <f t="shared" si="34"/>
        <v>48</v>
      </c>
      <c r="AS113" s="101">
        <v>21</v>
      </c>
      <c r="AT113" s="141">
        <v>17</v>
      </c>
      <c r="AU113" s="141">
        <f t="shared" si="35"/>
        <v>38</v>
      </c>
      <c r="AV113" s="141">
        <v>38</v>
      </c>
      <c r="AW113" s="141">
        <f t="shared" si="36"/>
        <v>124</v>
      </c>
      <c r="AX113" s="137" t="str">
        <f>IF(AW113="0","0",LOOKUP(AW113,{0,66,80,100,120,140,160},{0,1,2,3,"3.5",4,5}))</f>
        <v>3.5</v>
      </c>
      <c r="AY113" s="107" t="s">
        <v>486</v>
      </c>
      <c r="AZ113" s="107" t="str">
        <f>IF(ISBLANK(AX113)," ",IF(AX113="0","0",LOOKUP(AX113,{0,1,2,3,"3.5",4,5},{0,0,0,1,"1.5",2,3})))</f>
        <v>1.5</v>
      </c>
      <c r="BA113" s="44">
        <f t="shared" si="37"/>
        <v>3.0833333333333335</v>
      </c>
      <c r="BB113" s="43" t="str">
        <f t="shared" si="38"/>
        <v>B</v>
      </c>
      <c r="BC113" s="34" t="str">
        <f t="shared" si="39"/>
        <v>Average Result</v>
      </c>
      <c r="BD113" s="42"/>
      <c r="BE113" s="49" t="str">
        <f>IF(H113="0","0",LOOKUP(H113,{0,1,2,3,"3.5",4,5},{"F","D","C","B","A-","A","A+"}))</f>
        <v>A-</v>
      </c>
      <c r="BF113" s="49" t="str">
        <f>IF(L113="0","0",LOOKUP(L113,{0,1,2,3,"3.5",4,5},{"F","D","C","B","A-","A","A+"}))</f>
        <v>B</v>
      </c>
      <c r="BG113" s="49" t="str">
        <f>IF(Q113="0","0",LOOKUP(Q113,{0,1,2,3,"3.5",4,5},{"F","D","C","B","A-","A","A+"}))</f>
        <v>C</v>
      </c>
      <c r="BH113" s="49" t="str">
        <f>IF(Y113="0","0",LOOKUP(Y113,{0,1,2,3,"3.5",4,5},{"F","D","C","B","A-","A","A+"}))</f>
        <v>C</v>
      </c>
      <c r="BI113" s="49" t="str">
        <f>IF(AG113="0","0",LOOKUP(AG113,{0,1,2,3,"3.5",4,5},{"F","D","C","B","A-","A","A+"}))</f>
        <v>B</v>
      </c>
      <c r="BJ113" s="49" t="str">
        <f>IF(AO113="0","0",LOOKUP(AO113,{0,1,2,3,"3.5",4,5},{"F","D","C","B","A-","A","A+"}))</f>
        <v>A-</v>
      </c>
      <c r="BK113" s="49" t="str">
        <f>IF(AX113="0","0",LOOKUP(AX113,{0,1,2,3,"3.5",4,5},{"F","D","C","B","A-","A","A+"}))</f>
        <v>A-</v>
      </c>
      <c r="BL113" s="50">
        <f t="shared" si="40"/>
        <v>747</v>
      </c>
    </row>
    <row r="114" spans="1:64" ht="15" customHeight="1">
      <c r="A114" s="37">
        <v>2110</v>
      </c>
      <c r="B114" s="38" t="s">
        <v>586</v>
      </c>
      <c r="C114" s="99">
        <v>44</v>
      </c>
      <c r="D114" s="99">
        <v>72</v>
      </c>
      <c r="E114" s="99">
        <f t="shared" si="21"/>
        <v>116</v>
      </c>
      <c r="F114" s="99">
        <v>23</v>
      </c>
      <c r="G114" s="99">
        <f t="shared" si="22"/>
        <v>139</v>
      </c>
      <c r="H114" s="135" t="str">
        <f>IF(G114="0","0",LOOKUP(G114,{0,66,80,100,120,140,160},{0,1,2,3,"3.5",4,5}))</f>
        <v>3.5</v>
      </c>
      <c r="I114" s="99">
        <v>53</v>
      </c>
      <c r="J114" s="101">
        <v>55</v>
      </c>
      <c r="K114" s="136">
        <f t="shared" si="23"/>
        <v>108</v>
      </c>
      <c r="L114" s="99">
        <f>IF(K114="0","0",LOOKUP(K114,{0,66,80,100,120,140,160},{0,1,2,3,"3.5",4,5}))</f>
        <v>3</v>
      </c>
      <c r="M114" s="101">
        <v>26</v>
      </c>
      <c r="N114" s="101">
        <v>16</v>
      </c>
      <c r="O114" s="101">
        <v>15</v>
      </c>
      <c r="P114" s="99">
        <f t="shared" si="24"/>
        <v>57</v>
      </c>
      <c r="Q114" s="137">
        <f>IF(P114="0","0",LOOKUP(P114,{0,33,40,50,60,70,80},{0,1,2,3,"3.5",4,5}))</f>
        <v>3</v>
      </c>
      <c r="R114" s="137">
        <v>30</v>
      </c>
      <c r="S114" s="137">
        <v>35</v>
      </c>
      <c r="T114" s="101">
        <f t="shared" si="25"/>
        <v>65</v>
      </c>
      <c r="U114" s="101">
        <v>22</v>
      </c>
      <c r="V114" s="101">
        <v>21</v>
      </c>
      <c r="W114" s="101">
        <f t="shared" si="26"/>
        <v>43</v>
      </c>
      <c r="X114" s="138">
        <f t="shared" si="27"/>
        <v>108</v>
      </c>
      <c r="Y114" s="99">
        <f>IF(X114="0","0",LOOKUP(X114,{0,66,80,100,120,140,160},{0,1,2,3,"3.5",4,5}))</f>
        <v>3</v>
      </c>
      <c r="Z114" s="99">
        <v>40</v>
      </c>
      <c r="AA114" s="99">
        <v>45</v>
      </c>
      <c r="AB114" s="99">
        <f t="shared" si="28"/>
        <v>85</v>
      </c>
      <c r="AC114" s="139">
        <v>27</v>
      </c>
      <c r="AD114" s="139">
        <v>28</v>
      </c>
      <c r="AE114" s="139">
        <f t="shared" si="29"/>
        <v>55</v>
      </c>
      <c r="AF114" s="140">
        <f t="shared" si="30"/>
        <v>140</v>
      </c>
      <c r="AG114" s="137">
        <f>IF(AF114="0","0",LOOKUP(AF114,{0,66,80,100,120,140,160},{0,1,2,3,"3.5",4,5}))</f>
        <v>4</v>
      </c>
      <c r="AH114" s="137">
        <v>44</v>
      </c>
      <c r="AI114" s="137">
        <v>44</v>
      </c>
      <c r="AJ114" s="99">
        <f t="shared" si="31"/>
        <v>88</v>
      </c>
      <c r="AK114" s="101">
        <v>27</v>
      </c>
      <c r="AL114" s="141">
        <v>25</v>
      </c>
      <c r="AM114" s="141">
        <f t="shared" si="32"/>
        <v>52</v>
      </c>
      <c r="AN114" s="140">
        <f t="shared" si="33"/>
        <v>140</v>
      </c>
      <c r="AO114" s="137">
        <f>IF(AN114="0","0",LOOKUP(AN114,{0,66,80,100,120,140,160},{0,1,2,3,"3.5",4,5}))</f>
        <v>4</v>
      </c>
      <c r="AP114" s="137">
        <v>46</v>
      </c>
      <c r="AQ114" s="137">
        <v>40</v>
      </c>
      <c r="AR114" s="101">
        <f t="shared" si="34"/>
        <v>86</v>
      </c>
      <c r="AS114" s="101">
        <v>21</v>
      </c>
      <c r="AT114" s="141">
        <v>18</v>
      </c>
      <c r="AU114" s="141">
        <f t="shared" si="35"/>
        <v>39</v>
      </c>
      <c r="AV114" s="141">
        <v>50</v>
      </c>
      <c r="AW114" s="141">
        <f t="shared" si="36"/>
        <v>175</v>
      </c>
      <c r="AX114" s="137">
        <f>IF(AW114="0","0",LOOKUP(AW114,{0,66,80,100,120,140,160},{0,1,2,3,"3.5",4,5}))</f>
        <v>5</v>
      </c>
      <c r="AY114" s="107" t="s">
        <v>486</v>
      </c>
      <c r="AZ114" s="107">
        <f>IF(ISBLANK(AX114)," ",IF(AX114="0","0",LOOKUP(AX114,{0,1,2,3,"3.5",4,5},{0,0,0,1,"1.5",2,3})))</f>
        <v>3</v>
      </c>
      <c r="BA114" s="44">
        <f t="shared" si="37"/>
        <v>3.9166666666666665</v>
      </c>
      <c r="BB114" s="43" t="str">
        <f t="shared" si="38"/>
        <v>A-</v>
      </c>
      <c r="BC114" s="34" t="str">
        <f t="shared" si="39"/>
        <v>Good Result</v>
      </c>
      <c r="BD114" s="42"/>
      <c r="BE114" s="49" t="str">
        <f>IF(H114="0","0",LOOKUP(H114,{0,1,2,3,"3.5",4,5},{"F","D","C","B","A-","A","A+"}))</f>
        <v>A-</v>
      </c>
      <c r="BF114" s="49" t="str">
        <f>IF(L114="0","0",LOOKUP(L114,{0,1,2,3,"3.5",4,5},{"F","D","C","B","A-","A","A+"}))</f>
        <v>B</v>
      </c>
      <c r="BG114" s="49" t="str">
        <f>IF(Q114="0","0",LOOKUP(Q114,{0,1,2,3,"3.5",4,5},{"F","D","C","B","A-","A","A+"}))</f>
        <v>B</v>
      </c>
      <c r="BH114" s="49" t="str">
        <f>IF(Y114="0","0",LOOKUP(Y114,{0,1,2,3,"3.5",4,5},{"F","D","C","B","A-","A","A+"}))</f>
        <v>B</v>
      </c>
      <c r="BI114" s="49" t="str">
        <f>IF(AG114="0","0",LOOKUP(AG114,{0,1,2,3,"3.5",4,5},{"F","D","C","B","A-","A","A+"}))</f>
        <v>A</v>
      </c>
      <c r="BJ114" s="49" t="str">
        <f>IF(AO114="0","0",LOOKUP(AO114,{0,1,2,3,"3.5",4,5},{"F","D","C","B","A-","A","A+"}))</f>
        <v>A</v>
      </c>
      <c r="BK114" s="49" t="str">
        <f>IF(AX114="0","0",LOOKUP(AX114,{0,1,2,3,"3.5",4,5},{"F","D","C","B","A-","A","A+"}))</f>
        <v>A+</v>
      </c>
      <c r="BL114" s="50">
        <f t="shared" si="40"/>
        <v>867</v>
      </c>
    </row>
    <row r="115" spans="1:64" ht="15" customHeight="1">
      <c r="A115" s="37">
        <v>2111</v>
      </c>
      <c r="B115" s="38" t="s">
        <v>587</v>
      </c>
      <c r="C115" s="99">
        <v>41</v>
      </c>
      <c r="D115" s="99">
        <v>57</v>
      </c>
      <c r="E115" s="99">
        <f t="shared" si="21"/>
        <v>98</v>
      </c>
      <c r="F115" s="99">
        <v>23</v>
      </c>
      <c r="G115" s="99">
        <f t="shared" si="22"/>
        <v>121</v>
      </c>
      <c r="H115" s="135" t="str">
        <f>IF(G115="0","0",LOOKUP(G115,{0,66,80,100,120,140,160},{0,1,2,3,"3.5",4,5}))</f>
        <v>3.5</v>
      </c>
      <c r="I115" s="99">
        <v>45</v>
      </c>
      <c r="J115" s="101">
        <v>54</v>
      </c>
      <c r="K115" s="136">
        <f t="shared" si="23"/>
        <v>99</v>
      </c>
      <c r="L115" s="99">
        <f>IF(K115="0","0",LOOKUP(K115,{0,66,80,100,120,140,160},{0,1,2,3,"3.5",4,5}))</f>
        <v>2</v>
      </c>
      <c r="M115" s="101">
        <v>25</v>
      </c>
      <c r="N115" s="101">
        <v>19</v>
      </c>
      <c r="O115" s="101">
        <v>15</v>
      </c>
      <c r="P115" s="99">
        <f t="shared" si="24"/>
        <v>59</v>
      </c>
      <c r="Q115" s="137">
        <f>IF(P115="0","0",LOOKUP(P115,{0,33,40,50,60,70,80},{0,1,2,3,"3.5",4,5}))</f>
        <v>3</v>
      </c>
      <c r="R115" s="137">
        <v>31</v>
      </c>
      <c r="S115" s="137">
        <v>40</v>
      </c>
      <c r="T115" s="101">
        <f t="shared" si="25"/>
        <v>71</v>
      </c>
      <c r="U115" s="101">
        <v>13</v>
      </c>
      <c r="V115" s="101">
        <v>21</v>
      </c>
      <c r="W115" s="101">
        <f t="shared" si="26"/>
        <v>34</v>
      </c>
      <c r="X115" s="138">
        <f t="shared" si="27"/>
        <v>105</v>
      </c>
      <c r="Y115" s="99">
        <f>IF(X115="0","0",LOOKUP(X115,{0,66,80,100,120,140,160},{0,1,2,3,"3.5",4,5}))</f>
        <v>3</v>
      </c>
      <c r="Z115" s="99">
        <v>48</v>
      </c>
      <c r="AA115" s="99">
        <v>39</v>
      </c>
      <c r="AB115" s="99">
        <f t="shared" si="28"/>
        <v>87</v>
      </c>
      <c r="AC115" s="139">
        <v>29</v>
      </c>
      <c r="AD115" s="139">
        <v>21</v>
      </c>
      <c r="AE115" s="139">
        <f t="shared" si="29"/>
        <v>50</v>
      </c>
      <c r="AF115" s="140">
        <f t="shared" si="30"/>
        <v>137</v>
      </c>
      <c r="AG115" s="137" t="str">
        <f>IF(AF115="0","0",LOOKUP(AF115,{0,66,80,100,120,140,160},{0,1,2,3,"3.5",4,5}))</f>
        <v>3.5</v>
      </c>
      <c r="AH115" s="137">
        <v>50</v>
      </c>
      <c r="AI115" s="137">
        <v>59</v>
      </c>
      <c r="AJ115" s="99">
        <f t="shared" si="31"/>
        <v>109</v>
      </c>
      <c r="AK115" s="101">
        <v>20</v>
      </c>
      <c r="AL115" s="141">
        <v>22</v>
      </c>
      <c r="AM115" s="141">
        <f t="shared" si="32"/>
        <v>42</v>
      </c>
      <c r="AN115" s="140">
        <f t="shared" si="33"/>
        <v>151</v>
      </c>
      <c r="AO115" s="137">
        <f>IF(AN115="0","0",LOOKUP(AN115,{0,66,80,100,120,140,160},{0,1,2,3,"3.5",4,5}))</f>
        <v>4</v>
      </c>
      <c r="AP115" s="137">
        <v>48</v>
      </c>
      <c r="AQ115" s="137">
        <v>27</v>
      </c>
      <c r="AR115" s="101">
        <f t="shared" si="34"/>
        <v>75</v>
      </c>
      <c r="AS115" s="101">
        <v>19</v>
      </c>
      <c r="AT115" s="141">
        <v>16</v>
      </c>
      <c r="AU115" s="141">
        <f t="shared" si="35"/>
        <v>35</v>
      </c>
      <c r="AV115" s="141">
        <v>50</v>
      </c>
      <c r="AW115" s="141">
        <f t="shared" si="36"/>
        <v>160</v>
      </c>
      <c r="AX115" s="137">
        <f>IF(AW115="0","0",LOOKUP(AW115,{0,66,80,100,120,140,160},{0,1,2,3,"3.5",4,5}))</f>
        <v>5</v>
      </c>
      <c r="AY115" s="107" t="s">
        <v>486</v>
      </c>
      <c r="AZ115" s="107">
        <f>IF(ISBLANK(AX115)," ",IF(AX115="0","0",LOOKUP(AX115,{0,1,2,3,"3.5",4,5},{0,0,0,1,"1.5",2,3})))</f>
        <v>3</v>
      </c>
      <c r="BA115" s="44">
        <f t="shared" si="37"/>
        <v>3.6666666666666665</v>
      </c>
      <c r="BB115" s="43" t="str">
        <f t="shared" si="38"/>
        <v>A-</v>
      </c>
      <c r="BC115" s="34" t="str">
        <f t="shared" si="39"/>
        <v>Good Result</v>
      </c>
      <c r="BD115" s="42"/>
      <c r="BE115" s="49" t="str">
        <f>IF(H115="0","0",LOOKUP(H115,{0,1,2,3,"3.5",4,5},{"F","D","C","B","A-","A","A+"}))</f>
        <v>A-</v>
      </c>
      <c r="BF115" s="49" t="str">
        <f>IF(L115="0","0",LOOKUP(L115,{0,1,2,3,"3.5",4,5},{"F","D","C","B","A-","A","A+"}))</f>
        <v>C</v>
      </c>
      <c r="BG115" s="49" t="str">
        <f>IF(Q115="0","0",LOOKUP(Q115,{0,1,2,3,"3.5",4,5},{"F","D","C","B","A-","A","A+"}))</f>
        <v>B</v>
      </c>
      <c r="BH115" s="49" t="str">
        <f>IF(Y115="0","0",LOOKUP(Y115,{0,1,2,3,"3.5",4,5},{"F","D","C","B","A-","A","A+"}))</f>
        <v>B</v>
      </c>
      <c r="BI115" s="49" t="str">
        <f>IF(AG115="0","0",LOOKUP(AG115,{0,1,2,3,"3.5",4,5},{"F","D","C","B","A-","A","A+"}))</f>
        <v>A-</v>
      </c>
      <c r="BJ115" s="49" t="str">
        <f>IF(AO115="0","0",LOOKUP(AO115,{0,1,2,3,"3.5",4,5},{"F","D","C","B","A-","A","A+"}))</f>
        <v>A</v>
      </c>
      <c r="BK115" s="49" t="str">
        <f>IF(AX115="0","0",LOOKUP(AX115,{0,1,2,3,"3.5",4,5},{"F","D","C","B","A-","A","A+"}))</f>
        <v>A+</v>
      </c>
      <c r="BL115" s="50">
        <f t="shared" si="40"/>
        <v>832</v>
      </c>
    </row>
    <row r="116" spans="1:64" ht="15" customHeight="1">
      <c r="A116" s="37">
        <v>2112</v>
      </c>
      <c r="B116" s="38" t="s">
        <v>588</v>
      </c>
      <c r="C116" s="99">
        <v>38</v>
      </c>
      <c r="D116" s="99">
        <v>72</v>
      </c>
      <c r="E116" s="99">
        <f t="shared" si="21"/>
        <v>110</v>
      </c>
      <c r="F116" s="99">
        <v>22</v>
      </c>
      <c r="G116" s="99">
        <f t="shared" si="22"/>
        <v>132</v>
      </c>
      <c r="H116" s="135" t="str">
        <f>IF(G116="0","0",LOOKUP(G116,{0,66,80,100,120,140,160},{0,1,2,3,"3.5",4,5}))</f>
        <v>3.5</v>
      </c>
      <c r="I116" s="99">
        <v>47</v>
      </c>
      <c r="J116" s="101">
        <v>58</v>
      </c>
      <c r="K116" s="136">
        <f t="shared" si="23"/>
        <v>105</v>
      </c>
      <c r="L116" s="99">
        <f>IF(K116="0","0",LOOKUP(K116,{0,66,80,100,120,140,160},{0,1,2,3,"3.5",4,5}))</f>
        <v>3</v>
      </c>
      <c r="M116" s="101">
        <v>18</v>
      </c>
      <c r="N116" s="101">
        <v>16</v>
      </c>
      <c r="O116" s="101">
        <v>15</v>
      </c>
      <c r="P116" s="99">
        <f t="shared" si="24"/>
        <v>49</v>
      </c>
      <c r="Q116" s="137">
        <f>IF(P116="0","0",LOOKUP(P116,{0,33,40,50,60,70,80},{0,1,2,3,"3.5",4,5}))</f>
        <v>2</v>
      </c>
      <c r="R116" s="137">
        <v>21</v>
      </c>
      <c r="S116" s="137">
        <v>28</v>
      </c>
      <c r="T116" s="101">
        <f t="shared" si="25"/>
        <v>49</v>
      </c>
      <c r="U116" s="101">
        <v>19</v>
      </c>
      <c r="V116" s="101">
        <v>18</v>
      </c>
      <c r="W116" s="101">
        <f t="shared" si="26"/>
        <v>37</v>
      </c>
      <c r="X116" s="138">
        <f t="shared" si="27"/>
        <v>86</v>
      </c>
      <c r="Y116" s="99">
        <f>IF(X116="0","0",LOOKUP(X116,{0,66,80,100,120,140,160},{0,1,2,3,"3.5",4,5}))</f>
        <v>2</v>
      </c>
      <c r="Z116" s="99">
        <v>27</v>
      </c>
      <c r="AA116" s="99">
        <v>30</v>
      </c>
      <c r="AB116" s="99">
        <f t="shared" si="28"/>
        <v>57</v>
      </c>
      <c r="AC116" s="139">
        <v>27</v>
      </c>
      <c r="AD116" s="139">
        <v>29</v>
      </c>
      <c r="AE116" s="139">
        <f t="shared" si="29"/>
        <v>56</v>
      </c>
      <c r="AF116" s="140">
        <f t="shared" si="30"/>
        <v>113</v>
      </c>
      <c r="AG116" s="137">
        <f>IF(AF116="0","0",LOOKUP(AF116,{0,66,80,100,120,140,160},{0,1,2,3,"3.5",4,5}))</f>
        <v>3</v>
      </c>
      <c r="AH116" s="137">
        <v>31</v>
      </c>
      <c r="AI116" s="137">
        <v>33</v>
      </c>
      <c r="AJ116" s="99">
        <f t="shared" si="31"/>
        <v>64</v>
      </c>
      <c r="AK116" s="101">
        <v>26</v>
      </c>
      <c r="AL116" s="141">
        <v>21</v>
      </c>
      <c r="AM116" s="141">
        <f t="shared" si="32"/>
        <v>47</v>
      </c>
      <c r="AN116" s="140">
        <f t="shared" si="33"/>
        <v>111</v>
      </c>
      <c r="AO116" s="137">
        <f>IF(AN116="0","0",LOOKUP(AN116,{0,66,80,100,120,140,160},{0,1,2,3,"3.5",4,5}))</f>
        <v>3</v>
      </c>
      <c r="AP116" s="137">
        <v>27</v>
      </c>
      <c r="AQ116" s="137">
        <v>23</v>
      </c>
      <c r="AR116" s="101">
        <f t="shared" si="34"/>
        <v>50</v>
      </c>
      <c r="AS116" s="101">
        <v>19</v>
      </c>
      <c r="AT116" s="141">
        <v>17</v>
      </c>
      <c r="AU116" s="141">
        <f t="shared" si="35"/>
        <v>36</v>
      </c>
      <c r="AV116" s="141"/>
      <c r="AW116" s="141">
        <f t="shared" si="36"/>
        <v>0</v>
      </c>
      <c r="AX116" s="137">
        <f>IF(AW116="0","0",LOOKUP(AW116,{0,66,80,100,120,140,160},{0,1,2,3,"3.5",4,5}))</f>
        <v>0</v>
      </c>
      <c r="AY116" s="107" t="s">
        <v>486</v>
      </c>
      <c r="AZ116" s="107">
        <f>IF(ISBLANK(AX116)," ",IF(AX116="0","0",LOOKUP(AX116,{0,1,2,3,"3.5",4,5},{0,0,0,1,"1.5",2,3})))</f>
        <v>0</v>
      </c>
      <c r="BA116" s="44">
        <f t="shared" si="37"/>
        <v>2.75</v>
      </c>
      <c r="BB116" s="43" t="str">
        <f t="shared" si="38"/>
        <v>C</v>
      </c>
      <c r="BC116" s="34" t="str">
        <f t="shared" si="39"/>
        <v>Bellow Average Result</v>
      </c>
      <c r="BD116" s="42"/>
      <c r="BE116" s="49" t="str">
        <f>IF(H116="0","0",LOOKUP(H116,{0,1,2,3,"3.5",4,5},{"F","D","C","B","A-","A","A+"}))</f>
        <v>A-</v>
      </c>
      <c r="BF116" s="49" t="str">
        <f>IF(L116="0","0",LOOKUP(L116,{0,1,2,3,"3.5",4,5},{"F","D","C","B","A-","A","A+"}))</f>
        <v>B</v>
      </c>
      <c r="BG116" s="49" t="str">
        <f>IF(Q116="0","0",LOOKUP(Q116,{0,1,2,3,"3.5",4,5},{"F","D","C","B","A-","A","A+"}))</f>
        <v>C</v>
      </c>
      <c r="BH116" s="49" t="str">
        <f>IF(Y116="0","0",LOOKUP(Y116,{0,1,2,3,"3.5",4,5},{"F","D","C","B","A-","A","A+"}))</f>
        <v>C</v>
      </c>
      <c r="BI116" s="49" t="str">
        <f>IF(AG116="0","0",LOOKUP(AG116,{0,1,2,3,"3.5",4,5},{"F","D","C","B","A-","A","A+"}))</f>
        <v>B</v>
      </c>
      <c r="BJ116" s="49" t="str">
        <f>IF(AO116="0","0",LOOKUP(AO116,{0,1,2,3,"3.5",4,5},{"F","D","C","B","A-","A","A+"}))</f>
        <v>B</v>
      </c>
      <c r="BK116" s="49" t="str">
        <f>IF(AX116="0","0",LOOKUP(AX116,{0,1,2,3,"3.5",4,5},{"F","D","C","B","A-","A","A+"}))</f>
        <v>F</v>
      </c>
      <c r="BL116" s="50">
        <f t="shared" si="40"/>
        <v>596</v>
      </c>
    </row>
    <row r="117" spans="1:64" ht="15" customHeight="1">
      <c r="A117" s="37">
        <v>2113</v>
      </c>
      <c r="B117" s="38" t="s">
        <v>589</v>
      </c>
      <c r="C117" s="99">
        <v>34</v>
      </c>
      <c r="D117" s="99">
        <v>63</v>
      </c>
      <c r="E117" s="99">
        <f t="shared" si="21"/>
        <v>97</v>
      </c>
      <c r="F117" s="99">
        <v>19</v>
      </c>
      <c r="G117" s="99">
        <f t="shared" si="22"/>
        <v>116</v>
      </c>
      <c r="H117" s="135">
        <f>IF(G117="0","0",LOOKUP(G117,{0,66,80,100,120,140,160},{0,1,2,3,"3.5",4,5}))</f>
        <v>3</v>
      </c>
      <c r="I117" s="99">
        <v>51</v>
      </c>
      <c r="J117" s="101">
        <v>55</v>
      </c>
      <c r="K117" s="136">
        <f t="shared" si="23"/>
        <v>106</v>
      </c>
      <c r="L117" s="99">
        <f>IF(K117="0","0",LOOKUP(K117,{0,66,80,100,120,140,160},{0,1,2,3,"3.5",4,5}))</f>
        <v>3</v>
      </c>
      <c r="M117" s="101">
        <v>22</v>
      </c>
      <c r="N117" s="101">
        <v>14</v>
      </c>
      <c r="O117" s="101">
        <v>15</v>
      </c>
      <c r="P117" s="99">
        <f t="shared" si="24"/>
        <v>51</v>
      </c>
      <c r="Q117" s="137">
        <f>IF(P117="0","0",LOOKUP(P117,{0,33,40,50,60,70,80},{0,1,2,3,"3.5",4,5}))</f>
        <v>3</v>
      </c>
      <c r="R117" s="137">
        <v>25</v>
      </c>
      <c r="S117" s="137">
        <v>39</v>
      </c>
      <c r="T117" s="101">
        <f t="shared" si="25"/>
        <v>64</v>
      </c>
      <c r="U117" s="101">
        <v>9</v>
      </c>
      <c r="V117" s="101">
        <v>13</v>
      </c>
      <c r="W117" s="101">
        <f t="shared" si="26"/>
        <v>22</v>
      </c>
      <c r="X117" s="138">
        <f t="shared" si="27"/>
        <v>86</v>
      </c>
      <c r="Y117" s="99">
        <f>IF(X117="0","0",LOOKUP(X117,{0,66,80,100,120,140,160},{0,1,2,3,"3.5",4,5}))</f>
        <v>2</v>
      </c>
      <c r="Z117" s="99">
        <v>39</v>
      </c>
      <c r="AA117" s="99">
        <v>21</v>
      </c>
      <c r="AB117" s="99">
        <f t="shared" si="28"/>
        <v>60</v>
      </c>
      <c r="AC117" s="139">
        <v>25</v>
      </c>
      <c r="AD117" s="139">
        <v>20</v>
      </c>
      <c r="AE117" s="139">
        <f t="shared" si="29"/>
        <v>45</v>
      </c>
      <c r="AF117" s="140">
        <f t="shared" si="30"/>
        <v>105</v>
      </c>
      <c r="AG117" s="137">
        <f>IF(AF117="0","0",LOOKUP(AF117,{0,66,80,100,120,140,160},{0,1,2,3,"3.5",4,5}))</f>
        <v>3</v>
      </c>
      <c r="AH117" s="137">
        <v>42</v>
      </c>
      <c r="AI117" s="137">
        <v>45</v>
      </c>
      <c r="AJ117" s="99">
        <f t="shared" si="31"/>
        <v>87</v>
      </c>
      <c r="AK117" s="101">
        <v>24</v>
      </c>
      <c r="AL117" s="141">
        <v>17</v>
      </c>
      <c r="AM117" s="141">
        <f t="shared" si="32"/>
        <v>41</v>
      </c>
      <c r="AN117" s="140">
        <f t="shared" si="33"/>
        <v>128</v>
      </c>
      <c r="AO117" s="137" t="str">
        <f>IF(AN117="0","0",LOOKUP(AN117,{0,66,80,100,120,140,160},{0,1,2,3,"3.5",4,5}))</f>
        <v>3.5</v>
      </c>
      <c r="AP117" s="137">
        <v>44</v>
      </c>
      <c r="AQ117" s="137">
        <v>34</v>
      </c>
      <c r="AR117" s="101">
        <f t="shared" si="34"/>
        <v>78</v>
      </c>
      <c r="AS117" s="101">
        <v>21</v>
      </c>
      <c r="AT117" s="141">
        <v>18</v>
      </c>
      <c r="AU117" s="141">
        <f t="shared" si="35"/>
        <v>39</v>
      </c>
      <c r="AV117" s="141">
        <v>50</v>
      </c>
      <c r="AW117" s="141">
        <f t="shared" si="36"/>
        <v>167</v>
      </c>
      <c r="AX117" s="137">
        <f>IF(AW117="0","0",LOOKUP(AW117,{0,66,80,100,120,140,160},{0,1,2,3,"3.5",4,5}))</f>
        <v>5</v>
      </c>
      <c r="AY117" s="107" t="s">
        <v>486</v>
      </c>
      <c r="AZ117" s="107">
        <f>IF(ISBLANK(AX117)," ",IF(AX117="0","0",LOOKUP(AX117,{0,1,2,3,"3.5",4,5},{0,0,0,1,"1.5",2,3})))</f>
        <v>3</v>
      </c>
      <c r="BA117" s="44">
        <f t="shared" si="37"/>
        <v>3.4166666666666665</v>
      </c>
      <c r="BB117" s="43" t="str">
        <f t="shared" si="38"/>
        <v>B</v>
      </c>
      <c r="BC117" s="34" t="str">
        <f t="shared" si="39"/>
        <v>Average Result</v>
      </c>
      <c r="BD117" s="42"/>
      <c r="BE117" s="49" t="str">
        <f>IF(H117="0","0",LOOKUP(H117,{0,1,2,3,"3.5",4,5},{"F","D","C","B","A-","A","A+"}))</f>
        <v>B</v>
      </c>
      <c r="BF117" s="49" t="str">
        <f>IF(L117="0","0",LOOKUP(L117,{0,1,2,3,"3.5",4,5},{"F","D","C","B","A-","A","A+"}))</f>
        <v>B</v>
      </c>
      <c r="BG117" s="49" t="str">
        <f>IF(Q117="0","0",LOOKUP(Q117,{0,1,2,3,"3.5",4,5},{"F","D","C","B","A-","A","A+"}))</f>
        <v>B</v>
      </c>
      <c r="BH117" s="49" t="str">
        <f>IF(Y117="0","0",LOOKUP(Y117,{0,1,2,3,"3.5",4,5},{"F","D","C","B","A-","A","A+"}))</f>
        <v>C</v>
      </c>
      <c r="BI117" s="49" t="str">
        <f>IF(AG117="0","0",LOOKUP(AG117,{0,1,2,3,"3.5",4,5},{"F","D","C","B","A-","A","A+"}))</f>
        <v>B</v>
      </c>
      <c r="BJ117" s="49" t="str">
        <f>IF(AO117="0","0",LOOKUP(AO117,{0,1,2,3,"3.5",4,5},{"F","D","C","B","A-","A","A+"}))</f>
        <v>A-</v>
      </c>
      <c r="BK117" s="49" t="str">
        <f>IF(AX117="0","0",LOOKUP(AX117,{0,1,2,3,"3.5",4,5},{"F","D","C","B","A-","A","A+"}))</f>
        <v>A+</v>
      </c>
      <c r="BL117" s="50">
        <f t="shared" si="40"/>
        <v>759</v>
      </c>
    </row>
    <row r="118" spans="1:64" ht="15" customHeight="1">
      <c r="A118" s="37">
        <v>2114</v>
      </c>
      <c r="B118" s="38" t="s">
        <v>590</v>
      </c>
      <c r="C118" s="99">
        <v>39</v>
      </c>
      <c r="D118" s="99">
        <v>66</v>
      </c>
      <c r="E118" s="99">
        <f t="shared" si="21"/>
        <v>105</v>
      </c>
      <c r="F118" s="99">
        <v>23</v>
      </c>
      <c r="G118" s="99">
        <f t="shared" si="22"/>
        <v>128</v>
      </c>
      <c r="H118" s="135" t="str">
        <f>IF(G118="0","0",LOOKUP(G118,{0,66,80,100,120,140,160},{0,1,2,3,"3.5",4,5}))</f>
        <v>3.5</v>
      </c>
      <c r="I118" s="99">
        <v>54</v>
      </c>
      <c r="J118" s="101">
        <v>57</v>
      </c>
      <c r="K118" s="136">
        <f t="shared" si="23"/>
        <v>111</v>
      </c>
      <c r="L118" s="99">
        <f>IF(K118="0","0",LOOKUP(K118,{0,66,80,100,120,140,160},{0,1,2,3,"3.5",4,5}))</f>
        <v>3</v>
      </c>
      <c r="M118" s="101">
        <v>31</v>
      </c>
      <c r="N118" s="101">
        <v>16</v>
      </c>
      <c r="O118" s="101">
        <v>15</v>
      </c>
      <c r="P118" s="99">
        <f t="shared" si="24"/>
        <v>62</v>
      </c>
      <c r="Q118" s="137" t="str">
        <f>IF(P118="0","0",LOOKUP(P118,{0,33,40,50,60,70,80},{0,1,2,3,"3.5",4,5}))</f>
        <v>3.5</v>
      </c>
      <c r="R118" s="137">
        <v>22</v>
      </c>
      <c r="S118" s="137">
        <v>31</v>
      </c>
      <c r="T118" s="101">
        <f t="shared" si="25"/>
        <v>53</v>
      </c>
      <c r="U118" s="101">
        <v>15</v>
      </c>
      <c r="V118" s="101">
        <v>18</v>
      </c>
      <c r="W118" s="101">
        <f t="shared" si="26"/>
        <v>33</v>
      </c>
      <c r="X118" s="138">
        <f t="shared" si="27"/>
        <v>86</v>
      </c>
      <c r="Y118" s="99">
        <f>IF(X118="0","0",LOOKUP(X118,{0,66,80,100,120,140,160},{0,1,2,3,"3.5",4,5}))</f>
        <v>2</v>
      </c>
      <c r="Z118" s="99">
        <v>34</v>
      </c>
      <c r="AA118" s="99">
        <v>31</v>
      </c>
      <c r="AB118" s="99">
        <f t="shared" si="28"/>
        <v>65</v>
      </c>
      <c r="AC118" s="139">
        <v>27</v>
      </c>
      <c r="AD118" s="139">
        <v>27</v>
      </c>
      <c r="AE118" s="139">
        <f t="shared" si="29"/>
        <v>54</v>
      </c>
      <c r="AF118" s="140">
        <f t="shared" si="30"/>
        <v>119</v>
      </c>
      <c r="AG118" s="137">
        <f>IF(AF118="0","0",LOOKUP(AF118,{0,66,80,100,120,140,160},{0,1,2,3,"3.5",4,5}))</f>
        <v>3</v>
      </c>
      <c r="AH118" s="137">
        <v>29</v>
      </c>
      <c r="AI118" s="137">
        <v>41</v>
      </c>
      <c r="AJ118" s="99">
        <f t="shared" si="31"/>
        <v>70</v>
      </c>
      <c r="AK118" s="101">
        <v>23</v>
      </c>
      <c r="AL118" s="141">
        <v>20</v>
      </c>
      <c r="AM118" s="141">
        <f t="shared" si="32"/>
        <v>43</v>
      </c>
      <c r="AN118" s="140">
        <f t="shared" si="33"/>
        <v>113</v>
      </c>
      <c r="AO118" s="137">
        <f>IF(AN118="0","0",LOOKUP(AN118,{0,66,80,100,120,140,160},{0,1,2,3,"3.5",4,5}))</f>
        <v>3</v>
      </c>
      <c r="AP118" s="137">
        <v>40</v>
      </c>
      <c r="AQ118" s="137">
        <v>22</v>
      </c>
      <c r="AR118" s="101">
        <f t="shared" si="34"/>
        <v>62</v>
      </c>
      <c r="AS118" s="101">
        <v>21</v>
      </c>
      <c r="AT118" s="141">
        <v>17</v>
      </c>
      <c r="AU118" s="141">
        <f t="shared" si="35"/>
        <v>38</v>
      </c>
      <c r="AV118" s="141">
        <v>50</v>
      </c>
      <c r="AW118" s="141">
        <f t="shared" si="36"/>
        <v>150</v>
      </c>
      <c r="AX118" s="137">
        <f>IF(AW118="0","0",LOOKUP(AW118,{0,66,80,100,120,140,160},{0,1,2,3,"3.5",4,5}))</f>
        <v>4</v>
      </c>
      <c r="AY118" s="107" t="s">
        <v>486</v>
      </c>
      <c r="AZ118" s="107">
        <f>IF(ISBLANK(AX118)," ",IF(AX118="0","0",LOOKUP(AX118,{0,1,2,3,"3.5",4,5},{0,0,0,1,"1.5",2,3})))</f>
        <v>2</v>
      </c>
      <c r="BA118" s="44">
        <f t="shared" si="37"/>
        <v>3.3333333333333335</v>
      </c>
      <c r="BB118" s="43" t="str">
        <f t="shared" si="38"/>
        <v>B</v>
      </c>
      <c r="BC118" s="34" t="str">
        <f t="shared" si="39"/>
        <v>Average Result</v>
      </c>
      <c r="BD118" s="42"/>
      <c r="BE118" s="49" t="str">
        <f>IF(H118="0","0",LOOKUP(H118,{0,1,2,3,"3.5",4,5},{"F","D","C","B","A-","A","A+"}))</f>
        <v>A-</v>
      </c>
      <c r="BF118" s="49" t="str">
        <f>IF(L118="0","0",LOOKUP(L118,{0,1,2,3,"3.5",4,5},{"F","D","C","B","A-","A","A+"}))</f>
        <v>B</v>
      </c>
      <c r="BG118" s="49" t="str">
        <f>IF(Q118="0","0",LOOKUP(Q118,{0,1,2,3,"3.5",4,5},{"F","D","C","B","A-","A","A+"}))</f>
        <v>A-</v>
      </c>
      <c r="BH118" s="49" t="str">
        <f>IF(Y118="0","0",LOOKUP(Y118,{0,1,2,3,"3.5",4,5},{"F","D","C","B","A-","A","A+"}))</f>
        <v>C</v>
      </c>
      <c r="BI118" s="49" t="str">
        <f>IF(AG118="0","0",LOOKUP(AG118,{0,1,2,3,"3.5",4,5},{"F","D","C","B","A-","A","A+"}))</f>
        <v>B</v>
      </c>
      <c r="BJ118" s="49" t="str">
        <f>IF(AO118="0","0",LOOKUP(AO118,{0,1,2,3,"3.5",4,5},{"F","D","C","B","A-","A","A+"}))</f>
        <v>B</v>
      </c>
      <c r="BK118" s="49" t="str">
        <f>IF(AX118="0","0",LOOKUP(AX118,{0,1,2,3,"3.5",4,5},{"F","D","C","B","A-","A","A+"}))</f>
        <v>A</v>
      </c>
      <c r="BL118" s="50">
        <f t="shared" si="40"/>
        <v>769</v>
      </c>
    </row>
    <row r="119" spans="1:64" ht="15" customHeight="1">
      <c r="A119" s="37">
        <v>2115</v>
      </c>
      <c r="B119" s="38" t="s">
        <v>591</v>
      </c>
      <c r="C119" s="99">
        <v>45</v>
      </c>
      <c r="D119" s="99">
        <v>74</v>
      </c>
      <c r="E119" s="99">
        <f t="shared" si="21"/>
        <v>119</v>
      </c>
      <c r="F119" s="99">
        <v>22</v>
      </c>
      <c r="G119" s="99">
        <f t="shared" si="22"/>
        <v>141</v>
      </c>
      <c r="H119" s="135">
        <f>IF(G119="0","0",LOOKUP(G119,{0,66,80,100,120,140,160},{0,1,2,3,"3.5",4,5}))</f>
        <v>4</v>
      </c>
      <c r="I119" s="99">
        <v>56</v>
      </c>
      <c r="J119" s="101">
        <v>58</v>
      </c>
      <c r="K119" s="136">
        <f t="shared" si="23"/>
        <v>114</v>
      </c>
      <c r="L119" s="99">
        <f>IF(K119="0","0",LOOKUP(K119,{0,66,80,100,120,140,160},{0,1,2,3,"3.5",4,5}))</f>
        <v>3</v>
      </c>
      <c r="M119" s="101">
        <v>26</v>
      </c>
      <c r="N119" s="101">
        <v>15</v>
      </c>
      <c r="O119" s="101">
        <v>18</v>
      </c>
      <c r="P119" s="99">
        <f t="shared" si="24"/>
        <v>59</v>
      </c>
      <c r="Q119" s="137">
        <f>IF(P119="0","0",LOOKUP(P119,{0,33,40,50,60,70,80},{0,1,2,3,"3.5",4,5}))</f>
        <v>3</v>
      </c>
      <c r="R119" s="137">
        <v>24</v>
      </c>
      <c r="S119" s="137">
        <v>47</v>
      </c>
      <c r="T119" s="101">
        <f t="shared" si="25"/>
        <v>71</v>
      </c>
      <c r="U119" s="101">
        <v>9</v>
      </c>
      <c r="V119" s="101">
        <v>12</v>
      </c>
      <c r="W119" s="101">
        <f t="shared" si="26"/>
        <v>21</v>
      </c>
      <c r="X119" s="138">
        <f t="shared" si="27"/>
        <v>92</v>
      </c>
      <c r="Y119" s="99">
        <f>IF(X119="0","0",LOOKUP(X119,{0,66,80,100,120,140,160},{0,1,2,3,"3.5",4,5}))</f>
        <v>2</v>
      </c>
      <c r="Z119" s="99">
        <v>50</v>
      </c>
      <c r="AA119" s="99">
        <v>46</v>
      </c>
      <c r="AB119" s="99">
        <f t="shared" si="28"/>
        <v>96</v>
      </c>
      <c r="AC119" s="139">
        <v>26</v>
      </c>
      <c r="AD119" s="139">
        <v>24</v>
      </c>
      <c r="AE119" s="139">
        <f t="shared" si="29"/>
        <v>50</v>
      </c>
      <c r="AF119" s="140">
        <f t="shared" si="30"/>
        <v>146</v>
      </c>
      <c r="AG119" s="137">
        <f>IF(AF119="0","0",LOOKUP(AF119,{0,66,80,100,120,140,160},{0,1,2,3,"3.5",4,5}))</f>
        <v>4</v>
      </c>
      <c r="AH119" s="137">
        <v>51</v>
      </c>
      <c r="AI119" s="137">
        <v>53</v>
      </c>
      <c r="AJ119" s="99">
        <f t="shared" si="31"/>
        <v>104</v>
      </c>
      <c r="AK119" s="101">
        <v>27</v>
      </c>
      <c r="AL119" s="141">
        <v>25</v>
      </c>
      <c r="AM119" s="141">
        <f t="shared" si="32"/>
        <v>52</v>
      </c>
      <c r="AN119" s="140">
        <f t="shared" si="33"/>
        <v>156</v>
      </c>
      <c r="AO119" s="137">
        <f>IF(AN119="0","0",LOOKUP(AN119,{0,66,80,100,120,140,160},{0,1,2,3,"3.5",4,5}))</f>
        <v>4</v>
      </c>
      <c r="AP119" s="137">
        <v>48</v>
      </c>
      <c r="AQ119" s="137">
        <v>38</v>
      </c>
      <c r="AR119" s="101">
        <f t="shared" si="34"/>
        <v>86</v>
      </c>
      <c r="AS119" s="101">
        <v>18</v>
      </c>
      <c r="AT119" s="141">
        <v>19</v>
      </c>
      <c r="AU119" s="141">
        <f t="shared" si="35"/>
        <v>37</v>
      </c>
      <c r="AV119" s="141">
        <v>50</v>
      </c>
      <c r="AW119" s="141">
        <f t="shared" si="36"/>
        <v>173</v>
      </c>
      <c r="AX119" s="137">
        <f>IF(AW119="0","0",LOOKUP(AW119,{0,66,80,100,120,140,160},{0,1,2,3,"3.5",4,5}))</f>
        <v>5</v>
      </c>
      <c r="AY119" s="107" t="s">
        <v>486</v>
      </c>
      <c r="AZ119" s="107">
        <f>IF(ISBLANK(AX119)," ",IF(AX119="0","0",LOOKUP(AX119,{0,1,2,3,"3.5",4,5},{0,0,0,1,"1.5",2,3})))</f>
        <v>3</v>
      </c>
      <c r="BA119" s="44">
        <f t="shared" si="37"/>
        <v>3.8333333333333335</v>
      </c>
      <c r="BB119" s="43" t="str">
        <f t="shared" si="38"/>
        <v>A-</v>
      </c>
      <c r="BC119" s="34" t="str">
        <f t="shared" si="39"/>
        <v>Good Result</v>
      </c>
      <c r="BD119" s="42"/>
      <c r="BE119" s="49" t="str">
        <f>IF(H119="0","0",LOOKUP(H119,{0,1,2,3,"3.5",4,5},{"F","D","C","B","A-","A","A+"}))</f>
        <v>A</v>
      </c>
      <c r="BF119" s="49" t="str">
        <f>IF(L119="0","0",LOOKUP(L119,{0,1,2,3,"3.5",4,5},{"F","D","C","B","A-","A","A+"}))</f>
        <v>B</v>
      </c>
      <c r="BG119" s="49" t="str">
        <f>IF(Q119="0","0",LOOKUP(Q119,{0,1,2,3,"3.5",4,5},{"F","D","C","B","A-","A","A+"}))</f>
        <v>B</v>
      </c>
      <c r="BH119" s="49" t="str">
        <f>IF(Y119="0","0",LOOKUP(Y119,{0,1,2,3,"3.5",4,5},{"F","D","C","B","A-","A","A+"}))</f>
        <v>C</v>
      </c>
      <c r="BI119" s="49" t="str">
        <f>IF(AG119="0","0",LOOKUP(AG119,{0,1,2,3,"3.5",4,5},{"F","D","C","B","A-","A","A+"}))</f>
        <v>A</v>
      </c>
      <c r="BJ119" s="49" t="str">
        <f>IF(AO119="0","0",LOOKUP(AO119,{0,1,2,3,"3.5",4,5},{"F","D","C","B","A-","A","A+"}))</f>
        <v>A</v>
      </c>
      <c r="BK119" s="49" t="str">
        <f>IF(AX119="0","0",LOOKUP(AX119,{0,1,2,3,"3.5",4,5},{"F","D","C","B","A-","A","A+"}))</f>
        <v>A+</v>
      </c>
      <c r="BL119" s="50">
        <f t="shared" si="40"/>
        <v>881</v>
      </c>
    </row>
    <row r="120" spans="1:64" ht="15" customHeight="1">
      <c r="A120" s="37">
        <v>2116</v>
      </c>
      <c r="B120" s="38" t="s">
        <v>592</v>
      </c>
      <c r="C120" s="99">
        <v>47</v>
      </c>
      <c r="D120" s="99">
        <v>70</v>
      </c>
      <c r="E120" s="99">
        <f t="shared" si="21"/>
        <v>117</v>
      </c>
      <c r="F120" s="99">
        <v>20</v>
      </c>
      <c r="G120" s="99">
        <f t="shared" si="22"/>
        <v>137</v>
      </c>
      <c r="H120" s="135" t="str">
        <f>IF(G120="0","0",LOOKUP(G120,{0,66,80,100,120,140,160},{0,1,2,3,"3.5",4,5}))</f>
        <v>3.5</v>
      </c>
      <c r="I120" s="99">
        <v>56</v>
      </c>
      <c r="J120" s="101">
        <v>67</v>
      </c>
      <c r="K120" s="136">
        <f t="shared" si="23"/>
        <v>123</v>
      </c>
      <c r="L120" s="99" t="str">
        <f>IF(K120="0","0",LOOKUP(K120,{0,66,80,100,120,140,160},{0,1,2,3,"3.5",4,5}))</f>
        <v>3.5</v>
      </c>
      <c r="M120" s="101">
        <v>30</v>
      </c>
      <c r="N120" s="101">
        <v>17</v>
      </c>
      <c r="O120" s="101"/>
      <c r="P120" s="99">
        <f t="shared" si="24"/>
        <v>0</v>
      </c>
      <c r="Q120" s="137">
        <f>IF(P120="0","0",LOOKUP(P120,{0,33,40,50,60,70,80},{0,1,2,3,"3.5",4,5}))</f>
        <v>0</v>
      </c>
      <c r="R120" s="137">
        <v>25</v>
      </c>
      <c r="S120" s="137"/>
      <c r="T120" s="101">
        <f t="shared" si="25"/>
        <v>25</v>
      </c>
      <c r="U120" s="101">
        <v>16</v>
      </c>
      <c r="V120" s="101"/>
      <c r="W120" s="101">
        <f t="shared" si="26"/>
        <v>16</v>
      </c>
      <c r="X120" s="138">
        <f t="shared" si="27"/>
        <v>0</v>
      </c>
      <c r="Y120" s="99">
        <f>IF(X120="0","0",LOOKUP(X120,{0,66,80,100,120,140,160},{0,1,2,3,"3.5",4,5}))</f>
        <v>0</v>
      </c>
      <c r="Z120" s="99"/>
      <c r="AA120" s="99"/>
      <c r="AB120" s="99">
        <f t="shared" si="28"/>
        <v>0</v>
      </c>
      <c r="AC120" s="139"/>
      <c r="AD120" s="139"/>
      <c r="AE120" s="139">
        <f t="shared" si="29"/>
        <v>0</v>
      </c>
      <c r="AF120" s="140">
        <f t="shared" si="30"/>
        <v>0</v>
      </c>
      <c r="AG120" s="137">
        <f>IF(AF120="0","0",LOOKUP(AF120,{0,66,80,100,120,140,160},{0,1,2,3,"3.5",4,5}))</f>
        <v>0</v>
      </c>
      <c r="AH120" s="137">
        <v>38</v>
      </c>
      <c r="AI120" s="137">
        <v>41</v>
      </c>
      <c r="AJ120" s="99">
        <f t="shared" si="31"/>
        <v>79</v>
      </c>
      <c r="AK120" s="101">
        <v>24</v>
      </c>
      <c r="AL120" s="141">
        <v>20</v>
      </c>
      <c r="AM120" s="141">
        <f t="shared" si="32"/>
        <v>44</v>
      </c>
      <c r="AN120" s="140">
        <f t="shared" si="33"/>
        <v>123</v>
      </c>
      <c r="AO120" s="137" t="str">
        <f>IF(AN120="0","0",LOOKUP(AN120,{0,66,80,100,120,140,160},{0,1,2,3,"3.5",4,5}))</f>
        <v>3.5</v>
      </c>
      <c r="AP120" s="137">
        <v>45</v>
      </c>
      <c r="AQ120" s="137">
        <v>22</v>
      </c>
      <c r="AR120" s="101">
        <f t="shared" si="34"/>
        <v>67</v>
      </c>
      <c r="AS120" s="101">
        <v>19</v>
      </c>
      <c r="AT120" s="141">
        <v>17</v>
      </c>
      <c r="AU120" s="141">
        <f t="shared" si="35"/>
        <v>36</v>
      </c>
      <c r="AV120" s="141"/>
      <c r="AW120" s="141">
        <f t="shared" si="36"/>
        <v>0</v>
      </c>
      <c r="AX120" s="137">
        <f>IF(AW120="0","0",LOOKUP(AW120,{0,66,80,100,120,140,160},{0,1,2,3,"3.5",4,5}))</f>
        <v>0</v>
      </c>
      <c r="AY120" s="107" t="s">
        <v>486</v>
      </c>
      <c r="AZ120" s="107">
        <f>IF(ISBLANK(AX120)," ",IF(AX120="0","0",LOOKUP(AX120,{0,1,2,3,"3.5",4,5},{0,0,0,1,"1.5",2,3})))</f>
        <v>0</v>
      </c>
      <c r="BA120" s="44">
        <f t="shared" si="37"/>
        <v>0</v>
      </c>
      <c r="BB120" s="43" t="str">
        <f t="shared" si="38"/>
        <v>F</v>
      </c>
      <c r="BC120" s="34" t="str">
        <f t="shared" si="39"/>
        <v>Fail</v>
      </c>
      <c r="BD120" s="42"/>
      <c r="BE120" s="49" t="str">
        <f>IF(H120="0","0",LOOKUP(H120,{0,1,2,3,"3.5",4,5},{"F","D","C","B","A-","A","A+"}))</f>
        <v>A-</v>
      </c>
      <c r="BF120" s="49" t="str">
        <f>IF(L120="0","0",LOOKUP(L120,{0,1,2,3,"3.5",4,5},{"F","D","C","B","A-","A","A+"}))</f>
        <v>A-</v>
      </c>
      <c r="BG120" s="49" t="str">
        <f>IF(Q120="0","0",LOOKUP(Q120,{0,1,2,3,"3.5",4,5},{"F","D","C","B","A-","A","A+"}))</f>
        <v>F</v>
      </c>
      <c r="BH120" s="49" t="str">
        <f>IF(Y120="0","0",LOOKUP(Y120,{0,1,2,3,"3.5",4,5},{"F","D","C","B","A-","A","A+"}))</f>
        <v>F</v>
      </c>
      <c r="BI120" s="49" t="str">
        <f>IF(AG120="0","0",LOOKUP(AG120,{0,1,2,3,"3.5",4,5},{"F","D","C","B","A-","A","A+"}))</f>
        <v>F</v>
      </c>
      <c r="BJ120" s="49" t="str">
        <f>IF(AO120="0","0",LOOKUP(AO120,{0,1,2,3,"3.5",4,5},{"F","D","C","B","A-","A","A+"}))</f>
        <v>A-</v>
      </c>
      <c r="BK120" s="49" t="str">
        <f>IF(AX120="0","0",LOOKUP(AX120,{0,1,2,3,"3.5",4,5},{"F","D","C","B","A-","A","A+"}))</f>
        <v>F</v>
      </c>
      <c r="BL120" s="50">
        <f t="shared" si="40"/>
        <v>383</v>
      </c>
    </row>
    <row r="121" spans="1:64" ht="15" customHeight="1">
      <c r="A121" s="37">
        <v>2117</v>
      </c>
      <c r="B121" s="38" t="s">
        <v>593</v>
      </c>
      <c r="C121" s="99">
        <v>33</v>
      </c>
      <c r="D121" s="99">
        <v>70</v>
      </c>
      <c r="E121" s="99">
        <f t="shared" si="21"/>
        <v>103</v>
      </c>
      <c r="F121" s="99">
        <v>21</v>
      </c>
      <c r="G121" s="99">
        <f t="shared" si="22"/>
        <v>124</v>
      </c>
      <c r="H121" s="135" t="str">
        <f>IF(G121="0","0",LOOKUP(G121,{0,66,80,100,120,140,160},{0,1,2,3,"3.5",4,5}))</f>
        <v>3.5</v>
      </c>
      <c r="I121" s="99">
        <v>50</v>
      </c>
      <c r="J121" s="101">
        <v>62</v>
      </c>
      <c r="K121" s="136">
        <f t="shared" si="23"/>
        <v>112</v>
      </c>
      <c r="L121" s="99">
        <f>IF(K121="0","0",LOOKUP(K121,{0,66,80,100,120,140,160},{0,1,2,3,"3.5",4,5}))</f>
        <v>3</v>
      </c>
      <c r="M121" s="101">
        <v>28</v>
      </c>
      <c r="N121" s="101">
        <v>14</v>
      </c>
      <c r="O121" s="101">
        <v>15</v>
      </c>
      <c r="P121" s="99">
        <f t="shared" si="24"/>
        <v>57</v>
      </c>
      <c r="Q121" s="137">
        <f>IF(P121="0","0",LOOKUP(P121,{0,33,40,50,60,70,80},{0,1,2,3,"3.5",4,5}))</f>
        <v>3</v>
      </c>
      <c r="R121" s="137"/>
      <c r="S121" s="137">
        <v>36</v>
      </c>
      <c r="T121" s="101">
        <f t="shared" si="25"/>
        <v>36</v>
      </c>
      <c r="U121" s="101"/>
      <c r="V121" s="101">
        <v>16</v>
      </c>
      <c r="W121" s="101">
        <f t="shared" si="26"/>
        <v>16</v>
      </c>
      <c r="X121" s="138">
        <f t="shared" si="27"/>
        <v>0</v>
      </c>
      <c r="Y121" s="99">
        <f>IF(X121="0","0",LOOKUP(X121,{0,66,80,100,120,140,160},{0,1,2,3,"3.5",4,5}))</f>
        <v>0</v>
      </c>
      <c r="Z121" s="99">
        <v>40</v>
      </c>
      <c r="AA121" s="99">
        <v>25</v>
      </c>
      <c r="AB121" s="99">
        <f t="shared" si="28"/>
        <v>65</v>
      </c>
      <c r="AC121" s="139">
        <v>23</v>
      </c>
      <c r="AD121" s="139">
        <v>26</v>
      </c>
      <c r="AE121" s="139">
        <f t="shared" si="29"/>
        <v>49</v>
      </c>
      <c r="AF121" s="140">
        <f t="shared" si="30"/>
        <v>114</v>
      </c>
      <c r="AG121" s="137">
        <f>IF(AF121="0","0",LOOKUP(AF121,{0,66,80,100,120,140,160},{0,1,2,3,"3.5",4,5}))</f>
        <v>3</v>
      </c>
      <c r="AH121" s="137">
        <v>29</v>
      </c>
      <c r="AI121" s="137">
        <v>15</v>
      </c>
      <c r="AJ121" s="99">
        <f t="shared" si="31"/>
        <v>44</v>
      </c>
      <c r="AK121" s="101">
        <v>24</v>
      </c>
      <c r="AL121" s="141">
        <v>21</v>
      </c>
      <c r="AM121" s="141">
        <f t="shared" si="32"/>
        <v>45</v>
      </c>
      <c r="AN121" s="140">
        <f t="shared" si="33"/>
        <v>89</v>
      </c>
      <c r="AO121" s="137">
        <f>IF(AN121="0","0",LOOKUP(AN121,{0,66,80,100,120,140,160},{0,1,2,3,"3.5",4,5}))</f>
        <v>2</v>
      </c>
      <c r="AP121" s="137">
        <v>17</v>
      </c>
      <c r="AQ121" s="137">
        <v>18</v>
      </c>
      <c r="AR121" s="101">
        <f t="shared" si="34"/>
        <v>35</v>
      </c>
      <c r="AS121" s="101">
        <v>17</v>
      </c>
      <c r="AT121" s="141">
        <v>14</v>
      </c>
      <c r="AU121" s="141">
        <f t="shared" si="35"/>
        <v>31</v>
      </c>
      <c r="AV121" s="141">
        <v>46</v>
      </c>
      <c r="AW121" s="141">
        <f t="shared" si="36"/>
        <v>112</v>
      </c>
      <c r="AX121" s="137">
        <f>IF(AW121="0","0",LOOKUP(AW121,{0,66,80,100,120,140,160},{0,1,2,3,"3.5",4,5}))</f>
        <v>3</v>
      </c>
      <c r="AY121" s="107" t="s">
        <v>486</v>
      </c>
      <c r="AZ121" s="107">
        <f>IF(ISBLANK(AX121)," ",IF(AX121="0","0",LOOKUP(AX121,{0,1,2,3,"3.5",4,5},{0,0,0,1,"1.5",2,3})))</f>
        <v>1</v>
      </c>
      <c r="BA121" s="44">
        <f t="shared" si="37"/>
        <v>0</v>
      </c>
      <c r="BB121" s="43" t="str">
        <f t="shared" si="38"/>
        <v>F</v>
      </c>
      <c r="BC121" s="34" t="str">
        <f t="shared" si="39"/>
        <v>Fail</v>
      </c>
      <c r="BD121" s="42"/>
      <c r="BE121" s="49" t="str">
        <f>IF(H121="0","0",LOOKUP(H121,{0,1,2,3,"3.5",4,5},{"F","D","C","B","A-","A","A+"}))</f>
        <v>A-</v>
      </c>
      <c r="BF121" s="49" t="str">
        <f>IF(L121="0","0",LOOKUP(L121,{0,1,2,3,"3.5",4,5},{"F","D","C","B","A-","A","A+"}))</f>
        <v>B</v>
      </c>
      <c r="BG121" s="49" t="str">
        <f>IF(Q121="0","0",LOOKUP(Q121,{0,1,2,3,"3.5",4,5},{"F","D","C","B","A-","A","A+"}))</f>
        <v>B</v>
      </c>
      <c r="BH121" s="49" t="str">
        <f>IF(Y121="0","0",LOOKUP(Y121,{0,1,2,3,"3.5",4,5},{"F","D","C","B","A-","A","A+"}))</f>
        <v>F</v>
      </c>
      <c r="BI121" s="49" t="str">
        <f>IF(AG121="0","0",LOOKUP(AG121,{0,1,2,3,"3.5",4,5},{"F","D","C","B","A-","A","A+"}))</f>
        <v>B</v>
      </c>
      <c r="BJ121" s="49" t="str">
        <f>IF(AO121="0","0",LOOKUP(AO121,{0,1,2,3,"3.5",4,5},{"F","D","C","B","A-","A","A+"}))</f>
        <v>C</v>
      </c>
      <c r="BK121" s="49" t="str">
        <f>IF(AX121="0","0",LOOKUP(AX121,{0,1,2,3,"3.5",4,5},{"F","D","C","B","A-","A","A+"}))</f>
        <v>B</v>
      </c>
      <c r="BL121" s="50">
        <f t="shared" si="40"/>
        <v>608</v>
      </c>
    </row>
    <row r="122" spans="1:64" ht="15" customHeight="1">
      <c r="A122" s="37">
        <v>2118</v>
      </c>
      <c r="B122" s="38" t="s">
        <v>594</v>
      </c>
      <c r="C122" s="99">
        <v>39</v>
      </c>
      <c r="D122" s="99">
        <v>70</v>
      </c>
      <c r="E122" s="99">
        <f t="shared" si="21"/>
        <v>109</v>
      </c>
      <c r="F122" s="99">
        <v>23</v>
      </c>
      <c r="G122" s="99">
        <f t="shared" si="22"/>
        <v>132</v>
      </c>
      <c r="H122" s="135" t="str">
        <f>IF(G122="0","0",LOOKUP(G122,{0,66,80,100,120,140,160},{0,1,2,3,"3.5",4,5}))</f>
        <v>3.5</v>
      </c>
      <c r="I122" s="99">
        <v>61</v>
      </c>
      <c r="J122" s="101">
        <v>70</v>
      </c>
      <c r="K122" s="136">
        <f t="shared" si="23"/>
        <v>131</v>
      </c>
      <c r="L122" s="99" t="str">
        <f>IF(K122="0","0",LOOKUP(K122,{0,66,80,100,120,140,160},{0,1,2,3,"3.5",4,5}))</f>
        <v>3.5</v>
      </c>
      <c r="M122" s="101">
        <v>27</v>
      </c>
      <c r="N122" s="101">
        <v>12</v>
      </c>
      <c r="O122" s="101">
        <v>22</v>
      </c>
      <c r="P122" s="99">
        <f t="shared" si="24"/>
        <v>61</v>
      </c>
      <c r="Q122" s="137" t="str">
        <f>IF(P122="0","0",LOOKUP(P122,{0,33,40,50,60,70,80},{0,1,2,3,"3.5",4,5}))</f>
        <v>3.5</v>
      </c>
      <c r="R122" s="137">
        <v>28</v>
      </c>
      <c r="S122" s="137">
        <v>42</v>
      </c>
      <c r="T122" s="101">
        <f t="shared" si="25"/>
        <v>70</v>
      </c>
      <c r="U122" s="101">
        <v>14</v>
      </c>
      <c r="V122" s="101">
        <v>15</v>
      </c>
      <c r="W122" s="101">
        <f t="shared" si="26"/>
        <v>29</v>
      </c>
      <c r="X122" s="138">
        <f t="shared" si="27"/>
        <v>99</v>
      </c>
      <c r="Y122" s="99">
        <f>IF(X122="0","0",LOOKUP(X122,{0,66,80,100,120,140,160},{0,1,2,3,"3.5",4,5}))</f>
        <v>2</v>
      </c>
      <c r="Z122" s="99">
        <v>50</v>
      </c>
      <c r="AA122" s="99">
        <v>45</v>
      </c>
      <c r="AB122" s="99">
        <f t="shared" si="28"/>
        <v>95</v>
      </c>
      <c r="AC122" s="139">
        <v>23</v>
      </c>
      <c r="AD122" s="139">
        <v>24</v>
      </c>
      <c r="AE122" s="139">
        <f t="shared" si="29"/>
        <v>47</v>
      </c>
      <c r="AF122" s="140">
        <f t="shared" si="30"/>
        <v>142</v>
      </c>
      <c r="AG122" s="137">
        <f>IF(AF122="0","0",LOOKUP(AF122,{0,66,80,100,120,140,160},{0,1,2,3,"3.5",4,5}))</f>
        <v>4</v>
      </c>
      <c r="AH122" s="137">
        <v>46</v>
      </c>
      <c r="AI122" s="137">
        <v>58</v>
      </c>
      <c r="AJ122" s="99">
        <f t="shared" si="31"/>
        <v>104</v>
      </c>
      <c r="AK122" s="101">
        <v>23</v>
      </c>
      <c r="AL122" s="141">
        <v>23</v>
      </c>
      <c r="AM122" s="141">
        <f t="shared" si="32"/>
        <v>46</v>
      </c>
      <c r="AN122" s="140">
        <f t="shared" si="33"/>
        <v>150</v>
      </c>
      <c r="AO122" s="137">
        <f>IF(AN122="0","0",LOOKUP(AN122,{0,66,80,100,120,140,160},{0,1,2,3,"3.5",4,5}))</f>
        <v>4</v>
      </c>
      <c r="AP122" s="137">
        <v>46</v>
      </c>
      <c r="AQ122" s="137">
        <v>31</v>
      </c>
      <c r="AR122" s="101">
        <f t="shared" si="34"/>
        <v>77</v>
      </c>
      <c r="AS122" s="101">
        <v>18</v>
      </c>
      <c r="AT122" s="141">
        <v>18</v>
      </c>
      <c r="AU122" s="141">
        <f t="shared" si="35"/>
        <v>36</v>
      </c>
      <c r="AV122" s="141">
        <v>50</v>
      </c>
      <c r="AW122" s="141">
        <f t="shared" si="36"/>
        <v>163</v>
      </c>
      <c r="AX122" s="137">
        <f>IF(AW122="0","0",LOOKUP(AW122,{0,66,80,100,120,140,160},{0,1,2,3,"3.5",4,5}))</f>
        <v>5</v>
      </c>
      <c r="AY122" s="107" t="s">
        <v>486</v>
      </c>
      <c r="AZ122" s="107">
        <f>IF(ISBLANK(AX122)," ",IF(AX122="0","0",LOOKUP(AX122,{0,1,2,3,"3.5",4,5},{0,0,0,1,"1.5",2,3})))</f>
        <v>3</v>
      </c>
      <c r="BA122" s="44">
        <f t="shared" si="37"/>
        <v>3.9166666666666665</v>
      </c>
      <c r="BB122" s="43" t="str">
        <f t="shared" si="38"/>
        <v>A-</v>
      </c>
      <c r="BC122" s="34" t="str">
        <f t="shared" si="39"/>
        <v>Good Result</v>
      </c>
      <c r="BD122" s="42"/>
      <c r="BE122" s="49" t="str">
        <f>IF(H122="0","0",LOOKUP(H122,{0,1,2,3,"3.5",4,5},{"F","D","C","B","A-","A","A+"}))</f>
        <v>A-</v>
      </c>
      <c r="BF122" s="49" t="str">
        <f>IF(L122="0","0",LOOKUP(L122,{0,1,2,3,"3.5",4,5},{"F","D","C","B","A-","A","A+"}))</f>
        <v>A-</v>
      </c>
      <c r="BG122" s="49" t="str">
        <f>IF(Q122="0","0",LOOKUP(Q122,{0,1,2,3,"3.5",4,5},{"F","D","C","B","A-","A","A+"}))</f>
        <v>A-</v>
      </c>
      <c r="BH122" s="49" t="str">
        <f>IF(Y122="0","0",LOOKUP(Y122,{0,1,2,3,"3.5",4,5},{"F","D","C","B","A-","A","A+"}))</f>
        <v>C</v>
      </c>
      <c r="BI122" s="49" t="str">
        <f>IF(AG122="0","0",LOOKUP(AG122,{0,1,2,3,"3.5",4,5},{"F","D","C","B","A-","A","A+"}))</f>
        <v>A</v>
      </c>
      <c r="BJ122" s="49" t="str">
        <f>IF(AO122="0","0",LOOKUP(AO122,{0,1,2,3,"3.5",4,5},{"F","D","C","B","A-","A","A+"}))</f>
        <v>A</v>
      </c>
      <c r="BK122" s="49" t="str">
        <f>IF(AX122="0","0",LOOKUP(AX122,{0,1,2,3,"3.5",4,5},{"F","D","C","B","A-","A","A+"}))</f>
        <v>A+</v>
      </c>
      <c r="BL122" s="50">
        <f t="shared" si="40"/>
        <v>878</v>
      </c>
    </row>
    <row r="123" spans="1:64" ht="15" customHeight="1">
      <c r="A123" s="37">
        <v>2119</v>
      </c>
      <c r="B123" s="38" t="s">
        <v>595</v>
      </c>
      <c r="C123" s="99">
        <v>37</v>
      </c>
      <c r="D123" s="99">
        <v>64</v>
      </c>
      <c r="E123" s="99">
        <f t="shared" si="21"/>
        <v>101</v>
      </c>
      <c r="F123" s="99">
        <v>22</v>
      </c>
      <c r="G123" s="99">
        <f t="shared" si="22"/>
        <v>123</v>
      </c>
      <c r="H123" s="135" t="str">
        <f>IF(G123="0","0",LOOKUP(G123,{0,66,80,100,120,140,160},{0,1,2,3,"3.5",4,5}))</f>
        <v>3.5</v>
      </c>
      <c r="I123" s="99">
        <v>47</v>
      </c>
      <c r="J123" s="101">
        <v>50</v>
      </c>
      <c r="K123" s="136">
        <f t="shared" si="23"/>
        <v>97</v>
      </c>
      <c r="L123" s="99">
        <f>IF(K123="0","0",LOOKUP(K123,{0,66,80,100,120,140,160},{0,1,2,3,"3.5",4,5}))</f>
        <v>2</v>
      </c>
      <c r="M123" s="101">
        <v>25</v>
      </c>
      <c r="N123" s="101">
        <v>11</v>
      </c>
      <c r="O123" s="101">
        <v>18</v>
      </c>
      <c r="P123" s="99">
        <f t="shared" si="24"/>
        <v>54</v>
      </c>
      <c r="Q123" s="137">
        <f>IF(P123="0","0",LOOKUP(P123,{0,33,40,50,60,70,80},{0,1,2,3,"3.5",4,5}))</f>
        <v>3</v>
      </c>
      <c r="R123" s="137">
        <v>17</v>
      </c>
      <c r="S123" s="137">
        <v>32</v>
      </c>
      <c r="T123" s="101">
        <f t="shared" si="25"/>
        <v>49</v>
      </c>
      <c r="U123" s="101">
        <v>9</v>
      </c>
      <c r="V123" s="101">
        <v>13</v>
      </c>
      <c r="W123" s="101">
        <f t="shared" si="26"/>
        <v>22</v>
      </c>
      <c r="X123" s="138">
        <f t="shared" si="27"/>
        <v>71</v>
      </c>
      <c r="Y123" s="99">
        <f>IF(X123="0","0",LOOKUP(X123,{0,66,80,100,120,140,160},{0,1,2,3,"3.5",4,5}))</f>
        <v>1</v>
      </c>
      <c r="Z123" s="99">
        <v>36</v>
      </c>
      <c r="AA123" s="99">
        <v>35</v>
      </c>
      <c r="AB123" s="99">
        <f t="shared" si="28"/>
        <v>71</v>
      </c>
      <c r="AC123" s="139">
        <v>26</v>
      </c>
      <c r="AD123" s="139">
        <v>24</v>
      </c>
      <c r="AE123" s="139">
        <f t="shared" si="29"/>
        <v>50</v>
      </c>
      <c r="AF123" s="140">
        <f t="shared" si="30"/>
        <v>121</v>
      </c>
      <c r="AG123" s="137" t="str">
        <f>IF(AF123="0","0",LOOKUP(AF123,{0,66,80,100,120,140,160},{0,1,2,3,"3.5",4,5}))</f>
        <v>3.5</v>
      </c>
      <c r="AH123" s="137">
        <v>39</v>
      </c>
      <c r="AI123" s="137">
        <v>32</v>
      </c>
      <c r="AJ123" s="99">
        <f t="shared" si="31"/>
        <v>71</v>
      </c>
      <c r="AK123" s="101">
        <v>20</v>
      </c>
      <c r="AL123" s="141">
        <v>15</v>
      </c>
      <c r="AM123" s="141">
        <f t="shared" si="32"/>
        <v>35</v>
      </c>
      <c r="AN123" s="140">
        <f t="shared" si="33"/>
        <v>106</v>
      </c>
      <c r="AO123" s="137">
        <f>IF(AN123="0","0",LOOKUP(AN123,{0,66,80,100,120,140,160},{0,1,2,3,"3.5",4,5}))</f>
        <v>3</v>
      </c>
      <c r="AP123" s="137"/>
      <c r="AQ123" s="137"/>
      <c r="AR123" s="101">
        <f t="shared" si="34"/>
        <v>0</v>
      </c>
      <c r="AS123" s="101"/>
      <c r="AT123" s="141"/>
      <c r="AU123" s="141">
        <f t="shared" si="35"/>
        <v>0</v>
      </c>
      <c r="AV123" s="141"/>
      <c r="AW123" s="141">
        <f t="shared" si="36"/>
        <v>0</v>
      </c>
      <c r="AX123" s="137">
        <f>IF(AW123="0","0",LOOKUP(AW123,{0,66,80,100,120,140,160},{0,1,2,3,"3.5",4,5}))</f>
        <v>0</v>
      </c>
      <c r="AY123" s="107" t="s">
        <v>486</v>
      </c>
      <c r="AZ123" s="107">
        <f>IF(ISBLANK(AX123)," ",IF(AX123="0","0",LOOKUP(AX123,{0,1,2,3,"3.5",4,5},{0,0,0,1,"1.5",2,3})))</f>
        <v>0</v>
      </c>
      <c r="BA123" s="44">
        <f t="shared" si="37"/>
        <v>2.6666666666666665</v>
      </c>
      <c r="BB123" s="43" t="str">
        <f t="shared" si="38"/>
        <v>C</v>
      </c>
      <c r="BC123" s="34" t="str">
        <f t="shared" si="39"/>
        <v>Bellow Average Result</v>
      </c>
      <c r="BD123" s="42"/>
      <c r="BE123" s="49" t="str">
        <f>IF(H123="0","0",LOOKUP(H123,{0,1,2,3,"3.5",4,5},{"F","D","C","B","A-","A","A+"}))</f>
        <v>A-</v>
      </c>
      <c r="BF123" s="49" t="str">
        <f>IF(L123="0","0",LOOKUP(L123,{0,1,2,3,"3.5",4,5},{"F","D","C","B","A-","A","A+"}))</f>
        <v>C</v>
      </c>
      <c r="BG123" s="49" t="str">
        <f>IF(Q123="0","0",LOOKUP(Q123,{0,1,2,3,"3.5",4,5},{"F","D","C","B","A-","A","A+"}))</f>
        <v>B</v>
      </c>
      <c r="BH123" s="49" t="str">
        <f>IF(Y123="0","0",LOOKUP(Y123,{0,1,2,3,"3.5",4,5},{"F","D","C","B","A-","A","A+"}))</f>
        <v>D</v>
      </c>
      <c r="BI123" s="49" t="str">
        <f>IF(AG123="0","0",LOOKUP(AG123,{0,1,2,3,"3.5",4,5},{"F","D","C","B","A-","A","A+"}))</f>
        <v>A-</v>
      </c>
      <c r="BJ123" s="49" t="str">
        <f>IF(AO123="0","0",LOOKUP(AO123,{0,1,2,3,"3.5",4,5},{"F","D","C","B","A-","A","A+"}))</f>
        <v>B</v>
      </c>
      <c r="BK123" s="49" t="str">
        <f>IF(AX123="0","0",LOOKUP(AX123,{0,1,2,3,"3.5",4,5},{"F","D","C","B","A-","A","A+"}))</f>
        <v>F</v>
      </c>
      <c r="BL123" s="50">
        <f t="shared" si="40"/>
        <v>572</v>
      </c>
    </row>
    <row r="124" spans="1:64" ht="15" customHeight="1">
      <c r="A124" s="37">
        <v>2120</v>
      </c>
      <c r="B124" s="38" t="s">
        <v>596</v>
      </c>
      <c r="C124" s="99">
        <v>50</v>
      </c>
      <c r="D124" s="99">
        <v>73</v>
      </c>
      <c r="E124" s="99">
        <f t="shared" si="21"/>
        <v>123</v>
      </c>
      <c r="F124" s="99">
        <v>23</v>
      </c>
      <c r="G124" s="99">
        <f t="shared" si="22"/>
        <v>146</v>
      </c>
      <c r="H124" s="135">
        <f>IF(G124="0","0",LOOKUP(G124,{0,66,80,100,120,140,160},{0,1,2,3,"3.5",4,5}))</f>
        <v>4</v>
      </c>
      <c r="I124" s="99">
        <v>61</v>
      </c>
      <c r="J124" s="101">
        <v>74</v>
      </c>
      <c r="K124" s="136">
        <f t="shared" si="23"/>
        <v>135</v>
      </c>
      <c r="L124" s="99" t="str">
        <f>IF(K124="0","0",LOOKUP(K124,{0,66,80,100,120,140,160},{0,1,2,3,"3.5",4,5}))</f>
        <v>3.5</v>
      </c>
      <c r="M124" s="101">
        <v>30</v>
      </c>
      <c r="N124" s="101">
        <v>16</v>
      </c>
      <c r="O124" s="101">
        <v>22</v>
      </c>
      <c r="P124" s="99">
        <f t="shared" si="24"/>
        <v>68</v>
      </c>
      <c r="Q124" s="137" t="str">
        <f>IF(P124="0","0",LOOKUP(P124,{0,33,40,50,60,70,80},{0,1,2,3,"3.5",4,5}))</f>
        <v>3.5</v>
      </c>
      <c r="R124" s="137">
        <v>29</v>
      </c>
      <c r="S124" s="137">
        <v>41</v>
      </c>
      <c r="T124" s="101">
        <f t="shared" si="25"/>
        <v>70</v>
      </c>
      <c r="U124" s="101">
        <v>19</v>
      </c>
      <c r="V124" s="101">
        <v>18</v>
      </c>
      <c r="W124" s="101">
        <f t="shared" si="26"/>
        <v>37</v>
      </c>
      <c r="X124" s="138">
        <f t="shared" si="27"/>
        <v>107</v>
      </c>
      <c r="Y124" s="99">
        <f>IF(X124="0","0",LOOKUP(X124,{0,66,80,100,120,140,160},{0,1,2,3,"3.5",4,5}))</f>
        <v>3</v>
      </c>
      <c r="Z124" s="99">
        <v>46</v>
      </c>
      <c r="AA124" s="99">
        <v>49</v>
      </c>
      <c r="AB124" s="99">
        <f t="shared" si="28"/>
        <v>95</v>
      </c>
      <c r="AC124" s="99">
        <v>28</v>
      </c>
      <c r="AD124" s="99">
        <v>28</v>
      </c>
      <c r="AE124" s="139">
        <f t="shared" si="29"/>
        <v>56</v>
      </c>
      <c r="AF124" s="140">
        <f t="shared" si="30"/>
        <v>151</v>
      </c>
      <c r="AG124" s="137">
        <f>IF(AF124="0","0",LOOKUP(AF124,{0,66,80,100,120,140,160},{0,1,2,3,"3.5",4,5}))</f>
        <v>4</v>
      </c>
      <c r="AH124" s="137">
        <v>50</v>
      </c>
      <c r="AI124" s="137">
        <v>52</v>
      </c>
      <c r="AJ124" s="99">
        <f t="shared" si="31"/>
        <v>102</v>
      </c>
      <c r="AK124" s="101">
        <v>27</v>
      </c>
      <c r="AL124" s="141">
        <v>23</v>
      </c>
      <c r="AM124" s="141">
        <f t="shared" si="32"/>
        <v>50</v>
      </c>
      <c r="AN124" s="140">
        <f t="shared" si="33"/>
        <v>152</v>
      </c>
      <c r="AO124" s="137">
        <f>IF(AN124="0","0",LOOKUP(AN124,{0,66,80,100,120,140,160},{0,1,2,3,"3.5",4,5}))</f>
        <v>4</v>
      </c>
      <c r="AP124" s="137">
        <v>43</v>
      </c>
      <c r="AQ124" s="137">
        <v>36</v>
      </c>
      <c r="AR124" s="101">
        <f t="shared" si="34"/>
        <v>79</v>
      </c>
      <c r="AS124" s="101">
        <v>19</v>
      </c>
      <c r="AT124" s="141">
        <v>16</v>
      </c>
      <c r="AU124" s="141">
        <f t="shared" si="35"/>
        <v>35</v>
      </c>
      <c r="AV124" s="141">
        <v>50</v>
      </c>
      <c r="AW124" s="141">
        <f t="shared" si="36"/>
        <v>164</v>
      </c>
      <c r="AX124" s="137">
        <f>IF(AW124="0","0",LOOKUP(AW124,{0,66,80,100,120,140,160},{0,1,2,3,"3.5",4,5}))</f>
        <v>5</v>
      </c>
      <c r="AY124" s="107" t="s">
        <v>486</v>
      </c>
      <c r="AZ124" s="107">
        <f>IF(ISBLANK(AX124)," ",IF(AX124="0","0",LOOKUP(AX124,{0,1,2,3,"3.5",4,5},{0,0,0,1,"1.5",2,3})))</f>
        <v>3</v>
      </c>
      <c r="BA124" s="44">
        <f t="shared" si="37"/>
        <v>4.166666666666667</v>
      </c>
      <c r="BB124" s="43" t="str">
        <f t="shared" si="38"/>
        <v>A</v>
      </c>
      <c r="BC124" s="34" t="str">
        <f t="shared" si="39"/>
        <v>Very Good Result</v>
      </c>
      <c r="BD124" s="42"/>
      <c r="BE124" s="49" t="str">
        <f>IF(H124="0","0",LOOKUP(H124,{0,1,2,3,"3.5",4,5},{"F","D","C","B","A-","A","A+"}))</f>
        <v>A</v>
      </c>
      <c r="BF124" s="49" t="str">
        <f>IF(L124="0","0",LOOKUP(L124,{0,1,2,3,"3.5",4,5},{"F","D","C","B","A-","A","A+"}))</f>
        <v>A-</v>
      </c>
      <c r="BG124" s="49" t="str">
        <f>IF(Q124="0","0",LOOKUP(Q124,{0,1,2,3,"3.5",4,5},{"F","D","C","B","A-","A","A+"}))</f>
        <v>A-</v>
      </c>
      <c r="BH124" s="49" t="str">
        <f>IF(Y124="0","0",LOOKUP(Y124,{0,1,2,3,"3.5",4,5},{"F","D","C","B","A-","A","A+"}))</f>
        <v>B</v>
      </c>
      <c r="BI124" s="49" t="str">
        <f>IF(AG124="0","0",LOOKUP(AG124,{0,1,2,3,"3.5",4,5},{"F","D","C","B","A-","A","A+"}))</f>
        <v>A</v>
      </c>
      <c r="BJ124" s="49" t="str">
        <f>IF(AO124="0","0",LOOKUP(AO124,{0,1,2,3,"3.5",4,5},{"F","D","C","B","A-","A","A+"}))</f>
        <v>A</v>
      </c>
      <c r="BK124" s="49" t="str">
        <f>IF(AX124="0","0",LOOKUP(AX124,{0,1,2,3,"3.5",4,5},{"F","D","C","B","A-","A","A+"}))</f>
        <v>A+</v>
      </c>
      <c r="BL124" s="50">
        <f t="shared" si="40"/>
        <v>923</v>
      </c>
    </row>
    <row r="125" spans="1:64" ht="15" customHeight="1">
      <c r="A125" s="37">
        <v>2121</v>
      </c>
      <c r="B125" s="38" t="s">
        <v>597</v>
      </c>
      <c r="C125" s="99">
        <v>42</v>
      </c>
      <c r="D125" s="99">
        <v>66</v>
      </c>
      <c r="E125" s="99">
        <f t="shared" si="21"/>
        <v>108</v>
      </c>
      <c r="F125" s="99">
        <v>20</v>
      </c>
      <c r="G125" s="99">
        <f t="shared" si="22"/>
        <v>128</v>
      </c>
      <c r="H125" s="135" t="str">
        <f>IF(G125="0","0",LOOKUP(G125,{0,66,80,100,120,140,160},{0,1,2,3,"3.5",4,5}))</f>
        <v>3.5</v>
      </c>
      <c r="I125" s="99">
        <v>44</v>
      </c>
      <c r="J125" s="101">
        <v>61</v>
      </c>
      <c r="K125" s="136">
        <f t="shared" si="23"/>
        <v>105</v>
      </c>
      <c r="L125" s="99">
        <f>IF(K125="0","0",LOOKUP(K125,{0,66,80,100,120,140,160},{0,1,2,3,"3.5",4,5}))</f>
        <v>3</v>
      </c>
      <c r="M125" s="101">
        <v>20</v>
      </c>
      <c r="N125" s="101">
        <v>12</v>
      </c>
      <c r="O125" s="101">
        <v>22</v>
      </c>
      <c r="P125" s="99">
        <f t="shared" si="24"/>
        <v>54</v>
      </c>
      <c r="Q125" s="137">
        <f>IF(P125="0","0",LOOKUP(P125,{0,33,40,50,60,70,80},{0,1,2,3,"3.5",4,5}))</f>
        <v>3</v>
      </c>
      <c r="R125" s="137">
        <v>17</v>
      </c>
      <c r="S125" s="137">
        <v>31</v>
      </c>
      <c r="T125" s="101">
        <f t="shared" si="25"/>
        <v>48</v>
      </c>
      <c r="U125" s="101">
        <v>10</v>
      </c>
      <c r="V125" s="101">
        <v>13</v>
      </c>
      <c r="W125" s="101">
        <f t="shared" si="26"/>
        <v>23</v>
      </c>
      <c r="X125" s="138">
        <f t="shared" si="27"/>
        <v>71</v>
      </c>
      <c r="Y125" s="99">
        <f>IF(X125="0","0",LOOKUP(X125,{0,66,80,100,120,140,160},{0,1,2,3,"3.5",4,5}))</f>
        <v>1</v>
      </c>
      <c r="Z125" s="99">
        <v>33</v>
      </c>
      <c r="AA125" s="99">
        <v>36</v>
      </c>
      <c r="AB125" s="99">
        <f t="shared" si="28"/>
        <v>69</v>
      </c>
      <c r="AC125" s="99">
        <v>25</v>
      </c>
      <c r="AD125" s="99">
        <v>21</v>
      </c>
      <c r="AE125" s="139">
        <f t="shared" si="29"/>
        <v>46</v>
      </c>
      <c r="AF125" s="140">
        <f t="shared" si="30"/>
        <v>115</v>
      </c>
      <c r="AG125" s="137">
        <f>IF(AF125="0","0",LOOKUP(AF125,{0,66,80,100,120,140,160},{0,1,2,3,"3.5",4,5}))</f>
        <v>3</v>
      </c>
      <c r="AH125" s="137">
        <v>32</v>
      </c>
      <c r="AI125" s="137">
        <v>40</v>
      </c>
      <c r="AJ125" s="99">
        <f t="shared" si="31"/>
        <v>72</v>
      </c>
      <c r="AK125" s="101">
        <v>20</v>
      </c>
      <c r="AL125" s="141">
        <v>14</v>
      </c>
      <c r="AM125" s="141">
        <f t="shared" si="32"/>
        <v>34</v>
      </c>
      <c r="AN125" s="140">
        <f t="shared" si="33"/>
        <v>106</v>
      </c>
      <c r="AO125" s="137">
        <f>IF(AN125="0","0",LOOKUP(AN125,{0,66,80,100,120,140,160},{0,1,2,3,"3.5",4,5}))</f>
        <v>3</v>
      </c>
      <c r="AP125" s="137">
        <v>40</v>
      </c>
      <c r="AQ125" s="137">
        <v>30</v>
      </c>
      <c r="AR125" s="101">
        <f t="shared" si="34"/>
        <v>70</v>
      </c>
      <c r="AS125" s="101">
        <v>16</v>
      </c>
      <c r="AT125" s="141">
        <v>12</v>
      </c>
      <c r="AU125" s="141">
        <f t="shared" si="35"/>
        <v>28</v>
      </c>
      <c r="AV125" s="141">
        <v>48</v>
      </c>
      <c r="AW125" s="141">
        <f t="shared" si="36"/>
        <v>146</v>
      </c>
      <c r="AX125" s="137">
        <f>IF(AW125="0","0",LOOKUP(AW125,{0,66,80,100,120,140,160},{0,1,2,3,"3.5",4,5}))</f>
        <v>4</v>
      </c>
      <c r="AY125" s="107" t="s">
        <v>486</v>
      </c>
      <c r="AZ125" s="107">
        <f>IF(ISBLANK(AX125)," ",IF(AX125="0","0",LOOKUP(AX125,{0,1,2,3,"3.5",4,5},{0,0,0,1,"1.5",2,3})))</f>
        <v>2</v>
      </c>
      <c r="BA125" s="44">
        <f t="shared" si="37"/>
        <v>3.0833333333333335</v>
      </c>
      <c r="BB125" s="43" t="str">
        <f t="shared" si="38"/>
        <v>B</v>
      </c>
      <c r="BC125" s="34" t="str">
        <f t="shared" si="39"/>
        <v>Average Result</v>
      </c>
      <c r="BD125" s="42"/>
      <c r="BE125" s="49" t="str">
        <f>IF(H125="0","0",LOOKUP(H125,{0,1,2,3,"3.5",4,5},{"F","D","C","B","A-","A","A+"}))</f>
        <v>A-</v>
      </c>
      <c r="BF125" s="49" t="str">
        <f>IF(L125="0","0",LOOKUP(L125,{0,1,2,3,"3.5",4,5},{"F","D","C","B","A-","A","A+"}))</f>
        <v>B</v>
      </c>
      <c r="BG125" s="49" t="str">
        <f>IF(Q125="0","0",LOOKUP(Q125,{0,1,2,3,"3.5",4,5},{"F","D","C","B","A-","A","A+"}))</f>
        <v>B</v>
      </c>
      <c r="BH125" s="49" t="str">
        <f>IF(Y125="0","0",LOOKUP(Y125,{0,1,2,3,"3.5",4,5},{"F","D","C","B","A-","A","A+"}))</f>
        <v>D</v>
      </c>
      <c r="BI125" s="49" t="str">
        <f>IF(AG125="0","0",LOOKUP(AG125,{0,1,2,3,"3.5",4,5},{"F","D","C","B","A-","A","A+"}))</f>
        <v>B</v>
      </c>
      <c r="BJ125" s="49" t="str">
        <f>IF(AO125="0","0",LOOKUP(AO125,{0,1,2,3,"3.5",4,5},{"F","D","C","B","A-","A","A+"}))</f>
        <v>B</v>
      </c>
      <c r="BK125" s="49" t="str">
        <f>IF(AX125="0","0",LOOKUP(AX125,{0,1,2,3,"3.5",4,5},{"F","D","C","B","A-","A","A+"}))</f>
        <v>A</v>
      </c>
      <c r="BL125" s="50">
        <f t="shared" si="40"/>
        <v>725</v>
      </c>
    </row>
    <row r="126" spans="1:64" ht="15" customHeight="1">
      <c r="A126" s="37">
        <v>2122</v>
      </c>
      <c r="B126" s="38" t="s">
        <v>598</v>
      </c>
      <c r="C126" s="99">
        <v>4</v>
      </c>
      <c r="D126" s="99">
        <v>66</v>
      </c>
      <c r="E126" s="99">
        <f t="shared" si="21"/>
        <v>70</v>
      </c>
      <c r="F126" s="99">
        <v>21</v>
      </c>
      <c r="G126" s="99">
        <f t="shared" si="22"/>
        <v>91</v>
      </c>
      <c r="H126" s="135">
        <f>IF(G126="0","0",LOOKUP(G126,{0,66,80,100,120,140,160},{0,1,2,3,"3.5",4,5}))</f>
        <v>2</v>
      </c>
      <c r="I126" s="99">
        <v>53</v>
      </c>
      <c r="J126" s="101">
        <v>33</v>
      </c>
      <c r="K126" s="136">
        <f t="shared" si="23"/>
        <v>86</v>
      </c>
      <c r="L126" s="99">
        <f>IF(K126="0","0",LOOKUP(K126,{0,66,80,100,120,140,160},{0,1,2,3,"3.5",4,5}))</f>
        <v>2</v>
      </c>
      <c r="M126" s="101">
        <v>24</v>
      </c>
      <c r="N126" s="101">
        <v>15</v>
      </c>
      <c r="O126" s="101">
        <v>15</v>
      </c>
      <c r="P126" s="99">
        <f t="shared" si="24"/>
        <v>54</v>
      </c>
      <c r="Q126" s="137">
        <f>IF(P126="0","0",LOOKUP(P126,{0,33,40,50,60,70,80},{0,1,2,3,"3.5",4,5}))</f>
        <v>3</v>
      </c>
      <c r="R126" s="137">
        <v>24</v>
      </c>
      <c r="S126" s="137">
        <v>36</v>
      </c>
      <c r="T126" s="101">
        <f t="shared" si="25"/>
        <v>60</v>
      </c>
      <c r="U126" s="101">
        <v>15</v>
      </c>
      <c r="V126" s="101">
        <v>10</v>
      </c>
      <c r="W126" s="101">
        <f t="shared" si="26"/>
        <v>25</v>
      </c>
      <c r="X126" s="138">
        <f t="shared" si="27"/>
        <v>85</v>
      </c>
      <c r="Y126" s="99">
        <f>IF(X126="0","0",LOOKUP(X126,{0,66,80,100,120,140,160},{0,1,2,3,"3.5",4,5}))</f>
        <v>2</v>
      </c>
      <c r="Z126" s="99">
        <v>40</v>
      </c>
      <c r="AA126" s="99">
        <v>21</v>
      </c>
      <c r="AB126" s="99">
        <f t="shared" si="28"/>
        <v>61</v>
      </c>
      <c r="AC126" s="99">
        <v>19</v>
      </c>
      <c r="AD126" s="99">
        <v>16</v>
      </c>
      <c r="AE126" s="139">
        <f t="shared" si="29"/>
        <v>35</v>
      </c>
      <c r="AF126" s="140">
        <f t="shared" si="30"/>
        <v>96</v>
      </c>
      <c r="AG126" s="137">
        <f>IF(AF126="0","0",LOOKUP(AF126,{0,66,80,100,120,140,160},{0,1,2,3,"3.5",4,5}))</f>
        <v>2</v>
      </c>
      <c r="AH126" s="137">
        <v>39</v>
      </c>
      <c r="AI126" s="137">
        <v>27</v>
      </c>
      <c r="AJ126" s="99">
        <f t="shared" si="31"/>
        <v>66</v>
      </c>
      <c r="AK126" s="101">
        <v>19</v>
      </c>
      <c r="AL126" s="141">
        <v>14</v>
      </c>
      <c r="AM126" s="141">
        <f t="shared" si="32"/>
        <v>33</v>
      </c>
      <c r="AN126" s="140">
        <f t="shared" si="33"/>
        <v>99</v>
      </c>
      <c r="AO126" s="137">
        <f>IF(AN126="0","0",LOOKUP(AN126,{0,66,80,100,120,140,160},{0,1,2,3,"3.5",4,5}))</f>
        <v>2</v>
      </c>
      <c r="AP126" s="137">
        <v>37</v>
      </c>
      <c r="AQ126" s="137">
        <v>11</v>
      </c>
      <c r="AR126" s="101">
        <f t="shared" si="34"/>
        <v>48</v>
      </c>
      <c r="AS126" s="101">
        <v>11</v>
      </c>
      <c r="AT126" s="141">
        <v>5</v>
      </c>
      <c r="AU126" s="141">
        <f t="shared" si="35"/>
        <v>16</v>
      </c>
      <c r="AV126" s="141">
        <v>36</v>
      </c>
      <c r="AW126" s="141">
        <f t="shared" si="36"/>
        <v>100</v>
      </c>
      <c r="AX126" s="137">
        <f>IF(AW126="0","0",LOOKUP(AW126,{0,66,80,100,120,140,160},{0,1,2,3,"3.5",4,5}))</f>
        <v>3</v>
      </c>
      <c r="AY126" s="107" t="s">
        <v>486</v>
      </c>
      <c r="AZ126" s="107">
        <f>IF(ISBLANK(AX126)," ",IF(AX126="0","0",LOOKUP(AX126,{0,1,2,3,"3.5",4,5},{0,0,0,1,"1.5",2,3})))</f>
        <v>1</v>
      </c>
      <c r="BA126" s="44">
        <f t="shared" si="37"/>
        <v>2.3333333333333335</v>
      </c>
      <c r="BB126" s="43" t="str">
        <f t="shared" si="38"/>
        <v>C</v>
      </c>
      <c r="BC126" s="34" t="str">
        <f t="shared" si="39"/>
        <v>Bellow Average Result</v>
      </c>
      <c r="BD126" s="42"/>
      <c r="BE126" s="49" t="str">
        <f>IF(H126="0","0",LOOKUP(H126,{0,1,2,3,"3.5",4,5},{"F","D","C","B","A-","A","A+"}))</f>
        <v>C</v>
      </c>
      <c r="BF126" s="49" t="str">
        <f>IF(L126="0","0",LOOKUP(L126,{0,1,2,3,"3.5",4,5},{"F","D","C","B","A-","A","A+"}))</f>
        <v>C</v>
      </c>
      <c r="BG126" s="49" t="str">
        <f>IF(Q126="0","0",LOOKUP(Q126,{0,1,2,3,"3.5",4,5},{"F","D","C","B","A-","A","A+"}))</f>
        <v>B</v>
      </c>
      <c r="BH126" s="49" t="str">
        <f>IF(Y126="0","0",LOOKUP(Y126,{0,1,2,3,"3.5",4,5},{"F","D","C","B","A-","A","A+"}))</f>
        <v>C</v>
      </c>
      <c r="BI126" s="49" t="str">
        <f>IF(AG126="0","0",LOOKUP(AG126,{0,1,2,3,"3.5",4,5},{"F","D","C","B","A-","A","A+"}))</f>
        <v>C</v>
      </c>
      <c r="BJ126" s="49" t="str">
        <f>IF(AO126="0","0",LOOKUP(AO126,{0,1,2,3,"3.5",4,5},{"F","D","C","B","A-","A","A+"}))</f>
        <v>C</v>
      </c>
      <c r="BK126" s="49" t="str">
        <f>IF(AX126="0","0",LOOKUP(AX126,{0,1,2,3,"3.5",4,5},{"F","D","C","B","A-","A","A+"}))</f>
        <v>B</v>
      </c>
      <c r="BL126" s="50">
        <f t="shared" si="40"/>
        <v>611</v>
      </c>
    </row>
    <row r="127" spans="1:64" ht="15" customHeight="1">
      <c r="A127" s="37">
        <v>2123</v>
      </c>
      <c r="B127" s="38" t="s">
        <v>599</v>
      </c>
      <c r="C127" s="99">
        <v>44</v>
      </c>
      <c r="D127" s="99">
        <v>67</v>
      </c>
      <c r="E127" s="99">
        <f t="shared" si="21"/>
        <v>111</v>
      </c>
      <c r="F127" s="99">
        <v>19</v>
      </c>
      <c r="G127" s="99">
        <f t="shared" si="22"/>
        <v>130</v>
      </c>
      <c r="H127" s="135" t="str">
        <f>IF(G127="0","0",LOOKUP(G127,{0,66,80,100,120,140,160},{0,1,2,3,"3.5",4,5}))</f>
        <v>3.5</v>
      </c>
      <c r="I127" s="99">
        <v>45</v>
      </c>
      <c r="J127" s="101">
        <v>51</v>
      </c>
      <c r="K127" s="136">
        <f t="shared" si="23"/>
        <v>96</v>
      </c>
      <c r="L127" s="99">
        <f>IF(K127="0","0",LOOKUP(K127,{0,66,80,100,120,140,160},{0,1,2,3,"3.5",4,5}))</f>
        <v>2</v>
      </c>
      <c r="M127" s="101">
        <v>19</v>
      </c>
      <c r="N127" s="101">
        <v>11</v>
      </c>
      <c r="O127" s="101">
        <v>15</v>
      </c>
      <c r="P127" s="99">
        <f t="shared" si="24"/>
        <v>45</v>
      </c>
      <c r="Q127" s="137">
        <f>IF(P127="0","0",LOOKUP(P127,{0,33,40,50,60,70,80},{0,1,2,3,"3.5",4,5}))</f>
        <v>2</v>
      </c>
      <c r="R127" s="137">
        <v>24</v>
      </c>
      <c r="S127" s="137">
        <v>39</v>
      </c>
      <c r="T127" s="101">
        <f t="shared" si="25"/>
        <v>63</v>
      </c>
      <c r="U127" s="101">
        <v>11</v>
      </c>
      <c r="V127" s="101">
        <v>7</v>
      </c>
      <c r="W127" s="101">
        <f t="shared" si="26"/>
        <v>18</v>
      </c>
      <c r="X127" s="138">
        <f t="shared" si="27"/>
        <v>81</v>
      </c>
      <c r="Y127" s="99">
        <f>IF(X127="0","0",LOOKUP(X127,{0,66,80,100,120,140,160},{0,1,2,3,"3.5",4,5}))</f>
        <v>2</v>
      </c>
      <c r="Z127" s="99">
        <v>40</v>
      </c>
      <c r="AA127" s="99">
        <v>31</v>
      </c>
      <c r="AB127" s="99">
        <f t="shared" si="28"/>
        <v>71</v>
      </c>
      <c r="AC127" s="99">
        <v>22</v>
      </c>
      <c r="AD127" s="99">
        <v>16</v>
      </c>
      <c r="AE127" s="139">
        <f t="shared" si="29"/>
        <v>38</v>
      </c>
      <c r="AF127" s="140">
        <f t="shared" si="30"/>
        <v>109</v>
      </c>
      <c r="AG127" s="137">
        <f>IF(AF127="0","0",LOOKUP(AF127,{0,66,80,100,120,140,160},{0,1,2,3,"3.5",4,5}))</f>
        <v>3</v>
      </c>
      <c r="AH127" s="137">
        <v>39</v>
      </c>
      <c r="AI127" s="137">
        <v>31</v>
      </c>
      <c r="AJ127" s="99">
        <f t="shared" si="31"/>
        <v>70</v>
      </c>
      <c r="AK127" s="101">
        <v>21</v>
      </c>
      <c r="AL127" s="141">
        <v>13</v>
      </c>
      <c r="AM127" s="141">
        <f t="shared" si="32"/>
        <v>34</v>
      </c>
      <c r="AN127" s="140">
        <f t="shared" si="33"/>
        <v>104</v>
      </c>
      <c r="AO127" s="137">
        <f>IF(AN127="0","0",LOOKUP(AN127,{0,66,80,100,120,140,160},{0,1,2,3,"3.5",4,5}))</f>
        <v>3</v>
      </c>
      <c r="AP127" s="137">
        <v>44</v>
      </c>
      <c r="AQ127" s="137">
        <v>26</v>
      </c>
      <c r="AR127" s="101">
        <f t="shared" si="34"/>
        <v>70</v>
      </c>
      <c r="AS127" s="101">
        <v>11</v>
      </c>
      <c r="AT127" s="141">
        <v>15</v>
      </c>
      <c r="AU127" s="141">
        <f t="shared" si="35"/>
        <v>26</v>
      </c>
      <c r="AV127" s="141">
        <v>50</v>
      </c>
      <c r="AW127" s="141">
        <f t="shared" si="36"/>
        <v>146</v>
      </c>
      <c r="AX127" s="137">
        <f>IF(AW127="0","0",LOOKUP(AW127,{0,66,80,100,120,140,160},{0,1,2,3,"3.5",4,5}))</f>
        <v>4</v>
      </c>
      <c r="AY127" s="107" t="s">
        <v>486</v>
      </c>
      <c r="AZ127" s="107">
        <f>IF(ISBLANK(AX127)," ",IF(AX127="0","0",LOOKUP(AX127,{0,1,2,3,"3.5",4,5},{0,0,0,1,"1.5",2,3})))</f>
        <v>2</v>
      </c>
      <c r="BA127" s="44">
        <f t="shared" si="37"/>
        <v>2.9166666666666665</v>
      </c>
      <c r="BB127" s="43" t="str">
        <f t="shared" si="38"/>
        <v>C</v>
      </c>
      <c r="BC127" s="34" t="str">
        <f t="shared" si="39"/>
        <v>Bellow Average Result</v>
      </c>
      <c r="BD127" s="42"/>
      <c r="BE127" s="49" t="str">
        <f>IF(H127="0","0",LOOKUP(H127,{0,1,2,3,"3.5",4,5},{"F","D","C","B","A-","A","A+"}))</f>
        <v>A-</v>
      </c>
      <c r="BF127" s="49" t="str">
        <f>IF(L127="0","0",LOOKUP(L127,{0,1,2,3,"3.5",4,5},{"F","D","C","B","A-","A","A+"}))</f>
        <v>C</v>
      </c>
      <c r="BG127" s="49" t="str">
        <f>IF(Q127="0","0",LOOKUP(Q127,{0,1,2,3,"3.5",4,5},{"F","D","C","B","A-","A","A+"}))</f>
        <v>C</v>
      </c>
      <c r="BH127" s="49" t="str">
        <f>IF(Y127="0","0",LOOKUP(Y127,{0,1,2,3,"3.5",4,5},{"F","D","C","B","A-","A","A+"}))</f>
        <v>C</v>
      </c>
      <c r="BI127" s="49" t="str">
        <f>IF(AG127="0","0",LOOKUP(AG127,{0,1,2,3,"3.5",4,5},{"F","D","C","B","A-","A","A+"}))</f>
        <v>B</v>
      </c>
      <c r="BJ127" s="49" t="str">
        <f>IF(AO127="0","0",LOOKUP(AO127,{0,1,2,3,"3.5",4,5},{"F","D","C","B","A-","A","A+"}))</f>
        <v>B</v>
      </c>
      <c r="BK127" s="49" t="str">
        <f>IF(AX127="0","0",LOOKUP(AX127,{0,1,2,3,"3.5",4,5},{"F","D","C","B","A-","A","A+"}))</f>
        <v>A</v>
      </c>
      <c r="BL127" s="50">
        <f t="shared" si="40"/>
        <v>711</v>
      </c>
    </row>
    <row r="128" spans="1:64" ht="15" customHeight="1">
      <c r="A128" s="37">
        <v>2124</v>
      </c>
      <c r="B128" s="52" t="s">
        <v>600</v>
      </c>
      <c r="C128" s="99"/>
      <c r="D128" s="99"/>
      <c r="E128" s="99">
        <f t="shared" si="21"/>
        <v>0</v>
      </c>
      <c r="F128" s="99"/>
      <c r="G128" s="99">
        <f t="shared" si="22"/>
        <v>0</v>
      </c>
      <c r="H128" s="135">
        <f>IF(G128="0","0",LOOKUP(G128,{0,66,80,100,120,140,160},{0,1,2,3,"3.5",4,5}))</f>
        <v>0</v>
      </c>
      <c r="I128" s="99"/>
      <c r="J128" s="101"/>
      <c r="K128" s="136">
        <f t="shared" si="23"/>
        <v>0</v>
      </c>
      <c r="L128" s="99">
        <f>IF(K128="0","0",LOOKUP(K128,{0,66,80,100,120,140,160},{0,1,2,3,"3.5",4,5}))</f>
        <v>0</v>
      </c>
      <c r="M128" s="101"/>
      <c r="N128" s="101"/>
      <c r="O128" s="101"/>
      <c r="P128" s="99">
        <f t="shared" si="24"/>
        <v>0</v>
      </c>
      <c r="Q128" s="137">
        <f>IF(P128="0","0",LOOKUP(P128,{0,33,40,50,60,70,80},{0,1,2,3,"3.5",4,5}))</f>
        <v>0</v>
      </c>
      <c r="R128" s="137"/>
      <c r="S128" s="137"/>
      <c r="T128" s="101">
        <f t="shared" si="25"/>
        <v>0</v>
      </c>
      <c r="U128" s="101"/>
      <c r="V128" s="101"/>
      <c r="W128" s="101">
        <f t="shared" si="26"/>
        <v>0</v>
      </c>
      <c r="X128" s="138">
        <f t="shared" si="27"/>
        <v>0</v>
      </c>
      <c r="Y128" s="99">
        <f>IF(X128="0","0",LOOKUP(X128,{0,66,80,100,120,140,160},{0,1,2,3,"3.5",4,5}))</f>
        <v>0</v>
      </c>
      <c r="Z128" s="99"/>
      <c r="AA128" s="99"/>
      <c r="AB128" s="99">
        <f t="shared" si="28"/>
        <v>0</v>
      </c>
      <c r="AC128" s="99"/>
      <c r="AD128" s="99"/>
      <c r="AE128" s="139">
        <f t="shared" si="29"/>
        <v>0</v>
      </c>
      <c r="AF128" s="140">
        <f t="shared" si="30"/>
        <v>0</v>
      </c>
      <c r="AG128" s="137">
        <f>IF(AF128="0","0",LOOKUP(AF128,{0,66,80,100,120,140,160},{0,1,2,3,"3.5",4,5}))</f>
        <v>0</v>
      </c>
      <c r="AH128" s="137"/>
      <c r="AI128" s="137"/>
      <c r="AJ128" s="99">
        <f t="shared" si="31"/>
        <v>0</v>
      </c>
      <c r="AK128" s="101"/>
      <c r="AL128" s="141"/>
      <c r="AM128" s="141">
        <f t="shared" si="32"/>
        <v>0</v>
      </c>
      <c r="AN128" s="140">
        <f t="shared" si="33"/>
        <v>0</v>
      </c>
      <c r="AO128" s="137">
        <f>IF(AN128="0","0",LOOKUP(AN128,{0,66,80,100,120,140,160},{0,1,2,3,"3.5",4,5}))</f>
        <v>0</v>
      </c>
      <c r="AP128" s="137"/>
      <c r="AQ128" s="137"/>
      <c r="AR128" s="101">
        <f t="shared" si="34"/>
        <v>0</v>
      </c>
      <c r="AS128" s="101"/>
      <c r="AT128" s="141"/>
      <c r="AU128" s="141">
        <f t="shared" si="35"/>
        <v>0</v>
      </c>
      <c r="AV128" s="141"/>
      <c r="AW128" s="141">
        <f t="shared" si="36"/>
        <v>0</v>
      </c>
      <c r="AX128" s="137">
        <f>IF(AW128="0","0",LOOKUP(AW128,{0,66,80,100,120,140,160},{0,1,2,3,"3.5",4,5}))</f>
        <v>0</v>
      </c>
      <c r="AY128" s="107" t="s">
        <v>486</v>
      </c>
      <c r="AZ128" s="107">
        <f>IF(ISBLANK(AX128)," ",IF(AX128="0","0",LOOKUP(AX128,{0,1,2,3,"3.5",4,5},{0,0,0,1,"1.5",2,3})))</f>
        <v>0</v>
      </c>
      <c r="BA128" s="44">
        <f t="shared" si="37"/>
        <v>0</v>
      </c>
      <c r="BB128" s="43" t="str">
        <f t="shared" si="38"/>
        <v>F</v>
      </c>
      <c r="BC128" s="34" t="str">
        <f t="shared" si="39"/>
        <v>Fail</v>
      </c>
      <c r="BD128" s="42"/>
      <c r="BE128" s="49" t="str">
        <f>IF(H128="0","0",LOOKUP(H128,{0,1,2,3,"3.5",4,5},{"F","D","C","B","A-","A","A+"}))</f>
        <v>F</v>
      </c>
      <c r="BF128" s="49" t="str">
        <f>IF(L128="0","0",LOOKUP(L128,{0,1,2,3,"3.5",4,5},{"F","D","C","B","A-","A","A+"}))</f>
        <v>F</v>
      </c>
      <c r="BG128" s="49" t="str">
        <f>IF(Q128="0","0",LOOKUP(Q128,{0,1,2,3,"3.5",4,5},{"F","D","C","B","A-","A","A+"}))</f>
        <v>F</v>
      </c>
      <c r="BH128" s="49" t="str">
        <f>IF(Y128="0","0",LOOKUP(Y128,{0,1,2,3,"3.5",4,5},{"F","D","C","B","A-","A","A+"}))</f>
        <v>F</v>
      </c>
      <c r="BI128" s="49" t="str">
        <f>IF(AG128="0","0",LOOKUP(AG128,{0,1,2,3,"3.5",4,5},{"F","D","C","B","A-","A","A+"}))</f>
        <v>F</v>
      </c>
      <c r="BJ128" s="49" t="str">
        <f>IF(AO128="0","0",LOOKUP(AO128,{0,1,2,3,"3.5",4,5},{"F","D","C","B","A-","A","A+"}))</f>
        <v>F</v>
      </c>
      <c r="BK128" s="49" t="str">
        <f>IF(AX128="0","0",LOOKUP(AX128,{0,1,2,3,"3.5",4,5},{"F","D","C","B","A-","A","A+"}))</f>
        <v>F</v>
      </c>
      <c r="BL128" s="50">
        <f t="shared" si="40"/>
        <v>0</v>
      </c>
    </row>
    <row r="129" spans="1:64" ht="15" customHeight="1">
      <c r="A129" s="37">
        <v>2125</v>
      </c>
      <c r="B129" s="38" t="s">
        <v>601</v>
      </c>
      <c r="C129" s="99">
        <v>48</v>
      </c>
      <c r="D129" s="99">
        <v>70</v>
      </c>
      <c r="E129" s="99">
        <f t="shared" si="21"/>
        <v>118</v>
      </c>
      <c r="F129" s="99">
        <v>26</v>
      </c>
      <c r="G129" s="99">
        <f t="shared" si="22"/>
        <v>144</v>
      </c>
      <c r="H129" s="135">
        <f>IF(G129="0","0",LOOKUP(G129,{0,66,80,100,120,140,160},{0,1,2,3,"3.5",4,5}))</f>
        <v>4</v>
      </c>
      <c r="I129" s="99">
        <v>61</v>
      </c>
      <c r="J129" s="101">
        <v>58</v>
      </c>
      <c r="K129" s="136">
        <f t="shared" si="23"/>
        <v>119</v>
      </c>
      <c r="L129" s="99">
        <f>IF(K129="0","0",LOOKUP(K129,{0,66,80,100,120,140,160},{0,1,2,3,"3.5",4,5}))</f>
        <v>3</v>
      </c>
      <c r="M129" s="101">
        <v>22</v>
      </c>
      <c r="N129" s="101">
        <v>18</v>
      </c>
      <c r="O129" s="101">
        <v>12</v>
      </c>
      <c r="P129" s="99">
        <f t="shared" si="24"/>
        <v>52</v>
      </c>
      <c r="Q129" s="137">
        <f>IF(P129="0","0",LOOKUP(P129,{0,33,40,50,60,70,80},{0,1,2,3,"3.5",4,5}))</f>
        <v>3</v>
      </c>
      <c r="R129" s="137">
        <v>18</v>
      </c>
      <c r="S129" s="137">
        <v>27</v>
      </c>
      <c r="T129" s="101">
        <f t="shared" si="25"/>
        <v>45</v>
      </c>
      <c r="U129" s="101">
        <v>15</v>
      </c>
      <c r="V129" s="101">
        <v>12</v>
      </c>
      <c r="W129" s="101">
        <f t="shared" si="26"/>
        <v>27</v>
      </c>
      <c r="X129" s="138">
        <f t="shared" si="27"/>
        <v>72</v>
      </c>
      <c r="Y129" s="99">
        <f>IF(X129="0","0",LOOKUP(X129,{0,66,80,100,120,140,160},{0,1,2,3,"3.5",4,5}))</f>
        <v>1</v>
      </c>
      <c r="Z129" s="99">
        <v>38</v>
      </c>
      <c r="AA129" s="99">
        <v>21</v>
      </c>
      <c r="AB129" s="99">
        <f t="shared" si="28"/>
        <v>59</v>
      </c>
      <c r="AC129" s="99">
        <v>18</v>
      </c>
      <c r="AD129" s="99">
        <v>19</v>
      </c>
      <c r="AE129" s="139">
        <f t="shared" si="29"/>
        <v>37</v>
      </c>
      <c r="AF129" s="140">
        <f t="shared" si="30"/>
        <v>96</v>
      </c>
      <c r="AG129" s="137">
        <f>IF(AF129="0","0",LOOKUP(AF129,{0,66,80,100,120,140,160},{0,1,2,3,"3.5",4,5}))</f>
        <v>2</v>
      </c>
      <c r="AH129" s="137">
        <v>44</v>
      </c>
      <c r="AI129" s="137">
        <v>40</v>
      </c>
      <c r="AJ129" s="99">
        <f t="shared" si="31"/>
        <v>84</v>
      </c>
      <c r="AK129" s="101">
        <v>20</v>
      </c>
      <c r="AL129" s="141">
        <v>18</v>
      </c>
      <c r="AM129" s="141">
        <f t="shared" si="32"/>
        <v>38</v>
      </c>
      <c r="AN129" s="140">
        <f t="shared" si="33"/>
        <v>122</v>
      </c>
      <c r="AO129" s="137" t="str">
        <f>IF(AN129="0","0",LOOKUP(AN129,{0,66,80,100,120,140,160},{0,1,2,3,"3.5",4,5}))</f>
        <v>3.5</v>
      </c>
      <c r="AP129" s="137">
        <v>28</v>
      </c>
      <c r="AQ129" s="137">
        <v>22</v>
      </c>
      <c r="AR129" s="101">
        <f t="shared" si="34"/>
        <v>50</v>
      </c>
      <c r="AS129" s="101">
        <v>14</v>
      </c>
      <c r="AT129" s="141">
        <v>12</v>
      </c>
      <c r="AU129" s="141">
        <f t="shared" si="35"/>
        <v>26</v>
      </c>
      <c r="AV129" s="141">
        <v>38</v>
      </c>
      <c r="AW129" s="141">
        <f t="shared" si="36"/>
        <v>114</v>
      </c>
      <c r="AX129" s="137">
        <f>IF(AW129="0","0",LOOKUP(AW129,{0,66,80,100,120,140,160},{0,1,2,3,"3.5",4,5}))</f>
        <v>3</v>
      </c>
      <c r="AY129" s="107" t="s">
        <v>486</v>
      </c>
      <c r="AZ129" s="107">
        <f>IF(ISBLANK(AX129)," ",IF(AX129="0","0",LOOKUP(AX129,{0,1,2,3,"3.5",4,5},{0,0,0,1,"1.5",2,3})))</f>
        <v>1</v>
      </c>
      <c r="BA129" s="44">
        <f t="shared" si="37"/>
        <v>2.9166666666666665</v>
      </c>
      <c r="BB129" s="43" t="str">
        <f t="shared" si="38"/>
        <v>C</v>
      </c>
      <c r="BC129" s="34" t="str">
        <f t="shared" si="39"/>
        <v>Bellow Average Result</v>
      </c>
      <c r="BD129" s="42"/>
      <c r="BE129" s="49" t="str">
        <f>IF(H129="0","0",LOOKUP(H129,{0,1,2,3,"3.5",4,5},{"F","D","C","B","A-","A","A+"}))</f>
        <v>A</v>
      </c>
      <c r="BF129" s="49" t="str">
        <f>IF(L129="0","0",LOOKUP(L129,{0,1,2,3,"3.5",4,5},{"F","D","C","B","A-","A","A+"}))</f>
        <v>B</v>
      </c>
      <c r="BG129" s="49" t="str">
        <f>IF(Q129="0","0",LOOKUP(Q129,{0,1,2,3,"3.5",4,5},{"F","D","C","B","A-","A","A+"}))</f>
        <v>B</v>
      </c>
      <c r="BH129" s="49" t="str">
        <f>IF(Y129="0","0",LOOKUP(Y129,{0,1,2,3,"3.5",4,5},{"F","D","C","B","A-","A","A+"}))</f>
        <v>D</v>
      </c>
      <c r="BI129" s="49" t="str">
        <f>IF(AG129="0","0",LOOKUP(AG129,{0,1,2,3,"3.5",4,5},{"F","D","C","B","A-","A","A+"}))</f>
        <v>C</v>
      </c>
      <c r="BJ129" s="49" t="str">
        <f>IF(AO129="0","0",LOOKUP(AO129,{0,1,2,3,"3.5",4,5},{"F","D","C","B","A-","A","A+"}))</f>
        <v>A-</v>
      </c>
      <c r="BK129" s="49" t="str">
        <f>IF(AX129="0","0",LOOKUP(AX129,{0,1,2,3,"3.5",4,5},{"F","D","C","B","A-","A","A+"}))</f>
        <v>B</v>
      </c>
      <c r="BL129" s="50">
        <f t="shared" si="40"/>
        <v>719</v>
      </c>
    </row>
    <row r="130" spans="1:64" ht="15" customHeight="1">
      <c r="A130" s="37">
        <v>2126</v>
      </c>
      <c r="B130" s="38" t="s">
        <v>297</v>
      </c>
      <c r="C130" s="99">
        <v>38</v>
      </c>
      <c r="D130" s="99">
        <v>68</v>
      </c>
      <c r="E130" s="99">
        <f t="shared" si="21"/>
        <v>106</v>
      </c>
      <c r="F130" s="99">
        <v>18</v>
      </c>
      <c r="G130" s="99">
        <f t="shared" si="22"/>
        <v>124</v>
      </c>
      <c r="H130" s="135" t="str">
        <f>IF(G130="0","0",LOOKUP(G130,{0,66,80,100,120,140,160},{0,1,2,3,"3.5",4,5}))</f>
        <v>3.5</v>
      </c>
      <c r="I130" s="99">
        <v>63</v>
      </c>
      <c r="J130" s="101">
        <v>70</v>
      </c>
      <c r="K130" s="136">
        <f t="shared" si="23"/>
        <v>133</v>
      </c>
      <c r="L130" s="99" t="str">
        <f>IF(K130="0","0",LOOKUP(K130,{0,66,80,100,120,140,160},{0,1,2,3,"3.5",4,5}))</f>
        <v>3.5</v>
      </c>
      <c r="M130" s="101">
        <v>21</v>
      </c>
      <c r="N130" s="101">
        <v>16</v>
      </c>
      <c r="O130" s="101">
        <v>12</v>
      </c>
      <c r="P130" s="99">
        <f t="shared" si="24"/>
        <v>49</v>
      </c>
      <c r="Q130" s="137">
        <f>IF(P130="0","0",LOOKUP(P130,{0,33,40,50,60,70,80},{0,1,2,3,"3.5",4,5}))</f>
        <v>2</v>
      </c>
      <c r="R130" s="137">
        <v>24</v>
      </c>
      <c r="S130" s="137">
        <v>35</v>
      </c>
      <c r="T130" s="101">
        <f t="shared" si="25"/>
        <v>59</v>
      </c>
      <c r="U130" s="101">
        <v>16</v>
      </c>
      <c r="V130" s="101">
        <v>13</v>
      </c>
      <c r="W130" s="101">
        <f t="shared" si="26"/>
        <v>29</v>
      </c>
      <c r="X130" s="138">
        <f t="shared" si="27"/>
        <v>88</v>
      </c>
      <c r="Y130" s="99">
        <f>IF(X130="0","0",LOOKUP(X130,{0,66,80,100,120,140,160},{0,1,2,3,"3.5",4,5}))</f>
        <v>2</v>
      </c>
      <c r="Z130" s="99">
        <v>44</v>
      </c>
      <c r="AA130" s="99">
        <v>26</v>
      </c>
      <c r="AB130" s="99">
        <f t="shared" si="28"/>
        <v>70</v>
      </c>
      <c r="AC130" s="99">
        <v>21</v>
      </c>
      <c r="AD130" s="99">
        <v>22</v>
      </c>
      <c r="AE130" s="139">
        <f t="shared" si="29"/>
        <v>43</v>
      </c>
      <c r="AF130" s="140">
        <f t="shared" si="30"/>
        <v>113</v>
      </c>
      <c r="AG130" s="137">
        <f>IF(AF130="0","0",LOOKUP(AF130,{0,66,80,100,120,140,160},{0,1,2,3,"3.5",4,5}))</f>
        <v>3</v>
      </c>
      <c r="AH130" s="137">
        <v>43</v>
      </c>
      <c r="AI130" s="137">
        <v>42</v>
      </c>
      <c r="AJ130" s="99">
        <f t="shared" si="31"/>
        <v>85</v>
      </c>
      <c r="AK130" s="101">
        <v>19</v>
      </c>
      <c r="AL130" s="141">
        <v>22</v>
      </c>
      <c r="AM130" s="141">
        <f t="shared" si="32"/>
        <v>41</v>
      </c>
      <c r="AN130" s="140">
        <f t="shared" si="33"/>
        <v>126</v>
      </c>
      <c r="AO130" s="137" t="str">
        <f>IF(AN130="0","0",LOOKUP(AN130,{0,66,80,100,120,140,160},{0,1,2,3,"3.5",4,5}))</f>
        <v>3.5</v>
      </c>
      <c r="AP130" s="137">
        <v>39</v>
      </c>
      <c r="AQ130" s="137">
        <v>20</v>
      </c>
      <c r="AR130" s="101">
        <f t="shared" si="34"/>
        <v>59</v>
      </c>
      <c r="AS130" s="101">
        <v>15</v>
      </c>
      <c r="AT130" s="141">
        <v>13</v>
      </c>
      <c r="AU130" s="141">
        <f t="shared" si="35"/>
        <v>28</v>
      </c>
      <c r="AV130" s="141">
        <v>36</v>
      </c>
      <c r="AW130" s="141">
        <f t="shared" si="36"/>
        <v>123</v>
      </c>
      <c r="AX130" s="137" t="str">
        <f>IF(AW130="0","0",LOOKUP(AW130,{0,66,80,100,120,140,160},{0,1,2,3,"3.5",4,5}))</f>
        <v>3.5</v>
      </c>
      <c r="AY130" s="107" t="s">
        <v>486</v>
      </c>
      <c r="AZ130" s="107" t="str">
        <f>IF(ISBLANK(AX130)," ",IF(AX130="0","0",LOOKUP(AX130,{0,1,2,3,"3.5",4,5},{0,0,0,1,"1.5",2,3})))</f>
        <v>1.5</v>
      </c>
      <c r="BA130" s="44">
        <f t="shared" si="37"/>
        <v>3.1666666666666665</v>
      </c>
      <c r="BB130" s="43" t="str">
        <f t="shared" si="38"/>
        <v>B</v>
      </c>
      <c r="BC130" s="34" t="str">
        <f t="shared" si="39"/>
        <v>Average Result</v>
      </c>
      <c r="BD130" s="42"/>
      <c r="BE130" s="49" t="str">
        <f>IF(H130="0","0",LOOKUP(H130,{0,1,2,3,"3.5",4,5},{"F","D","C","B","A-","A","A+"}))</f>
        <v>A-</v>
      </c>
      <c r="BF130" s="49" t="str">
        <f>IF(L130="0","0",LOOKUP(L130,{0,1,2,3,"3.5",4,5},{"F","D","C","B","A-","A","A+"}))</f>
        <v>A-</v>
      </c>
      <c r="BG130" s="49" t="str">
        <f>IF(Q130="0","0",LOOKUP(Q130,{0,1,2,3,"3.5",4,5},{"F","D","C","B","A-","A","A+"}))</f>
        <v>C</v>
      </c>
      <c r="BH130" s="49" t="str">
        <f>IF(Y130="0","0",LOOKUP(Y130,{0,1,2,3,"3.5",4,5},{"F","D","C","B","A-","A","A+"}))</f>
        <v>C</v>
      </c>
      <c r="BI130" s="49" t="str">
        <f>IF(AG130="0","0",LOOKUP(AG130,{0,1,2,3,"3.5",4,5},{"F","D","C","B","A-","A","A+"}))</f>
        <v>B</v>
      </c>
      <c r="BJ130" s="49" t="str">
        <f>IF(AO130="0","0",LOOKUP(AO130,{0,1,2,3,"3.5",4,5},{"F","D","C","B","A-","A","A+"}))</f>
        <v>A-</v>
      </c>
      <c r="BK130" s="49" t="str">
        <f>IF(AX130="0","0",LOOKUP(AX130,{0,1,2,3,"3.5",4,5},{"F","D","C","B","A-","A","A+"}))</f>
        <v>A-</v>
      </c>
      <c r="BL130" s="50">
        <f t="shared" si="40"/>
        <v>756</v>
      </c>
    </row>
    <row r="131" spans="1:64" ht="15" customHeight="1">
      <c r="A131" s="37">
        <v>2127</v>
      </c>
      <c r="B131" s="38" t="s">
        <v>602</v>
      </c>
      <c r="C131" s="99">
        <v>41</v>
      </c>
      <c r="D131" s="99">
        <v>62</v>
      </c>
      <c r="E131" s="99">
        <f t="shared" si="21"/>
        <v>103</v>
      </c>
      <c r="F131" s="99">
        <v>12</v>
      </c>
      <c r="G131" s="99">
        <f t="shared" si="22"/>
        <v>115</v>
      </c>
      <c r="H131" s="135">
        <f>IF(G131="0","0",LOOKUP(G131,{0,66,80,100,120,140,160},{0,1,2,3,"3.5",4,5}))</f>
        <v>3</v>
      </c>
      <c r="I131" s="99">
        <v>45</v>
      </c>
      <c r="J131" s="101">
        <v>51</v>
      </c>
      <c r="K131" s="136">
        <f t="shared" si="23"/>
        <v>96</v>
      </c>
      <c r="L131" s="99">
        <f>IF(K131="0","0",LOOKUP(K131,{0,66,80,100,120,140,160},{0,1,2,3,"3.5",4,5}))</f>
        <v>2</v>
      </c>
      <c r="M131" s="101">
        <v>21</v>
      </c>
      <c r="N131" s="101">
        <v>10</v>
      </c>
      <c r="O131" s="101">
        <v>15</v>
      </c>
      <c r="P131" s="99">
        <f t="shared" si="24"/>
        <v>46</v>
      </c>
      <c r="Q131" s="137">
        <f>IF(P131="0","0",LOOKUP(P131,{0,33,40,50,60,70,80},{0,1,2,3,"3.5",4,5}))</f>
        <v>2</v>
      </c>
      <c r="R131" s="137">
        <v>23</v>
      </c>
      <c r="S131" s="137">
        <v>45</v>
      </c>
      <c r="T131" s="101">
        <f t="shared" si="25"/>
        <v>68</v>
      </c>
      <c r="U131" s="101">
        <v>11</v>
      </c>
      <c r="V131" s="101">
        <v>16</v>
      </c>
      <c r="W131" s="101">
        <f t="shared" si="26"/>
        <v>27</v>
      </c>
      <c r="X131" s="138">
        <f t="shared" si="27"/>
        <v>95</v>
      </c>
      <c r="Y131" s="99">
        <f>IF(X131="0","0",LOOKUP(X131,{0,66,80,100,120,140,160},{0,1,2,3,"3.5",4,5}))</f>
        <v>2</v>
      </c>
      <c r="Z131" s="99">
        <v>43</v>
      </c>
      <c r="AA131" s="99">
        <v>35</v>
      </c>
      <c r="AB131" s="99">
        <f t="shared" si="28"/>
        <v>78</v>
      </c>
      <c r="AC131" s="99">
        <v>21</v>
      </c>
      <c r="AD131" s="99">
        <v>20</v>
      </c>
      <c r="AE131" s="139">
        <f t="shared" si="29"/>
        <v>41</v>
      </c>
      <c r="AF131" s="140">
        <f t="shared" si="30"/>
        <v>119</v>
      </c>
      <c r="AG131" s="137">
        <f>IF(AF131="0","0",LOOKUP(AF131,{0,66,80,100,120,140,160},{0,1,2,3,"3.5",4,5}))</f>
        <v>3</v>
      </c>
      <c r="AH131" s="137">
        <v>44</v>
      </c>
      <c r="AI131" s="137">
        <v>37</v>
      </c>
      <c r="AJ131" s="99">
        <f t="shared" si="31"/>
        <v>81</v>
      </c>
      <c r="AK131" s="101">
        <v>22</v>
      </c>
      <c r="AL131" s="141">
        <v>10</v>
      </c>
      <c r="AM131" s="141">
        <f t="shared" si="32"/>
        <v>32</v>
      </c>
      <c r="AN131" s="140">
        <f t="shared" si="33"/>
        <v>113</v>
      </c>
      <c r="AO131" s="137">
        <f>IF(AN131="0","0",LOOKUP(AN131,{0,66,80,100,120,140,160},{0,1,2,3,"3.5",4,5}))</f>
        <v>3</v>
      </c>
      <c r="AP131" s="137">
        <v>43</v>
      </c>
      <c r="AQ131" s="137">
        <v>39</v>
      </c>
      <c r="AR131" s="101">
        <f t="shared" si="34"/>
        <v>82</v>
      </c>
      <c r="AS131" s="101">
        <v>21</v>
      </c>
      <c r="AT131" s="141">
        <v>21</v>
      </c>
      <c r="AU131" s="141">
        <f t="shared" si="35"/>
        <v>42</v>
      </c>
      <c r="AV131" s="141">
        <v>50</v>
      </c>
      <c r="AW131" s="141">
        <f t="shared" si="36"/>
        <v>174</v>
      </c>
      <c r="AX131" s="137">
        <f>IF(AW131="0","0",LOOKUP(AW131,{0,66,80,100,120,140,160},{0,1,2,3,"3.5",4,5}))</f>
        <v>5</v>
      </c>
      <c r="AY131" s="107" t="s">
        <v>486</v>
      </c>
      <c r="AZ131" s="107">
        <f>IF(ISBLANK(AX131)," ",IF(AX131="0","0",LOOKUP(AX131,{0,1,2,3,"3.5",4,5},{0,0,0,1,"1.5",2,3})))</f>
        <v>3</v>
      </c>
      <c r="BA131" s="44">
        <f t="shared" si="37"/>
        <v>3</v>
      </c>
      <c r="BB131" s="43" t="str">
        <f t="shared" si="38"/>
        <v>B</v>
      </c>
      <c r="BC131" s="34" t="str">
        <f t="shared" si="39"/>
        <v>Average Result</v>
      </c>
      <c r="BD131" s="42"/>
      <c r="BE131" s="49" t="str">
        <f>IF(H131="0","0",LOOKUP(H131,{0,1,2,3,"3.5",4,5},{"F","D","C","B","A-","A","A+"}))</f>
        <v>B</v>
      </c>
      <c r="BF131" s="49" t="str">
        <f>IF(L131="0","0",LOOKUP(L131,{0,1,2,3,"3.5",4,5},{"F","D","C","B","A-","A","A+"}))</f>
        <v>C</v>
      </c>
      <c r="BG131" s="49" t="str">
        <f>IF(Q131="0","0",LOOKUP(Q131,{0,1,2,3,"3.5",4,5},{"F","D","C","B","A-","A","A+"}))</f>
        <v>C</v>
      </c>
      <c r="BH131" s="49" t="str">
        <f>IF(Y131="0","0",LOOKUP(Y131,{0,1,2,3,"3.5",4,5},{"F","D","C","B","A-","A","A+"}))</f>
        <v>C</v>
      </c>
      <c r="BI131" s="49" t="str">
        <f>IF(AG131="0","0",LOOKUP(AG131,{0,1,2,3,"3.5",4,5},{"F","D","C","B","A-","A","A+"}))</f>
        <v>B</v>
      </c>
      <c r="BJ131" s="49" t="str">
        <f>IF(AO131="0","0",LOOKUP(AO131,{0,1,2,3,"3.5",4,5},{"F","D","C","B","A-","A","A+"}))</f>
        <v>B</v>
      </c>
      <c r="BK131" s="49" t="str">
        <f>IF(AX131="0","0",LOOKUP(AX131,{0,1,2,3,"3.5",4,5},{"F","D","C","B","A-","A","A+"}))</f>
        <v>A+</v>
      </c>
      <c r="BL131" s="50">
        <f t="shared" si="40"/>
        <v>758</v>
      </c>
    </row>
    <row r="132" spans="1:64" ht="15" customHeight="1">
      <c r="A132" s="37">
        <v>2128</v>
      </c>
      <c r="B132" s="38"/>
      <c r="C132" s="99"/>
      <c r="D132" s="99"/>
      <c r="E132" s="99">
        <f t="shared" si="21"/>
        <v>0</v>
      </c>
      <c r="F132" s="99"/>
      <c r="G132" s="99">
        <f t="shared" si="22"/>
        <v>0</v>
      </c>
      <c r="H132" s="135">
        <f>IF(G132="0","0",LOOKUP(G132,{0,66,80,100,120,140,160},{0,1,2,3,"3.5",4,5}))</f>
        <v>0</v>
      </c>
      <c r="I132" s="99"/>
      <c r="J132" s="101"/>
      <c r="K132" s="136">
        <f t="shared" si="23"/>
        <v>0</v>
      </c>
      <c r="L132" s="99">
        <f>IF(K132="0","0",LOOKUP(K132,{0,66,80,100,120,140,160},{0,1,2,3,"3.5",4,5}))</f>
        <v>0</v>
      </c>
      <c r="M132" s="101"/>
      <c r="N132" s="101"/>
      <c r="O132" s="101"/>
      <c r="P132" s="99">
        <f t="shared" si="24"/>
        <v>0</v>
      </c>
      <c r="Q132" s="137">
        <f>IF(P132="0","0",LOOKUP(P132,{0,33,40,50,60,70,80},{0,1,2,3,"3.5",4,5}))</f>
        <v>0</v>
      </c>
      <c r="R132" s="137"/>
      <c r="S132" s="137"/>
      <c r="T132" s="101">
        <f t="shared" si="25"/>
        <v>0</v>
      </c>
      <c r="U132" s="101"/>
      <c r="V132" s="101"/>
      <c r="W132" s="101">
        <f t="shared" si="26"/>
        <v>0</v>
      </c>
      <c r="X132" s="138">
        <f t="shared" si="27"/>
        <v>0</v>
      </c>
      <c r="Y132" s="99">
        <f>IF(X132="0","0",LOOKUP(X132,{0,66,80,100,120,140,160},{0,1,2,3,"3.5",4,5}))</f>
        <v>0</v>
      </c>
      <c r="Z132" s="99"/>
      <c r="AA132" s="99"/>
      <c r="AB132" s="99">
        <f t="shared" si="28"/>
        <v>0</v>
      </c>
      <c r="AC132" s="99"/>
      <c r="AD132" s="99"/>
      <c r="AE132" s="139">
        <f t="shared" si="29"/>
        <v>0</v>
      </c>
      <c r="AF132" s="140">
        <f t="shared" si="30"/>
        <v>0</v>
      </c>
      <c r="AG132" s="137">
        <f>IF(AF132="0","0",LOOKUP(AF132,{0,66,80,100,120,140,160},{0,1,2,3,"3.5",4,5}))</f>
        <v>0</v>
      </c>
      <c r="AH132" s="137"/>
      <c r="AI132" s="137"/>
      <c r="AJ132" s="99">
        <f t="shared" si="31"/>
        <v>0</v>
      </c>
      <c r="AK132" s="101"/>
      <c r="AL132" s="141"/>
      <c r="AM132" s="141">
        <f t="shared" si="32"/>
        <v>0</v>
      </c>
      <c r="AN132" s="140">
        <f t="shared" si="33"/>
        <v>0</v>
      </c>
      <c r="AO132" s="137">
        <f>IF(AN132="0","0",LOOKUP(AN132,{0,66,80,100,120,140,160},{0,1,2,3,"3.5",4,5}))</f>
        <v>0</v>
      </c>
      <c r="AP132" s="137"/>
      <c r="AQ132" s="137"/>
      <c r="AR132" s="101">
        <f t="shared" si="34"/>
        <v>0</v>
      </c>
      <c r="AS132" s="101"/>
      <c r="AT132" s="141"/>
      <c r="AU132" s="141">
        <f t="shared" si="35"/>
        <v>0</v>
      </c>
      <c r="AV132" s="141"/>
      <c r="AW132" s="141">
        <f t="shared" si="36"/>
        <v>0</v>
      </c>
      <c r="AX132" s="137">
        <f>IF(AW132="0","0",LOOKUP(AW132,{0,66,80,100,120,140,160},{0,1,2,3,"3.5",4,5}))</f>
        <v>0</v>
      </c>
      <c r="AY132" s="107" t="s">
        <v>486</v>
      </c>
      <c r="AZ132" s="107">
        <f>IF(ISBLANK(AX132)," ",IF(AX132="0","0",LOOKUP(AX132,{0,1,2,3,"3.5",4,5},{0,0,0,1,"1.5",2,3})))</f>
        <v>0</v>
      </c>
      <c r="BA132" s="44">
        <f t="shared" si="37"/>
        <v>0</v>
      </c>
      <c r="BB132" s="43" t="str">
        <f t="shared" si="38"/>
        <v>F</v>
      </c>
      <c r="BC132" s="34" t="str">
        <f t="shared" si="39"/>
        <v>Fail</v>
      </c>
      <c r="BD132" s="42"/>
      <c r="BE132" s="49" t="str">
        <f>IF(H132="0","0",LOOKUP(H132,{0,1,2,3,"3.5",4,5},{"F","D","C","B","A-","A","A+"}))</f>
        <v>F</v>
      </c>
      <c r="BF132" s="49" t="str">
        <f>IF(L132="0","0",LOOKUP(L132,{0,1,2,3,"3.5",4,5},{"F","D","C","B","A-","A","A+"}))</f>
        <v>F</v>
      </c>
      <c r="BG132" s="49" t="str">
        <f>IF(Q132="0","0",LOOKUP(Q132,{0,1,2,3,"3.5",4,5},{"F","D","C","B","A-","A","A+"}))</f>
        <v>F</v>
      </c>
      <c r="BH132" s="49" t="str">
        <f>IF(Y132="0","0",LOOKUP(Y132,{0,1,2,3,"3.5",4,5},{"F","D","C","B","A-","A","A+"}))</f>
        <v>F</v>
      </c>
      <c r="BI132" s="49" t="str">
        <f>IF(AG132="0","0",LOOKUP(AG132,{0,1,2,3,"3.5",4,5},{"F","D","C","B","A-","A","A+"}))</f>
        <v>F</v>
      </c>
      <c r="BJ132" s="49" t="str">
        <f>IF(AO132="0","0",LOOKUP(AO132,{0,1,2,3,"3.5",4,5},{"F","D","C","B","A-","A","A+"}))</f>
        <v>F</v>
      </c>
      <c r="BK132" s="49" t="str">
        <f>IF(AX132="0","0",LOOKUP(AX132,{0,1,2,3,"3.5",4,5},{"F","D","C","B","A-","A","A+"}))</f>
        <v>F</v>
      </c>
      <c r="BL132" s="50">
        <f t="shared" si="40"/>
        <v>0</v>
      </c>
    </row>
    <row r="133" spans="1:64" ht="15" customHeight="1">
      <c r="A133" s="37">
        <v>2129</v>
      </c>
      <c r="B133" s="38" t="s">
        <v>603</v>
      </c>
      <c r="C133" s="99"/>
      <c r="D133" s="99"/>
      <c r="E133" s="99">
        <f t="shared" si="21"/>
        <v>0</v>
      </c>
      <c r="F133" s="99"/>
      <c r="G133" s="99">
        <f t="shared" si="22"/>
        <v>0</v>
      </c>
      <c r="H133" s="135">
        <f>IF(G133="0","0",LOOKUP(G133,{0,66,80,100,120,140,160},{0,1,2,3,"3.5",4,5}))</f>
        <v>0</v>
      </c>
      <c r="I133" s="99"/>
      <c r="J133" s="101"/>
      <c r="K133" s="136">
        <f t="shared" si="23"/>
        <v>0</v>
      </c>
      <c r="L133" s="99">
        <f>IF(K133="0","0",LOOKUP(K133,{0,66,80,100,120,140,160},{0,1,2,3,"3.5",4,5}))</f>
        <v>0</v>
      </c>
      <c r="M133" s="101"/>
      <c r="N133" s="101"/>
      <c r="O133" s="101"/>
      <c r="P133" s="99">
        <f t="shared" si="24"/>
        <v>0</v>
      </c>
      <c r="Q133" s="137">
        <f>IF(P133="0","0",LOOKUP(P133,{0,33,40,50,60,70,80},{0,1,2,3,"3.5",4,5}))</f>
        <v>0</v>
      </c>
      <c r="R133" s="137"/>
      <c r="S133" s="137"/>
      <c r="T133" s="101">
        <f t="shared" si="25"/>
        <v>0</v>
      </c>
      <c r="U133" s="101"/>
      <c r="V133" s="101"/>
      <c r="W133" s="101">
        <f t="shared" si="26"/>
        <v>0</v>
      </c>
      <c r="X133" s="138">
        <f t="shared" si="27"/>
        <v>0</v>
      </c>
      <c r="Y133" s="99">
        <f>IF(X133="0","0",LOOKUP(X133,{0,66,80,100,120,140,160},{0,1,2,3,"3.5",4,5}))</f>
        <v>0</v>
      </c>
      <c r="Z133" s="99"/>
      <c r="AA133" s="99"/>
      <c r="AB133" s="99">
        <f t="shared" si="28"/>
        <v>0</v>
      </c>
      <c r="AC133" s="99"/>
      <c r="AD133" s="99"/>
      <c r="AE133" s="139">
        <f t="shared" si="29"/>
        <v>0</v>
      </c>
      <c r="AF133" s="140">
        <f t="shared" si="30"/>
        <v>0</v>
      </c>
      <c r="AG133" s="137">
        <f>IF(AF133="0","0",LOOKUP(AF133,{0,66,80,100,120,140,160},{0,1,2,3,"3.5",4,5}))</f>
        <v>0</v>
      </c>
      <c r="AH133" s="137"/>
      <c r="AI133" s="137"/>
      <c r="AJ133" s="99">
        <f t="shared" si="31"/>
        <v>0</v>
      </c>
      <c r="AK133" s="101"/>
      <c r="AL133" s="141"/>
      <c r="AM133" s="141">
        <f t="shared" si="32"/>
        <v>0</v>
      </c>
      <c r="AN133" s="140">
        <f t="shared" si="33"/>
        <v>0</v>
      </c>
      <c r="AO133" s="137">
        <f>IF(AN133="0","0",LOOKUP(AN133,{0,66,80,100,120,140,160},{0,1,2,3,"3.5",4,5}))</f>
        <v>0</v>
      </c>
      <c r="AP133" s="137"/>
      <c r="AQ133" s="137"/>
      <c r="AR133" s="101">
        <f t="shared" si="34"/>
        <v>0</v>
      </c>
      <c r="AS133" s="101"/>
      <c r="AT133" s="141"/>
      <c r="AU133" s="141">
        <f t="shared" si="35"/>
        <v>0</v>
      </c>
      <c r="AV133" s="141"/>
      <c r="AW133" s="141">
        <f t="shared" si="36"/>
        <v>0</v>
      </c>
      <c r="AX133" s="137">
        <f>IF(AW133="0","0",LOOKUP(AW133,{0,66,80,100,120,140,160},{0,1,2,3,"3.5",4,5}))</f>
        <v>0</v>
      </c>
      <c r="AY133" s="107" t="s">
        <v>486</v>
      </c>
      <c r="AZ133" s="107">
        <f>IF(ISBLANK(AX133)," ",IF(AX133="0","0",LOOKUP(AX133,{0,1,2,3,"3.5",4,5},{0,0,0,1,"1.5",2,3})))</f>
        <v>0</v>
      </c>
      <c r="BA133" s="44">
        <f t="shared" si="37"/>
        <v>0</v>
      </c>
      <c r="BB133" s="43" t="str">
        <f t="shared" si="38"/>
        <v>F</v>
      </c>
      <c r="BC133" s="34" t="str">
        <f t="shared" si="39"/>
        <v>Fail</v>
      </c>
      <c r="BD133" s="42"/>
      <c r="BE133" s="49" t="str">
        <f>IF(H133="0","0",LOOKUP(H133,{0,1,2,3,"3.5",4,5},{"F","D","C","B","A-","A","A+"}))</f>
        <v>F</v>
      </c>
      <c r="BF133" s="49" t="str">
        <f>IF(L133="0","0",LOOKUP(L133,{0,1,2,3,"3.5",4,5},{"F","D","C","B","A-","A","A+"}))</f>
        <v>F</v>
      </c>
      <c r="BG133" s="49" t="str">
        <f>IF(Q133="0","0",LOOKUP(Q133,{0,1,2,3,"3.5",4,5},{"F","D","C","B","A-","A","A+"}))</f>
        <v>F</v>
      </c>
      <c r="BH133" s="49" t="str">
        <f>IF(Y133="0","0",LOOKUP(Y133,{0,1,2,3,"3.5",4,5},{"F","D","C","B","A-","A","A+"}))</f>
        <v>F</v>
      </c>
      <c r="BI133" s="49" t="str">
        <f>IF(AG133="0","0",LOOKUP(AG133,{0,1,2,3,"3.5",4,5},{"F","D","C","B","A-","A","A+"}))</f>
        <v>F</v>
      </c>
      <c r="BJ133" s="49" t="str">
        <f>IF(AO133="0","0",LOOKUP(AO133,{0,1,2,3,"3.5",4,5},{"F","D","C","B","A-","A","A+"}))</f>
        <v>F</v>
      </c>
      <c r="BK133" s="49" t="str">
        <f>IF(AX133="0","0",LOOKUP(AX133,{0,1,2,3,"3.5",4,5},{"F","D","C","B","A-","A","A+"}))</f>
        <v>F</v>
      </c>
      <c r="BL133" s="50">
        <f t="shared" si="40"/>
        <v>0</v>
      </c>
    </row>
    <row r="134" spans="1:64" ht="15" customHeight="1">
      <c r="A134" s="37">
        <v>2130</v>
      </c>
      <c r="B134" s="38" t="s">
        <v>604</v>
      </c>
      <c r="C134" s="99">
        <v>42</v>
      </c>
      <c r="D134" s="99">
        <v>66</v>
      </c>
      <c r="E134" s="99">
        <f t="shared" ref="E134:E197" si="41">SUM(C134+D134)</f>
        <v>108</v>
      </c>
      <c r="F134" s="99">
        <v>22</v>
      </c>
      <c r="G134" s="99">
        <f t="shared" ref="G134:G197" si="42">IF(OR((E134&lt;50),(F134&lt;9)),0,SUM(E134+F134))</f>
        <v>130</v>
      </c>
      <c r="H134" s="135" t="str">
        <f>IF(G134="0","0",LOOKUP(G134,{0,66,80,100,120,140,160},{0,1,2,3,"3.5",4,5}))</f>
        <v>3.5</v>
      </c>
      <c r="I134" s="99">
        <v>63</v>
      </c>
      <c r="J134" s="101">
        <v>63</v>
      </c>
      <c r="K134" s="136">
        <f t="shared" ref="K134:K197" si="43">SUM(I134+J134)</f>
        <v>126</v>
      </c>
      <c r="L134" s="99" t="str">
        <f>IF(K134="0","0",LOOKUP(K134,{0,66,80,100,120,140,160},{0,1,2,3,"3.5",4,5}))</f>
        <v>3.5</v>
      </c>
      <c r="M134" s="101">
        <v>22</v>
      </c>
      <c r="N134" s="101">
        <v>11</v>
      </c>
      <c r="O134" s="101">
        <v>12</v>
      </c>
      <c r="P134" s="99">
        <f t="shared" ref="P134:P197" si="44">IF(OR((M134&lt;12),(N134&lt;8),(O134&lt;8)),0,SUM(M134+N134+O134))</f>
        <v>45</v>
      </c>
      <c r="Q134" s="137">
        <f>IF(P134="0","0",LOOKUP(P134,{0,33,40,50,60,70,80},{0,1,2,3,"3.5",4,5}))</f>
        <v>2</v>
      </c>
      <c r="R134" s="137">
        <v>23</v>
      </c>
      <c r="S134" s="137">
        <v>34</v>
      </c>
      <c r="T134" s="101">
        <f t="shared" ref="T134:T197" si="45">SUM(R134+S134)</f>
        <v>57</v>
      </c>
      <c r="U134" s="101">
        <v>15</v>
      </c>
      <c r="V134" s="101">
        <v>15</v>
      </c>
      <c r="W134" s="101">
        <f t="shared" ref="W134:W197" si="46">SUM(U134+V134)</f>
        <v>30</v>
      </c>
      <c r="X134" s="138">
        <f t="shared" ref="X134:X197" si="47">IF(OR((T134&lt;38),(W134&lt;18)),0,SUM(T134+W134))</f>
        <v>87</v>
      </c>
      <c r="Y134" s="99">
        <f>IF(X134="0","0",LOOKUP(X134,{0,66,80,100,120,140,160},{0,1,2,3,"3.5",4,5}))</f>
        <v>2</v>
      </c>
      <c r="Z134" s="99">
        <v>34</v>
      </c>
      <c r="AA134" s="99">
        <v>36</v>
      </c>
      <c r="AB134" s="99">
        <f t="shared" ref="AB134:AB197" si="48">SUM(Z134+AA134)</f>
        <v>70</v>
      </c>
      <c r="AC134" s="99">
        <v>23</v>
      </c>
      <c r="AD134" s="99">
        <v>18</v>
      </c>
      <c r="AE134" s="139">
        <f t="shared" ref="AE134:AE197" si="49">SUM(AC134+AD134)</f>
        <v>41</v>
      </c>
      <c r="AF134" s="140">
        <f t="shared" ref="AF134:AF197" si="50">IF(OR((AB134&lt;38),(AE134&lt;18)),0,SUM(AB134+AE134))</f>
        <v>111</v>
      </c>
      <c r="AG134" s="137">
        <f>IF(AF134="0","0",LOOKUP(AF134,{0,66,80,100,120,140,160},{0,1,2,3,"3.5",4,5}))</f>
        <v>3</v>
      </c>
      <c r="AH134" s="137">
        <v>41</v>
      </c>
      <c r="AI134" s="137">
        <v>42</v>
      </c>
      <c r="AJ134" s="99">
        <f t="shared" ref="AJ134:AJ197" si="51">SUM(AH134+AI134)</f>
        <v>83</v>
      </c>
      <c r="AK134" s="101">
        <v>16</v>
      </c>
      <c r="AL134" s="141">
        <v>19</v>
      </c>
      <c r="AM134" s="141">
        <f t="shared" ref="AM134:AM197" si="52">SUM(AK134+AL134)</f>
        <v>35</v>
      </c>
      <c r="AN134" s="140">
        <f t="shared" ref="AN134:AN197" si="53">IF(OR((AJ134&lt;38),(AM134&lt;18)),0,SUM(AJ134+AM134))</f>
        <v>118</v>
      </c>
      <c r="AO134" s="137">
        <f>IF(AN134="0","0",LOOKUP(AN134,{0,66,80,100,120,140,160},{0,1,2,3,"3.5",4,5}))</f>
        <v>3</v>
      </c>
      <c r="AP134" s="137">
        <v>42</v>
      </c>
      <c r="AQ134" s="137">
        <v>25</v>
      </c>
      <c r="AR134" s="101">
        <f t="shared" ref="AR134:AR197" si="54">SUM(AP134+AQ134)</f>
        <v>67</v>
      </c>
      <c r="AS134" s="101">
        <v>15</v>
      </c>
      <c r="AT134" s="141">
        <v>14</v>
      </c>
      <c r="AU134" s="141">
        <f t="shared" ref="AU134:AU197" si="55">SUM(AS134+AT134)</f>
        <v>29</v>
      </c>
      <c r="AV134" s="141">
        <v>50</v>
      </c>
      <c r="AW134" s="141">
        <f t="shared" ref="AW134:AW197" si="56">IF(OR((AR134&lt;25),(AU134&lt;16),(AV134&lt;16)),0,SUM(AR134+AU134+AV134))</f>
        <v>146</v>
      </c>
      <c r="AX134" s="137">
        <f>IF(AW134="0","0",LOOKUP(AW134,{0,66,80,100,120,140,160},{0,1,2,3,"3.5",4,5}))</f>
        <v>4</v>
      </c>
      <c r="AY134" s="107" t="s">
        <v>486</v>
      </c>
      <c r="AZ134" s="107">
        <f>IF(ISBLANK(AX134)," ",IF(AX134="0","0",LOOKUP(AX134,{0,1,2,3,"3.5",4,5},{0,0,0,1,"1.5",2,3})))</f>
        <v>2</v>
      </c>
      <c r="BA134" s="44">
        <f t="shared" ref="BA134:BA197" si="57">IF(OR((H134=0),(L134=0),(Q134=0),(Y134=0),(AG134=0),(AO134=0)),0,SUM(H134+L134+Q134+Y134+AG134+AO134+AZ134)/6)</f>
        <v>3.1666666666666665</v>
      </c>
      <c r="BB134" s="43" t="str">
        <f t="shared" ref="BB134:BB197" si="58">IF(BA134&gt;=5,"A+",IF(BA134&gt;=4,"A",IF(BA134&gt;=3.5,"A-",IF(BA134&gt;=3,"B",IF(BA134&gt;=2,"C",IF(BA134&gt;=1,"D","F"))))))</f>
        <v>B</v>
      </c>
      <c r="BC134" s="34" t="str">
        <f t="shared" ref="BC134:BC197" si="59">IF(BB134="A+","Excellent Result",IF(BB134="A","Very Good Result",IF(BB134="A-","Good Result",IF(BB134="B","Average Result",IF(BB134="C","Bellow Average Result",IF(BB134="D","Not So Good Result","Fail"))))))</f>
        <v>Average Result</v>
      </c>
      <c r="BD134" s="42"/>
      <c r="BE134" s="49" t="str">
        <f>IF(H134="0","0",LOOKUP(H134,{0,1,2,3,"3.5",4,5},{"F","D","C","B","A-","A","A+"}))</f>
        <v>A-</v>
      </c>
      <c r="BF134" s="49" t="str">
        <f>IF(L134="0","0",LOOKUP(L134,{0,1,2,3,"3.5",4,5},{"F","D","C","B","A-","A","A+"}))</f>
        <v>A-</v>
      </c>
      <c r="BG134" s="49" t="str">
        <f>IF(Q134="0","0",LOOKUP(Q134,{0,1,2,3,"3.5",4,5},{"F","D","C","B","A-","A","A+"}))</f>
        <v>C</v>
      </c>
      <c r="BH134" s="49" t="str">
        <f>IF(Y134="0","0",LOOKUP(Y134,{0,1,2,3,"3.5",4,5},{"F","D","C","B","A-","A","A+"}))</f>
        <v>C</v>
      </c>
      <c r="BI134" s="49" t="str">
        <f>IF(AG134="0","0",LOOKUP(AG134,{0,1,2,3,"3.5",4,5},{"F","D","C","B","A-","A","A+"}))</f>
        <v>B</v>
      </c>
      <c r="BJ134" s="49" t="str">
        <f>IF(AO134="0","0",LOOKUP(AO134,{0,1,2,3,"3.5",4,5},{"F","D","C","B","A-","A","A+"}))</f>
        <v>B</v>
      </c>
      <c r="BK134" s="49" t="str">
        <f>IF(AX134="0","0",LOOKUP(AX134,{0,1,2,3,"3.5",4,5},{"F","D","C","B","A-","A","A+"}))</f>
        <v>A</v>
      </c>
      <c r="BL134" s="50">
        <f t="shared" ref="BL134:BL197" si="60">G134+K134+P134+X134+AF134+AN134+AW134</f>
        <v>763</v>
      </c>
    </row>
    <row r="135" spans="1:64" ht="15" customHeight="1">
      <c r="A135" s="37">
        <v>2131</v>
      </c>
      <c r="B135" s="38" t="s">
        <v>605</v>
      </c>
      <c r="C135" s="142">
        <v>25</v>
      </c>
      <c r="D135" s="142">
        <v>68</v>
      </c>
      <c r="E135" s="99">
        <f t="shared" si="41"/>
        <v>93</v>
      </c>
      <c r="F135" s="99">
        <v>20</v>
      </c>
      <c r="G135" s="99">
        <f t="shared" si="42"/>
        <v>113</v>
      </c>
      <c r="H135" s="135">
        <f>IF(G135="0","0",LOOKUP(G135,{0,66,80,100,120,140,160},{0,1,2,3,"3.5",4,5}))</f>
        <v>3</v>
      </c>
      <c r="I135" s="99">
        <v>61</v>
      </c>
      <c r="J135" s="101">
        <v>53</v>
      </c>
      <c r="K135" s="136">
        <f t="shared" si="43"/>
        <v>114</v>
      </c>
      <c r="L135" s="99">
        <f>IF(K135="0","0",LOOKUP(K135,{0,66,80,100,120,140,160},{0,1,2,3,"3.5",4,5}))</f>
        <v>3</v>
      </c>
      <c r="M135" s="101">
        <v>23</v>
      </c>
      <c r="N135" s="101">
        <v>12</v>
      </c>
      <c r="O135" s="101">
        <v>13</v>
      </c>
      <c r="P135" s="99">
        <f t="shared" si="44"/>
        <v>48</v>
      </c>
      <c r="Q135" s="137">
        <f>IF(P135="0","0",LOOKUP(P135,{0,33,40,50,60,70,80},{0,1,2,3,"3.5",4,5}))</f>
        <v>2</v>
      </c>
      <c r="R135" s="137">
        <v>27</v>
      </c>
      <c r="S135" s="137">
        <v>35</v>
      </c>
      <c r="T135" s="101">
        <f t="shared" si="45"/>
        <v>62</v>
      </c>
      <c r="U135" s="101">
        <v>15</v>
      </c>
      <c r="V135" s="101">
        <v>14</v>
      </c>
      <c r="W135" s="101">
        <f t="shared" si="46"/>
        <v>29</v>
      </c>
      <c r="X135" s="138">
        <f t="shared" si="47"/>
        <v>91</v>
      </c>
      <c r="Y135" s="99">
        <f>IF(X135="0","0",LOOKUP(X135,{0,66,80,100,120,140,160},{0,1,2,3,"3.5",4,5}))</f>
        <v>2</v>
      </c>
      <c r="Z135" s="99">
        <v>37</v>
      </c>
      <c r="AA135" s="99">
        <v>23</v>
      </c>
      <c r="AB135" s="99">
        <f t="shared" si="48"/>
        <v>60</v>
      </c>
      <c r="AC135" s="99">
        <v>21</v>
      </c>
      <c r="AD135" s="99">
        <v>13</v>
      </c>
      <c r="AE135" s="139">
        <f t="shared" si="49"/>
        <v>34</v>
      </c>
      <c r="AF135" s="140">
        <f t="shared" si="50"/>
        <v>94</v>
      </c>
      <c r="AG135" s="137">
        <f>IF(AF135="0","0",LOOKUP(AF135,{0,66,80,100,120,140,160},{0,1,2,3,"3.5",4,5}))</f>
        <v>2</v>
      </c>
      <c r="AH135" s="137">
        <v>39</v>
      </c>
      <c r="AI135" s="137">
        <v>31</v>
      </c>
      <c r="AJ135" s="99">
        <f t="shared" si="51"/>
        <v>70</v>
      </c>
      <c r="AK135" s="101">
        <v>11</v>
      </c>
      <c r="AL135" s="146" t="s">
        <v>126</v>
      </c>
      <c r="AM135" s="141">
        <f t="shared" si="52"/>
        <v>19</v>
      </c>
      <c r="AN135" s="140">
        <f t="shared" si="53"/>
        <v>89</v>
      </c>
      <c r="AO135" s="137">
        <f>IF(AN135="0","0",LOOKUP(AN135,{0,66,80,100,120,140,160},{0,1,2,3,"3.5",4,5}))</f>
        <v>2</v>
      </c>
      <c r="AP135" s="137">
        <v>39</v>
      </c>
      <c r="AQ135" s="137">
        <v>23</v>
      </c>
      <c r="AR135" s="101">
        <f t="shared" si="54"/>
        <v>62</v>
      </c>
      <c r="AS135" s="101">
        <v>13</v>
      </c>
      <c r="AT135" s="141">
        <v>14</v>
      </c>
      <c r="AU135" s="141">
        <f t="shared" si="55"/>
        <v>27</v>
      </c>
      <c r="AV135" s="141">
        <v>48</v>
      </c>
      <c r="AW135" s="141">
        <f t="shared" si="56"/>
        <v>137</v>
      </c>
      <c r="AX135" s="137" t="str">
        <f>IF(AW135="0","0",LOOKUP(AW135,{0,66,80,100,120,140,160},{0,1,2,3,"3.5",4,5}))</f>
        <v>3.5</v>
      </c>
      <c r="AY135" s="107" t="s">
        <v>486</v>
      </c>
      <c r="AZ135" s="107" t="str">
        <f>IF(ISBLANK(AX135)," ",IF(AX135="0","0",LOOKUP(AX135,{0,1,2,3,"3.5",4,5},{0,0,0,1,"1.5",2,3})))</f>
        <v>1.5</v>
      </c>
      <c r="BA135" s="44">
        <f t="shared" si="57"/>
        <v>2.5833333333333335</v>
      </c>
      <c r="BB135" s="43" t="str">
        <f t="shared" si="58"/>
        <v>C</v>
      </c>
      <c r="BC135" s="34" t="str">
        <f t="shared" si="59"/>
        <v>Bellow Average Result</v>
      </c>
      <c r="BD135" s="42"/>
      <c r="BE135" s="49" t="str">
        <f>IF(H135="0","0",LOOKUP(H135,{0,1,2,3,"3.5",4,5},{"F","D","C","B","A-","A","A+"}))</f>
        <v>B</v>
      </c>
      <c r="BF135" s="49" t="str">
        <f>IF(L135="0","0",LOOKUP(L135,{0,1,2,3,"3.5",4,5},{"F","D","C","B","A-","A","A+"}))</f>
        <v>B</v>
      </c>
      <c r="BG135" s="49" t="str">
        <f>IF(Q135="0","0",LOOKUP(Q135,{0,1,2,3,"3.5",4,5},{"F","D","C","B","A-","A","A+"}))</f>
        <v>C</v>
      </c>
      <c r="BH135" s="49" t="str">
        <f>IF(Y135="0","0",LOOKUP(Y135,{0,1,2,3,"3.5",4,5},{"F","D","C","B","A-","A","A+"}))</f>
        <v>C</v>
      </c>
      <c r="BI135" s="49" t="str">
        <f>IF(AG135="0","0",LOOKUP(AG135,{0,1,2,3,"3.5",4,5},{"F","D","C","B","A-","A","A+"}))</f>
        <v>C</v>
      </c>
      <c r="BJ135" s="49" t="str">
        <f>IF(AO135="0","0",LOOKUP(AO135,{0,1,2,3,"3.5",4,5},{"F","D","C","B","A-","A","A+"}))</f>
        <v>C</v>
      </c>
      <c r="BK135" s="49" t="str">
        <f>IF(AX135="0","0",LOOKUP(AX135,{0,1,2,3,"3.5",4,5},{"F","D","C","B","A-","A","A+"}))</f>
        <v>A-</v>
      </c>
      <c r="BL135" s="50">
        <f t="shared" si="60"/>
        <v>686</v>
      </c>
    </row>
    <row r="136" spans="1:64" ht="15" customHeight="1">
      <c r="A136" s="37">
        <v>2132</v>
      </c>
      <c r="B136" s="38" t="s">
        <v>606</v>
      </c>
      <c r="C136" s="99">
        <v>28</v>
      </c>
      <c r="D136" s="99">
        <v>67</v>
      </c>
      <c r="E136" s="99">
        <f t="shared" si="41"/>
        <v>95</v>
      </c>
      <c r="F136" s="99">
        <v>19</v>
      </c>
      <c r="G136" s="99">
        <f t="shared" si="42"/>
        <v>114</v>
      </c>
      <c r="H136" s="135">
        <f>IF(G136="0","0",LOOKUP(G136,{0,66,80,100,120,140,160},{0,1,2,3,"3.5",4,5}))</f>
        <v>3</v>
      </c>
      <c r="I136" s="99">
        <v>65</v>
      </c>
      <c r="J136" s="101">
        <v>44</v>
      </c>
      <c r="K136" s="136">
        <f t="shared" si="43"/>
        <v>109</v>
      </c>
      <c r="L136" s="99">
        <f>IF(K136="0","0",LOOKUP(K136,{0,66,80,100,120,140,160},{0,1,2,3,"3.5",4,5}))</f>
        <v>3</v>
      </c>
      <c r="M136" s="101">
        <v>15</v>
      </c>
      <c r="N136" s="101">
        <v>14</v>
      </c>
      <c r="O136" s="101">
        <v>15</v>
      </c>
      <c r="P136" s="99">
        <f t="shared" si="44"/>
        <v>44</v>
      </c>
      <c r="Q136" s="137">
        <f>IF(P136="0","0",LOOKUP(P136,{0,33,40,50,60,70,80},{0,1,2,3,"3.5",4,5}))</f>
        <v>2</v>
      </c>
      <c r="R136" s="137">
        <v>16</v>
      </c>
      <c r="S136" s="137">
        <v>35</v>
      </c>
      <c r="T136" s="101">
        <f t="shared" si="45"/>
        <v>51</v>
      </c>
      <c r="U136" s="101">
        <v>12</v>
      </c>
      <c r="V136" s="101">
        <v>15</v>
      </c>
      <c r="W136" s="101">
        <f t="shared" si="46"/>
        <v>27</v>
      </c>
      <c r="X136" s="138">
        <f t="shared" si="47"/>
        <v>78</v>
      </c>
      <c r="Y136" s="99">
        <f>IF(X136="0","0",LOOKUP(X136,{0,66,80,100,120,140,160},{0,1,2,3,"3.5",4,5}))</f>
        <v>1</v>
      </c>
      <c r="Z136" s="99">
        <v>42</v>
      </c>
      <c r="AA136" s="99">
        <v>21</v>
      </c>
      <c r="AB136" s="99">
        <f t="shared" si="48"/>
        <v>63</v>
      </c>
      <c r="AC136" s="99">
        <v>21</v>
      </c>
      <c r="AD136" s="99">
        <v>16</v>
      </c>
      <c r="AE136" s="139">
        <f t="shared" si="49"/>
        <v>37</v>
      </c>
      <c r="AF136" s="140">
        <f t="shared" si="50"/>
        <v>100</v>
      </c>
      <c r="AG136" s="137">
        <f>IF(AF136="0","0",LOOKUP(AF136,{0,66,80,100,120,140,160},{0,1,2,3,"3.5",4,5}))</f>
        <v>3</v>
      </c>
      <c r="AH136" s="137">
        <v>37</v>
      </c>
      <c r="AI136" s="137">
        <v>18</v>
      </c>
      <c r="AJ136" s="99">
        <f t="shared" si="51"/>
        <v>55</v>
      </c>
      <c r="AK136" s="101">
        <v>11</v>
      </c>
      <c r="AL136" s="146" t="s">
        <v>55</v>
      </c>
      <c r="AM136" s="141">
        <f t="shared" si="52"/>
        <v>20</v>
      </c>
      <c r="AN136" s="140">
        <f t="shared" si="53"/>
        <v>75</v>
      </c>
      <c r="AO136" s="137">
        <f>IF(AN136="0","0",LOOKUP(AN136,{0,66,80,100,120,140,160},{0,1,2,3,"3.5",4,5}))</f>
        <v>1</v>
      </c>
      <c r="AP136" s="137">
        <v>36</v>
      </c>
      <c r="AQ136" s="137">
        <v>25</v>
      </c>
      <c r="AR136" s="101">
        <f t="shared" si="54"/>
        <v>61</v>
      </c>
      <c r="AS136" s="101">
        <v>17</v>
      </c>
      <c r="AT136" s="141">
        <v>11</v>
      </c>
      <c r="AU136" s="141">
        <f t="shared" si="55"/>
        <v>28</v>
      </c>
      <c r="AV136" s="141">
        <v>48</v>
      </c>
      <c r="AW136" s="141">
        <f t="shared" si="56"/>
        <v>137</v>
      </c>
      <c r="AX136" s="137" t="str">
        <f>IF(AW136="0","0",LOOKUP(AW136,{0,66,80,100,120,140,160},{0,1,2,3,"3.5",4,5}))</f>
        <v>3.5</v>
      </c>
      <c r="AY136" s="107" t="s">
        <v>486</v>
      </c>
      <c r="AZ136" s="107" t="str">
        <f>IF(ISBLANK(AX136)," ",IF(AX136="0","0",LOOKUP(AX136,{0,1,2,3,"3.5",4,5},{0,0,0,1,"1.5",2,3})))</f>
        <v>1.5</v>
      </c>
      <c r="BA136" s="44">
        <f t="shared" si="57"/>
        <v>2.4166666666666665</v>
      </c>
      <c r="BB136" s="43" t="str">
        <f t="shared" si="58"/>
        <v>C</v>
      </c>
      <c r="BC136" s="34" t="str">
        <f t="shared" si="59"/>
        <v>Bellow Average Result</v>
      </c>
      <c r="BD136" s="42"/>
      <c r="BE136" s="49" t="str">
        <f>IF(H136="0","0",LOOKUP(H136,{0,1,2,3,"3.5",4,5},{"F","D","C","B","A-","A","A+"}))</f>
        <v>B</v>
      </c>
      <c r="BF136" s="49" t="str">
        <f>IF(L136="0","0",LOOKUP(L136,{0,1,2,3,"3.5",4,5},{"F","D","C","B","A-","A","A+"}))</f>
        <v>B</v>
      </c>
      <c r="BG136" s="49" t="str">
        <f>IF(Q136="0","0",LOOKUP(Q136,{0,1,2,3,"3.5",4,5},{"F","D","C","B","A-","A","A+"}))</f>
        <v>C</v>
      </c>
      <c r="BH136" s="49" t="str">
        <f>IF(Y136="0","0",LOOKUP(Y136,{0,1,2,3,"3.5",4,5},{"F","D","C","B","A-","A","A+"}))</f>
        <v>D</v>
      </c>
      <c r="BI136" s="49" t="str">
        <f>IF(AG136="0","0",LOOKUP(AG136,{0,1,2,3,"3.5",4,5},{"F","D","C","B","A-","A","A+"}))</f>
        <v>B</v>
      </c>
      <c r="BJ136" s="49" t="str">
        <f>IF(AO136="0","0",LOOKUP(AO136,{0,1,2,3,"3.5",4,5},{"F","D","C","B","A-","A","A+"}))</f>
        <v>D</v>
      </c>
      <c r="BK136" s="49" t="str">
        <f>IF(AX136="0","0",LOOKUP(AX136,{0,1,2,3,"3.5",4,5},{"F","D","C","B","A-","A","A+"}))</f>
        <v>A-</v>
      </c>
      <c r="BL136" s="50">
        <f t="shared" si="60"/>
        <v>657</v>
      </c>
    </row>
    <row r="137" spans="1:64" ht="15" customHeight="1">
      <c r="A137" s="37">
        <v>2133</v>
      </c>
      <c r="B137" s="38" t="s">
        <v>607</v>
      </c>
      <c r="C137" s="99">
        <v>39</v>
      </c>
      <c r="D137" s="99">
        <v>64</v>
      </c>
      <c r="E137" s="99">
        <f t="shared" si="41"/>
        <v>103</v>
      </c>
      <c r="F137" s="99">
        <v>20</v>
      </c>
      <c r="G137" s="99">
        <f t="shared" si="42"/>
        <v>123</v>
      </c>
      <c r="H137" s="135" t="str">
        <f>IF(G137="0","0",LOOKUP(G137,{0,66,80,100,120,140,160},{0,1,2,3,"3.5",4,5}))</f>
        <v>3.5</v>
      </c>
      <c r="I137" s="99">
        <v>46</v>
      </c>
      <c r="J137" s="101">
        <v>52</v>
      </c>
      <c r="K137" s="136">
        <f t="shared" si="43"/>
        <v>98</v>
      </c>
      <c r="L137" s="99">
        <f>IF(K137="0","0",LOOKUP(K137,{0,66,80,100,120,140,160},{0,1,2,3,"3.5",4,5}))</f>
        <v>2</v>
      </c>
      <c r="M137" s="101">
        <v>19</v>
      </c>
      <c r="N137" s="101">
        <v>13</v>
      </c>
      <c r="O137" s="101">
        <v>15</v>
      </c>
      <c r="P137" s="99">
        <f t="shared" si="44"/>
        <v>47</v>
      </c>
      <c r="Q137" s="137">
        <f>IF(P137="0","0",LOOKUP(P137,{0,33,40,50,60,70,80},{0,1,2,3,"3.5",4,5}))</f>
        <v>2</v>
      </c>
      <c r="R137" s="137"/>
      <c r="S137" s="137"/>
      <c r="T137" s="101">
        <f t="shared" si="45"/>
        <v>0</v>
      </c>
      <c r="U137" s="101"/>
      <c r="V137" s="101"/>
      <c r="W137" s="101">
        <f t="shared" si="46"/>
        <v>0</v>
      </c>
      <c r="X137" s="138">
        <f t="shared" si="47"/>
        <v>0</v>
      </c>
      <c r="Y137" s="99">
        <f>IF(X137="0","0",LOOKUP(X137,{0,66,80,100,120,140,160},{0,1,2,3,"3.5",4,5}))</f>
        <v>0</v>
      </c>
      <c r="Z137" s="99"/>
      <c r="AA137" s="99"/>
      <c r="AB137" s="99">
        <f t="shared" si="48"/>
        <v>0</v>
      </c>
      <c r="AC137" s="99"/>
      <c r="AD137" s="99"/>
      <c r="AE137" s="139">
        <f t="shared" si="49"/>
        <v>0</v>
      </c>
      <c r="AF137" s="140">
        <f t="shared" si="50"/>
        <v>0</v>
      </c>
      <c r="AG137" s="137">
        <f>IF(AF137="0","0",LOOKUP(AF137,{0,66,80,100,120,140,160},{0,1,2,3,"3.5",4,5}))</f>
        <v>0</v>
      </c>
      <c r="AH137" s="137">
        <v>19</v>
      </c>
      <c r="AI137" s="137">
        <v>11</v>
      </c>
      <c r="AJ137" s="99">
        <f t="shared" si="51"/>
        <v>30</v>
      </c>
      <c r="AK137" s="101">
        <v>8</v>
      </c>
      <c r="AL137" s="146" t="s">
        <v>608</v>
      </c>
      <c r="AM137" s="141">
        <f t="shared" si="52"/>
        <v>14</v>
      </c>
      <c r="AN137" s="140">
        <f t="shared" si="53"/>
        <v>0</v>
      </c>
      <c r="AO137" s="137">
        <f>IF(AN137="0","0",LOOKUP(AN137,{0,66,80,100,120,140,160},{0,1,2,3,"3.5",4,5}))</f>
        <v>0</v>
      </c>
      <c r="AP137" s="137"/>
      <c r="AQ137" s="137"/>
      <c r="AR137" s="101">
        <f t="shared" si="54"/>
        <v>0</v>
      </c>
      <c r="AS137" s="101"/>
      <c r="AT137" s="141"/>
      <c r="AU137" s="141">
        <f t="shared" si="55"/>
        <v>0</v>
      </c>
      <c r="AV137" s="141"/>
      <c r="AW137" s="141">
        <f t="shared" si="56"/>
        <v>0</v>
      </c>
      <c r="AX137" s="137">
        <f>IF(AW137="0","0",LOOKUP(AW137,{0,66,80,100,120,140,160},{0,1,2,3,"3.5",4,5}))</f>
        <v>0</v>
      </c>
      <c r="AY137" s="107" t="s">
        <v>486</v>
      </c>
      <c r="AZ137" s="107">
        <f>IF(ISBLANK(AX137)," ",IF(AX137="0","0",LOOKUP(AX137,{0,1,2,3,"3.5",4,5},{0,0,0,1,"1.5",2,3})))</f>
        <v>0</v>
      </c>
      <c r="BA137" s="44">
        <f t="shared" si="57"/>
        <v>0</v>
      </c>
      <c r="BB137" s="43" t="str">
        <f t="shared" si="58"/>
        <v>F</v>
      </c>
      <c r="BC137" s="34" t="str">
        <f t="shared" si="59"/>
        <v>Fail</v>
      </c>
      <c r="BD137" s="42"/>
      <c r="BE137" s="49" t="str">
        <f>IF(H137="0","0",LOOKUP(H137,{0,1,2,3,"3.5",4,5},{"F","D","C","B","A-","A","A+"}))</f>
        <v>A-</v>
      </c>
      <c r="BF137" s="49" t="str">
        <f>IF(L137="0","0",LOOKUP(L137,{0,1,2,3,"3.5",4,5},{"F","D","C","B","A-","A","A+"}))</f>
        <v>C</v>
      </c>
      <c r="BG137" s="49" t="str">
        <f>IF(Q137="0","0",LOOKUP(Q137,{0,1,2,3,"3.5",4,5},{"F","D","C","B","A-","A","A+"}))</f>
        <v>C</v>
      </c>
      <c r="BH137" s="49" t="str">
        <f>IF(Y137="0","0",LOOKUP(Y137,{0,1,2,3,"3.5",4,5},{"F","D","C","B","A-","A","A+"}))</f>
        <v>F</v>
      </c>
      <c r="BI137" s="49" t="str">
        <f>IF(AG137="0","0",LOOKUP(AG137,{0,1,2,3,"3.5",4,5},{"F","D","C","B","A-","A","A+"}))</f>
        <v>F</v>
      </c>
      <c r="BJ137" s="49" t="str">
        <f>IF(AO137="0","0",LOOKUP(AO137,{0,1,2,3,"3.5",4,5},{"F","D","C","B","A-","A","A+"}))</f>
        <v>F</v>
      </c>
      <c r="BK137" s="49" t="str">
        <f>IF(AX137="0","0",LOOKUP(AX137,{0,1,2,3,"3.5",4,5},{"F","D","C","B","A-","A","A+"}))</f>
        <v>F</v>
      </c>
      <c r="BL137" s="50">
        <f t="shared" si="60"/>
        <v>268</v>
      </c>
    </row>
    <row r="138" spans="1:64" ht="15" customHeight="1">
      <c r="A138" s="37">
        <v>2134</v>
      </c>
      <c r="B138" s="38" t="s">
        <v>609</v>
      </c>
      <c r="C138" s="99">
        <v>34</v>
      </c>
      <c r="D138" s="99">
        <v>73</v>
      </c>
      <c r="E138" s="99">
        <f t="shared" si="41"/>
        <v>107</v>
      </c>
      <c r="F138" s="99">
        <v>24</v>
      </c>
      <c r="G138" s="99">
        <f t="shared" si="42"/>
        <v>131</v>
      </c>
      <c r="H138" s="135" t="str">
        <f>IF(G138="0","0",LOOKUP(G138,{0,66,80,100,120,140,160},{0,1,2,3,"3.5",4,5}))</f>
        <v>3.5</v>
      </c>
      <c r="I138" s="99">
        <v>53</v>
      </c>
      <c r="J138" s="101">
        <v>63</v>
      </c>
      <c r="K138" s="136">
        <f t="shared" si="43"/>
        <v>116</v>
      </c>
      <c r="L138" s="99">
        <f>IF(K138="0","0",LOOKUP(K138,{0,66,80,100,120,140,160},{0,1,2,3,"3.5",4,5}))</f>
        <v>3</v>
      </c>
      <c r="M138" s="101">
        <v>32</v>
      </c>
      <c r="N138" s="101">
        <v>16</v>
      </c>
      <c r="O138" s="101">
        <v>18</v>
      </c>
      <c r="P138" s="99">
        <f t="shared" si="44"/>
        <v>66</v>
      </c>
      <c r="Q138" s="137" t="str">
        <f>IF(P138="0","0",LOOKUP(P138,{0,33,40,50,60,70,80},{0,1,2,3,"3.5",4,5}))</f>
        <v>3.5</v>
      </c>
      <c r="R138" s="137">
        <v>23</v>
      </c>
      <c r="S138" s="137">
        <v>34</v>
      </c>
      <c r="T138" s="101">
        <f t="shared" si="45"/>
        <v>57</v>
      </c>
      <c r="U138" s="101">
        <v>21</v>
      </c>
      <c r="V138" s="101">
        <v>15</v>
      </c>
      <c r="W138" s="101">
        <f t="shared" si="46"/>
        <v>36</v>
      </c>
      <c r="X138" s="138">
        <f t="shared" si="47"/>
        <v>93</v>
      </c>
      <c r="Y138" s="99">
        <f>IF(X138="0","0",LOOKUP(X138,{0,66,80,100,120,140,160},{0,1,2,3,"3.5",4,5}))</f>
        <v>2</v>
      </c>
      <c r="Z138" s="99">
        <v>42</v>
      </c>
      <c r="AA138" s="99">
        <v>41</v>
      </c>
      <c r="AB138" s="99">
        <f t="shared" si="48"/>
        <v>83</v>
      </c>
      <c r="AC138" s="99">
        <v>26</v>
      </c>
      <c r="AD138" s="99">
        <v>24</v>
      </c>
      <c r="AE138" s="139">
        <f t="shared" si="49"/>
        <v>50</v>
      </c>
      <c r="AF138" s="140">
        <f t="shared" si="50"/>
        <v>133</v>
      </c>
      <c r="AG138" s="137" t="str">
        <f>IF(AF138="0","0",LOOKUP(AF138,{0,66,80,100,120,140,160},{0,1,2,3,"3.5",4,5}))</f>
        <v>3.5</v>
      </c>
      <c r="AH138" s="137">
        <v>40</v>
      </c>
      <c r="AI138" s="137">
        <v>46</v>
      </c>
      <c r="AJ138" s="99">
        <f t="shared" si="51"/>
        <v>86</v>
      </c>
      <c r="AK138" s="101">
        <v>24</v>
      </c>
      <c r="AL138" s="141">
        <v>23</v>
      </c>
      <c r="AM138" s="141">
        <f t="shared" si="52"/>
        <v>47</v>
      </c>
      <c r="AN138" s="140">
        <f t="shared" si="53"/>
        <v>133</v>
      </c>
      <c r="AO138" s="137" t="str">
        <f>IF(AN138="0","0",LOOKUP(AN138,{0,66,80,100,120,140,160},{0,1,2,3,"3.5",4,5}))</f>
        <v>3.5</v>
      </c>
      <c r="AP138" s="137">
        <v>38</v>
      </c>
      <c r="AQ138" s="137">
        <v>34</v>
      </c>
      <c r="AR138" s="101">
        <f t="shared" si="54"/>
        <v>72</v>
      </c>
      <c r="AS138" s="101">
        <v>22</v>
      </c>
      <c r="AT138" s="141">
        <v>18</v>
      </c>
      <c r="AU138" s="141">
        <f t="shared" si="55"/>
        <v>40</v>
      </c>
      <c r="AV138" s="141">
        <v>48</v>
      </c>
      <c r="AW138" s="141">
        <f t="shared" si="56"/>
        <v>160</v>
      </c>
      <c r="AX138" s="137">
        <f>IF(AW138="0","0",LOOKUP(AW138,{0,66,80,100,120,140,160},{0,1,2,3,"3.5",4,5}))</f>
        <v>5</v>
      </c>
      <c r="AY138" s="107" t="s">
        <v>486</v>
      </c>
      <c r="AZ138" s="107">
        <f>IF(ISBLANK(AX138)," ",IF(AX138="0","0",LOOKUP(AX138,{0,1,2,3,"3.5",4,5},{0,0,0,1,"1.5",2,3})))</f>
        <v>3</v>
      </c>
      <c r="BA138" s="44">
        <f t="shared" si="57"/>
        <v>3.6666666666666665</v>
      </c>
      <c r="BB138" s="43" t="str">
        <f t="shared" si="58"/>
        <v>A-</v>
      </c>
      <c r="BC138" s="34" t="str">
        <f t="shared" si="59"/>
        <v>Good Result</v>
      </c>
      <c r="BD138" s="42"/>
      <c r="BE138" s="49" t="str">
        <f>IF(H138="0","0",LOOKUP(H138,{0,1,2,3,"3.5",4,5},{"F","D","C","B","A-","A","A+"}))</f>
        <v>A-</v>
      </c>
      <c r="BF138" s="49" t="str">
        <f>IF(L138="0","0",LOOKUP(L138,{0,1,2,3,"3.5",4,5},{"F","D","C","B","A-","A","A+"}))</f>
        <v>B</v>
      </c>
      <c r="BG138" s="49" t="str">
        <f>IF(Q138="0","0",LOOKUP(Q138,{0,1,2,3,"3.5",4,5},{"F","D","C","B","A-","A","A+"}))</f>
        <v>A-</v>
      </c>
      <c r="BH138" s="49" t="str">
        <f>IF(Y138="0","0",LOOKUP(Y138,{0,1,2,3,"3.5",4,5},{"F","D","C","B","A-","A","A+"}))</f>
        <v>C</v>
      </c>
      <c r="BI138" s="49" t="str">
        <f>IF(AG138="0","0",LOOKUP(AG138,{0,1,2,3,"3.5",4,5},{"F","D","C","B","A-","A","A+"}))</f>
        <v>A-</v>
      </c>
      <c r="BJ138" s="49" t="str">
        <f>IF(AO138="0","0",LOOKUP(AO138,{0,1,2,3,"3.5",4,5},{"F","D","C","B","A-","A","A+"}))</f>
        <v>A-</v>
      </c>
      <c r="BK138" s="49" t="str">
        <f>IF(AX138="0","0",LOOKUP(AX138,{0,1,2,3,"3.5",4,5},{"F","D","C","B","A-","A","A+"}))</f>
        <v>A+</v>
      </c>
      <c r="BL138" s="50">
        <f t="shared" si="60"/>
        <v>832</v>
      </c>
    </row>
    <row r="139" spans="1:64" ht="15" customHeight="1">
      <c r="A139" s="37">
        <v>2135</v>
      </c>
      <c r="B139" s="38" t="s">
        <v>610</v>
      </c>
      <c r="C139" s="99">
        <v>34</v>
      </c>
      <c r="D139" s="99">
        <v>57</v>
      </c>
      <c r="E139" s="99">
        <f t="shared" si="41"/>
        <v>91</v>
      </c>
      <c r="F139" s="99">
        <v>18</v>
      </c>
      <c r="G139" s="99">
        <f t="shared" si="42"/>
        <v>109</v>
      </c>
      <c r="H139" s="135">
        <f>IF(G139="0","0",LOOKUP(G139,{0,66,80,100,120,140,160},{0,1,2,3,"3.5",4,5}))</f>
        <v>3</v>
      </c>
      <c r="I139" s="99">
        <v>51</v>
      </c>
      <c r="J139" s="101">
        <v>49</v>
      </c>
      <c r="K139" s="136">
        <f t="shared" si="43"/>
        <v>100</v>
      </c>
      <c r="L139" s="99">
        <f>IF(K139="0","0",LOOKUP(K139,{0,66,80,100,120,140,160},{0,1,2,3,"3.5",4,5}))</f>
        <v>3</v>
      </c>
      <c r="M139" s="101">
        <v>22</v>
      </c>
      <c r="N139" s="101">
        <v>16</v>
      </c>
      <c r="O139" s="101">
        <v>13</v>
      </c>
      <c r="P139" s="99">
        <f t="shared" si="44"/>
        <v>51</v>
      </c>
      <c r="Q139" s="137">
        <f>IF(P139="0","0",LOOKUP(P139,{0,33,40,50,60,70,80},{0,1,2,3,"3.5",4,5}))</f>
        <v>3</v>
      </c>
      <c r="R139" s="137">
        <v>26</v>
      </c>
      <c r="S139" s="137">
        <v>38</v>
      </c>
      <c r="T139" s="101">
        <f t="shared" si="45"/>
        <v>64</v>
      </c>
      <c r="U139" s="101">
        <v>22</v>
      </c>
      <c r="V139" s="101">
        <v>19</v>
      </c>
      <c r="W139" s="101">
        <f t="shared" si="46"/>
        <v>41</v>
      </c>
      <c r="X139" s="138">
        <f t="shared" si="47"/>
        <v>105</v>
      </c>
      <c r="Y139" s="99">
        <f>IF(X139="0","0",LOOKUP(X139,{0,66,80,100,120,140,160},{0,1,2,3,"3.5",4,5}))</f>
        <v>3</v>
      </c>
      <c r="Z139" s="99">
        <v>46</v>
      </c>
      <c r="AA139" s="99">
        <v>41</v>
      </c>
      <c r="AB139" s="99">
        <f t="shared" si="48"/>
        <v>87</v>
      </c>
      <c r="AC139" s="99">
        <v>25</v>
      </c>
      <c r="AD139" s="99">
        <v>28</v>
      </c>
      <c r="AE139" s="139">
        <f t="shared" si="49"/>
        <v>53</v>
      </c>
      <c r="AF139" s="140">
        <f t="shared" si="50"/>
        <v>140</v>
      </c>
      <c r="AG139" s="137">
        <f>IF(AF139="0","0",LOOKUP(AF139,{0,66,80,100,120,140,160},{0,1,2,3,"3.5",4,5}))</f>
        <v>4</v>
      </c>
      <c r="AH139" s="137">
        <v>49</v>
      </c>
      <c r="AI139" s="137">
        <v>47</v>
      </c>
      <c r="AJ139" s="99">
        <f t="shared" si="51"/>
        <v>96</v>
      </c>
      <c r="AK139" s="101">
        <v>25</v>
      </c>
      <c r="AL139" s="141">
        <v>24</v>
      </c>
      <c r="AM139" s="141">
        <f t="shared" si="52"/>
        <v>49</v>
      </c>
      <c r="AN139" s="140">
        <f t="shared" si="53"/>
        <v>145</v>
      </c>
      <c r="AO139" s="137">
        <f>IF(AN139="0","0",LOOKUP(AN139,{0,66,80,100,120,140,160},{0,1,2,3,"3.5",4,5}))</f>
        <v>4</v>
      </c>
      <c r="AP139" s="137">
        <v>40</v>
      </c>
      <c r="AQ139" s="137">
        <v>30</v>
      </c>
      <c r="AR139" s="101">
        <f t="shared" si="54"/>
        <v>70</v>
      </c>
      <c r="AS139" s="101">
        <v>22</v>
      </c>
      <c r="AT139" s="141">
        <v>18</v>
      </c>
      <c r="AU139" s="141">
        <f t="shared" si="55"/>
        <v>40</v>
      </c>
      <c r="AV139" s="141">
        <v>50</v>
      </c>
      <c r="AW139" s="141">
        <f t="shared" si="56"/>
        <v>160</v>
      </c>
      <c r="AX139" s="137">
        <f>IF(AW139="0","0",LOOKUP(AW139,{0,66,80,100,120,140,160},{0,1,2,3,"3.5",4,5}))</f>
        <v>5</v>
      </c>
      <c r="AY139" s="107" t="s">
        <v>486</v>
      </c>
      <c r="AZ139" s="107">
        <f>IF(ISBLANK(AX139)," ",IF(AX139="0","0",LOOKUP(AX139,{0,1,2,3,"3.5",4,5},{0,0,0,1,"1.5",2,3})))</f>
        <v>3</v>
      </c>
      <c r="BA139" s="44">
        <f t="shared" si="57"/>
        <v>3.8333333333333335</v>
      </c>
      <c r="BB139" s="43" t="str">
        <f t="shared" si="58"/>
        <v>A-</v>
      </c>
      <c r="BC139" s="34" t="str">
        <f t="shared" si="59"/>
        <v>Good Result</v>
      </c>
      <c r="BD139" s="42"/>
      <c r="BE139" s="49" t="str">
        <f>IF(H139="0","0",LOOKUP(H139,{0,1,2,3,"3.5",4,5},{"F","D","C","B","A-","A","A+"}))</f>
        <v>B</v>
      </c>
      <c r="BF139" s="49" t="str">
        <f>IF(L139="0","0",LOOKUP(L139,{0,1,2,3,"3.5",4,5},{"F","D","C","B","A-","A","A+"}))</f>
        <v>B</v>
      </c>
      <c r="BG139" s="49" t="str">
        <f>IF(Q139="0","0",LOOKUP(Q139,{0,1,2,3,"3.5",4,5},{"F","D","C","B","A-","A","A+"}))</f>
        <v>B</v>
      </c>
      <c r="BH139" s="49" t="str">
        <f>IF(Y139="0","0",LOOKUP(Y139,{0,1,2,3,"3.5",4,5},{"F","D","C","B","A-","A","A+"}))</f>
        <v>B</v>
      </c>
      <c r="BI139" s="49" t="str">
        <f>IF(AG139="0","0",LOOKUP(AG139,{0,1,2,3,"3.5",4,5},{"F","D","C","B","A-","A","A+"}))</f>
        <v>A</v>
      </c>
      <c r="BJ139" s="49" t="str">
        <f>IF(AO139="0","0",LOOKUP(AO139,{0,1,2,3,"3.5",4,5},{"F","D","C","B","A-","A","A+"}))</f>
        <v>A</v>
      </c>
      <c r="BK139" s="49" t="str">
        <f>IF(AX139="0","0",LOOKUP(AX139,{0,1,2,3,"3.5",4,5},{"F","D","C","B","A-","A","A+"}))</f>
        <v>A+</v>
      </c>
      <c r="BL139" s="50">
        <f t="shared" si="60"/>
        <v>810</v>
      </c>
    </row>
    <row r="140" spans="1:64" ht="15" customHeight="1">
      <c r="A140" s="37">
        <v>2136</v>
      </c>
      <c r="B140" s="38" t="s">
        <v>611</v>
      </c>
      <c r="C140" s="99">
        <v>41</v>
      </c>
      <c r="D140" s="99">
        <v>64</v>
      </c>
      <c r="E140" s="99">
        <f t="shared" si="41"/>
        <v>105</v>
      </c>
      <c r="F140" s="99">
        <v>18</v>
      </c>
      <c r="G140" s="99">
        <f t="shared" si="42"/>
        <v>123</v>
      </c>
      <c r="H140" s="135" t="str">
        <f>IF(G140="0","0",LOOKUP(G140,{0,66,80,100,120,140,160},{0,1,2,3,"3.5",4,5}))</f>
        <v>3.5</v>
      </c>
      <c r="I140" s="99">
        <v>56</v>
      </c>
      <c r="J140" s="101">
        <v>52</v>
      </c>
      <c r="K140" s="136">
        <f t="shared" si="43"/>
        <v>108</v>
      </c>
      <c r="L140" s="99">
        <f>IF(K140="0","0",LOOKUP(K140,{0,66,80,100,120,140,160},{0,1,2,3,"3.5",4,5}))</f>
        <v>3</v>
      </c>
      <c r="M140" s="101">
        <v>25</v>
      </c>
      <c r="N140" s="101">
        <v>16</v>
      </c>
      <c r="O140" s="101">
        <v>15</v>
      </c>
      <c r="P140" s="99">
        <f t="shared" si="44"/>
        <v>56</v>
      </c>
      <c r="Q140" s="137">
        <f>IF(P140="0","0",LOOKUP(P140,{0,33,40,50,60,70,80},{0,1,2,3,"3.5",4,5}))</f>
        <v>3</v>
      </c>
      <c r="R140" s="137">
        <v>22</v>
      </c>
      <c r="S140" s="137">
        <v>38</v>
      </c>
      <c r="T140" s="101">
        <f t="shared" si="45"/>
        <v>60</v>
      </c>
      <c r="U140" s="101">
        <v>22</v>
      </c>
      <c r="V140" s="101">
        <v>20</v>
      </c>
      <c r="W140" s="101">
        <f t="shared" si="46"/>
        <v>42</v>
      </c>
      <c r="X140" s="138">
        <f t="shared" si="47"/>
        <v>102</v>
      </c>
      <c r="Y140" s="99">
        <f>IF(X140="0","0",LOOKUP(X140,{0,66,80,100,120,140,160},{0,1,2,3,"3.5",4,5}))</f>
        <v>3</v>
      </c>
      <c r="Z140" s="99">
        <v>37</v>
      </c>
      <c r="AA140" s="99">
        <v>29</v>
      </c>
      <c r="AB140" s="99">
        <f t="shared" si="48"/>
        <v>66</v>
      </c>
      <c r="AC140" s="99">
        <v>28</v>
      </c>
      <c r="AD140" s="99">
        <v>26</v>
      </c>
      <c r="AE140" s="139">
        <f t="shared" si="49"/>
        <v>54</v>
      </c>
      <c r="AF140" s="140">
        <f t="shared" si="50"/>
        <v>120</v>
      </c>
      <c r="AG140" s="137" t="str">
        <f>IF(AF140="0","0",LOOKUP(AF140,{0,66,80,100,120,140,160},{0,1,2,3,"3.5",4,5}))</f>
        <v>3.5</v>
      </c>
      <c r="AH140" s="137">
        <v>42</v>
      </c>
      <c r="AI140" s="137">
        <v>39</v>
      </c>
      <c r="AJ140" s="99">
        <f t="shared" si="51"/>
        <v>81</v>
      </c>
      <c r="AK140" s="101">
        <v>26</v>
      </c>
      <c r="AL140" s="141">
        <v>22</v>
      </c>
      <c r="AM140" s="141">
        <f t="shared" si="52"/>
        <v>48</v>
      </c>
      <c r="AN140" s="140">
        <f t="shared" si="53"/>
        <v>129</v>
      </c>
      <c r="AO140" s="137" t="str">
        <f>IF(AN140="0","0",LOOKUP(AN140,{0,66,80,100,120,140,160},{0,1,2,3,"3.5",4,5}))</f>
        <v>3.5</v>
      </c>
      <c r="AP140" s="137">
        <v>31</v>
      </c>
      <c r="AQ140" s="137">
        <v>25</v>
      </c>
      <c r="AR140" s="101">
        <f t="shared" si="54"/>
        <v>56</v>
      </c>
      <c r="AS140" s="101">
        <v>22</v>
      </c>
      <c r="AT140" s="141">
        <v>19</v>
      </c>
      <c r="AU140" s="141">
        <f t="shared" si="55"/>
        <v>41</v>
      </c>
      <c r="AV140" s="141">
        <v>50</v>
      </c>
      <c r="AW140" s="141">
        <f t="shared" si="56"/>
        <v>147</v>
      </c>
      <c r="AX140" s="137">
        <f>IF(AW140="0","0",LOOKUP(AW140,{0,66,80,100,120,140,160},{0,1,2,3,"3.5",4,5}))</f>
        <v>4</v>
      </c>
      <c r="AY140" s="107" t="s">
        <v>486</v>
      </c>
      <c r="AZ140" s="107">
        <f>IF(ISBLANK(AX140)," ",IF(AX140="0","0",LOOKUP(AX140,{0,1,2,3,"3.5",4,5},{0,0,0,1,"1.5",2,3})))</f>
        <v>2</v>
      </c>
      <c r="BA140" s="44">
        <f t="shared" si="57"/>
        <v>3.5833333333333335</v>
      </c>
      <c r="BB140" s="43" t="str">
        <f t="shared" si="58"/>
        <v>A-</v>
      </c>
      <c r="BC140" s="34" t="str">
        <f t="shared" si="59"/>
        <v>Good Result</v>
      </c>
      <c r="BD140" s="42"/>
      <c r="BE140" s="49" t="str">
        <f>IF(H140="0","0",LOOKUP(H140,{0,1,2,3,"3.5",4,5},{"F","D","C","B","A-","A","A+"}))</f>
        <v>A-</v>
      </c>
      <c r="BF140" s="49" t="str">
        <f>IF(L140="0","0",LOOKUP(L140,{0,1,2,3,"3.5",4,5},{"F","D","C","B","A-","A","A+"}))</f>
        <v>B</v>
      </c>
      <c r="BG140" s="49" t="str">
        <f>IF(Q140="0","0",LOOKUP(Q140,{0,1,2,3,"3.5",4,5},{"F","D","C","B","A-","A","A+"}))</f>
        <v>B</v>
      </c>
      <c r="BH140" s="49" t="str">
        <f>IF(Y140="0","0",LOOKUP(Y140,{0,1,2,3,"3.5",4,5},{"F","D","C","B","A-","A","A+"}))</f>
        <v>B</v>
      </c>
      <c r="BI140" s="49" t="str">
        <f>IF(AG140="0","0",LOOKUP(AG140,{0,1,2,3,"3.5",4,5},{"F","D","C","B","A-","A","A+"}))</f>
        <v>A-</v>
      </c>
      <c r="BJ140" s="49" t="str">
        <f>IF(AO140="0","0",LOOKUP(AO140,{0,1,2,3,"3.5",4,5},{"F","D","C","B","A-","A","A+"}))</f>
        <v>A-</v>
      </c>
      <c r="BK140" s="49" t="str">
        <f>IF(AX140="0","0",LOOKUP(AX140,{0,1,2,3,"3.5",4,5},{"F","D","C","B","A-","A","A+"}))</f>
        <v>A</v>
      </c>
      <c r="BL140" s="50">
        <f t="shared" si="60"/>
        <v>785</v>
      </c>
    </row>
    <row r="141" spans="1:64" ht="15" customHeight="1">
      <c r="A141" s="37">
        <v>2137</v>
      </c>
      <c r="B141" s="38" t="s">
        <v>612</v>
      </c>
      <c r="C141" s="99">
        <v>37</v>
      </c>
      <c r="D141" s="99">
        <v>51</v>
      </c>
      <c r="E141" s="99">
        <f t="shared" si="41"/>
        <v>88</v>
      </c>
      <c r="F141" s="99">
        <v>24</v>
      </c>
      <c r="G141" s="99">
        <f t="shared" si="42"/>
        <v>112</v>
      </c>
      <c r="H141" s="135">
        <f>IF(G141="0","0",LOOKUP(G141,{0,66,80,100,120,140,160},{0,1,2,3,"3.5",4,5}))</f>
        <v>3</v>
      </c>
      <c r="I141" s="99">
        <v>56</v>
      </c>
      <c r="J141" s="101">
        <v>66</v>
      </c>
      <c r="K141" s="136">
        <f t="shared" si="43"/>
        <v>122</v>
      </c>
      <c r="L141" s="99" t="str">
        <f>IF(K141="0","0",LOOKUP(K141,{0,66,80,100,120,140,160},{0,1,2,3,"3.5",4,5}))</f>
        <v>3.5</v>
      </c>
      <c r="M141" s="101">
        <v>23</v>
      </c>
      <c r="N141" s="101">
        <v>16</v>
      </c>
      <c r="O141" s="101">
        <v>13</v>
      </c>
      <c r="P141" s="99">
        <f t="shared" si="44"/>
        <v>52</v>
      </c>
      <c r="Q141" s="137">
        <f>IF(P141="0","0",LOOKUP(P141,{0,33,40,50,60,70,80},{0,1,2,3,"3.5",4,5}))</f>
        <v>3</v>
      </c>
      <c r="R141" s="137">
        <v>19</v>
      </c>
      <c r="S141" s="137">
        <v>26</v>
      </c>
      <c r="T141" s="101">
        <f t="shared" si="45"/>
        <v>45</v>
      </c>
      <c r="U141" s="101">
        <v>19</v>
      </c>
      <c r="V141" s="101">
        <v>16</v>
      </c>
      <c r="W141" s="101">
        <f t="shared" si="46"/>
        <v>35</v>
      </c>
      <c r="X141" s="138">
        <f t="shared" si="47"/>
        <v>80</v>
      </c>
      <c r="Y141" s="99">
        <f>IF(X141="0","0",LOOKUP(X141,{0,66,80,100,120,140,160},{0,1,2,3,"3.5",4,5}))</f>
        <v>2</v>
      </c>
      <c r="Z141" s="99">
        <v>30</v>
      </c>
      <c r="AA141" s="99">
        <v>25</v>
      </c>
      <c r="AB141" s="99">
        <f t="shared" si="48"/>
        <v>55</v>
      </c>
      <c r="AC141" s="99">
        <v>27</v>
      </c>
      <c r="AD141" s="99">
        <v>22</v>
      </c>
      <c r="AE141" s="139">
        <f t="shared" si="49"/>
        <v>49</v>
      </c>
      <c r="AF141" s="140">
        <f t="shared" si="50"/>
        <v>104</v>
      </c>
      <c r="AG141" s="137">
        <f>IF(AF141="0","0",LOOKUP(AF141,{0,66,80,100,120,140,160},{0,1,2,3,"3.5",4,5}))</f>
        <v>3</v>
      </c>
      <c r="AH141" s="137">
        <v>30</v>
      </c>
      <c r="AI141" s="137">
        <v>28</v>
      </c>
      <c r="AJ141" s="99">
        <f t="shared" si="51"/>
        <v>58</v>
      </c>
      <c r="AK141" s="101">
        <v>24</v>
      </c>
      <c r="AL141" s="141">
        <v>21</v>
      </c>
      <c r="AM141" s="141">
        <f t="shared" si="52"/>
        <v>45</v>
      </c>
      <c r="AN141" s="140">
        <f t="shared" si="53"/>
        <v>103</v>
      </c>
      <c r="AO141" s="137">
        <f>IF(AN141="0","0",LOOKUP(AN141,{0,66,80,100,120,140,160},{0,1,2,3,"3.5",4,5}))</f>
        <v>3</v>
      </c>
      <c r="AP141" s="137">
        <v>35</v>
      </c>
      <c r="AQ141" s="137">
        <v>22</v>
      </c>
      <c r="AR141" s="101">
        <f t="shared" si="54"/>
        <v>57</v>
      </c>
      <c r="AS141" s="101">
        <v>20</v>
      </c>
      <c r="AT141" s="141">
        <v>19</v>
      </c>
      <c r="AU141" s="141">
        <f t="shared" si="55"/>
        <v>39</v>
      </c>
      <c r="AV141" s="141">
        <v>50</v>
      </c>
      <c r="AW141" s="141">
        <f t="shared" si="56"/>
        <v>146</v>
      </c>
      <c r="AX141" s="137">
        <f>IF(AW141="0","0",LOOKUP(AW141,{0,66,80,100,120,140,160},{0,1,2,3,"3.5",4,5}))</f>
        <v>4</v>
      </c>
      <c r="AY141" s="107" t="s">
        <v>486</v>
      </c>
      <c r="AZ141" s="107">
        <f>IF(ISBLANK(AX141)," ",IF(AX141="0","0",LOOKUP(AX141,{0,1,2,3,"3.5",4,5},{0,0,0,1,"1.5",2,3})))</f>
        <v>2</v>
      </c>
      <c r="BA141" s="44">
        <f t="shared" si="57"/>
        <v>3.25</v>
      </c>
      <c r="BB141" s="43" t="str">
        <f t="shared" si="58"/>
        <v>B</v>
      </c>
      <c r="BC141" s="34" t="str">
        <f t="shared" si="59"/>
        <v>Average Result</v>
      </c>
      <c r="BD141" s="42"/>
      <c r="BE141" s="49" t="str">
        <f>IF(H141="0","0",LOOKUP(H141,{0,1,2,3,"3.5",4,5},{"F","D","C","B","A-","A","A+"}))</f>
        <v>B</v>
      </c>
      <c r="BF141" s="49" t="str">
        <f>IF(L141="0","0",LOOKUP(L141,{0,1,2,3,"3.5",4,5},{"F","D","C","B","A-","A","A+"}))</f>
        <v>A-</v>
      </c>
      <c r="BG141" s="49" t="str">
        <f>IF(Q141="0","0",LOOKUP(Q141,{0,1,2,3,"3.5",4,5},{"F","D","C","B","A-","A","A+"}))</f>
        <v>B</v>
      </c>
      <c r="BH141" s="49" t="str">
        <f>IF(Y141="0","0",LOOKUP(Y141,{0,1,2,3,"3.5",4,5},{"F","D","C","B","A-","A","A+"}))</f>
        <v>C</v>
      </c>
      <c r="BI141" s="49" t="str">
        <f>IF(AG141="0","0",LOOKUP(AG141,{0,1,2,3,"3.5",4,5},{"F","D","C","B","A-","A","A+"}))</f>
        <v>B</v>
      </c>
      <c r="BJ141" s="49" t="str">
        <f>IF(AO141="0","0",LOOKUP(AO141,{0,1,2,3,"3.5",4,5},{"F","D","C","B","A-","A","A+"}))</f>
        <v>B</v>
      </c>
      <c r="BK141" s="49" t="str">
        <f>IF(AX141="0","0",LOOKUP(AX141,{0,1,2,3,"3.5",4,5},{"F","D","C","B","A-","A","A+"}))</f>
        <v>A</v>
      </c>
      <c r="BL141" s="50">
        <f t="shared" si="60"/>
        <v>719</v>
      </c>
    </row>
    <row r="142" spans="1:64" ht="15" customHeight="1">
      <c r="A142" s="37">
        <v>2138</v>
      </c>
      <c r="B142" s="38" t="s">
        <v>613</v>
      </c>
      <c r="C142" s="99">
        <v>25</v>
      </c>
      <c r="D142" s="99">
        <v>60</v>
      </c>
      <c r="E142" s="99">
        <f t="shared" si="41"/>
        <v>85</v>
      </c>
      <c r="F142" s="99">
        <v>16</v>
      </c>
      <c r="G142" s="99">
        <f t="shared" si="42"/>
        <v>101</v>
      </c>
      <c r="H142" s="135">
        <f>IF(G142="0","0",LOOKUP(G142,{0,66,80,100,120,140,160},{0,1,2,3,"3.5",4,5}))</f>
        <v>3</v>
      </c>
      <c r="I142" s="99">
        <v>60</v>
      </c>
      <c r="J142" s="101">
        <v>71</v>
      </c>
      <c r="K142" s="136">
        <f t="shared" si="43"/>
        <v>131</v>
      </c>
      <c r="L142" s="99" t="str">
        <f>IF(K142="0","0",LOOKUP(K142,{0,66,80,100,120,140,160},{0,1,2,3,"3.5",4,5}))</f>
        <v>3.5</v>
      </c>
      <c r="M142" s="101">
        <v>25</v>
      </c>
      <c r="N142" s="101">
        <v>17</v>
      </c>
      <c r="O142" s="101">
        <v>15</v>
      </c>
      <c r="P142" s="99">
        <f t="shared" si="44"/>
        <v>57</v>
      </c>
      <c r="Q142" s="137">
        <f>IF(P142="0","0",LOOKUP(P142,{0,33,40,50,60,70,80},{0,1,2,3,"3.5",4,5}))</f>
        <v>3</v>
      </c>
      <c r="R142" s="137">
        <v>17</v>
      </c>
      <c r="S142" s="137">
        <v>23</v>
      </c>
      <c r="T142" s="101">
        <f t="shared" si="45"/>
        <v>40</v>
      </c>
      <c r="U142" s="101">
        <v>15</v>
      </c>
      <c r="V142" s="101">
        <v>19</v>
      </c>
      <c r="W142" s="101">
        <f t="shared" si="46"/>
        <v>34</v>
      </c>
      <c r="X142" s="138">
        <f t="shared" si="47"/>
        <v>74</v>
      </c>
      <c r="Y142" s="99">
        <f>IF(X142="0","0",LOOKUP(X142,{0,66,80,100,120,140,160},{0,1,2,3,"3.5",4,5}))</f>
        <v>1</v>
      </c>
      <c r="Z142" s="99">
        <v>33</v>
      </c>
      <c r="AA142" s="99">
        <v>27</v>
      </c>
      <c r="AB142" s="99">
        <f t="shared" si="48"/>
        <v>60</v>
      </c>
      <c r="AC142" s="99">
        <v>28</v>
      </c>
      <c r="AD142" s="99">
        <v>26</v>
      </c>
      <c r="AE142" s="139">
        <f t="shared" si="49"/>
        <v>54</v>
      </c>
      <c r="AF142" s="140">
        <f t="shared" si="50"/>
        <v>114</v>
      </c>
      <c r="AG142" s="137">
        <f>IF(AF142="0","0",LOOKUP(AF142,{0,66,80,100,120,140,160},{0,1,2,3,"3.5",4,5}))</f>
        <v>3</v>
      </c>
      <c r="AH142" s="137">
        <v>31</v>
      </c>
      <c r="AI142" s="137">
        <v>25</v>
      </c>
      <c r="AJ142" s="99">
        <f t="shared" si="51"/>
        <v>56</v>
      </c>
      <c r="AK142" s="101">
        <v>25</v>
      </c>
      <c r="AL142" s="141">
        <v>20</v>
      </c>
      <c r="AM142" s="141">
        <f t="shared" si="52"/>
        <v>45</v>
      </c>
      <c r="AN142" s="140">
        <f t="shared" si="53"/>
        <v>101</v>
      </c>
      <c r="AO142" s="137">
        <f>IF(AN142="0","0",LOOKUP(AN142,{0,66,80,100,120,140,160},{0,1,2,3,"3.5",4,5}))</f>
        <v>3</v>
      </c>
      <c r="AP142" s="137">
        <v>26</v>
      </c>
      <c r="AQ142" s="137">
        <v>20</v>
      </c>
      <c r="AR142" s="101">
        <f t="shared" si="54"/>
        <v>46</v>
      </c>
      <c r="AS142" s="101">
        <v>20</v>
      </c>
      <c r="AT142" s="141">
        <v>17</v>
      </c>
      <c r="AU142" s="141">
        <f t="shared" si="55"/>
        <v>37</v>
      </c>
      <c r="AV142" s="141">
        <v>36</v>
      </c>
      <c r="AW142" s="141">
        <f t="shared" si="56"/>
        <v>119</v>
      </c>
      <c r="AX142" s="137">
        <f>IF(AW142="0","0",LOOKUP(AW142,{0,66,80,100,120,140,160},{0,1,2,3,"3.5",4,5}))</f>
        <v>3</v>
      </c>
      <c r="AY142" s="107" t="s">
        <v>486</v>
      </c>
      <c r="AZ142" s="107">
        <f>IF(ISBLANK(AX142)," ",IF(AX142="0","0",LOOKUP(AX142,{0,1,2,3,"3.5",4,5},{0,0,0,1,"1.5",2,3})))</f>
        <v>1</v>
      </c>
      <c r="BA142" s="44">
        <f t="shared" si="57"/>
        <v>2.9166666666666665</v>
      </c>
      <c r="BB142" s="43" t="str">
        <f t="shared" si="58"/>
        <v>C</v>
      </c>
      <c r="BC142" s="34" t="str">
        <f t="shared" si="59"/>
        <v>Bellow Average Result</v>
      </c>
      <c r="BD142" s="42"/>
      <c r="BE142" s="49" t="str">
        <f>IF(H142="0","0",LOOKUP(H142,{0,1,2,3,"3.5",4,5},{"F","D","C","B","A-","A","A+"}))</f>
        <v>B</v>
      </c>
      <c r="BF142" s="49" t="str">
        <f>IF(L142="0","0",LOOKUP(L142,{0,1,2,3,"3.5",4,5},{"F","D","C","B","A-","A","A+"}))</f>
        <v>A-</v>
      </c>
      <c r="BG142" s="49" t="str">
        <f>IF(Q142="0","0",LOOKUP(Q142,{0,1,2,3,"3.5",4,5},{"F","D","C","B","A-","A","A+"}))</f>
        <v>B</v>
      </c>
      <c r="BH142" s="49" t="str">
        <f>IF(Y142="0","0",LOOKUP(Y142,{0,1,2,3,"3.5",4,5},{"F","D","C","B","A-","A","A+"}))</f>
        <v>D</v>
      </c>
      <c r="BI142" s="49" t="str">
        <f>IF(AG142="0","0",LOOKUP(AG142,{0,1,2,3,"3.5",4,5},{"F","D","C","B","A-","A","A+"}))</f>
        <v>B</v>
      </c>
      <c r="BJ142" s="49" t="str">
        <f>IF(AO142="0","0",LOOKUP(AO142,{0,1,2,3,"3.5",4,5},{"F","D","C","B","A-","A","A+"}))</f>
        <v>B</v>
      </c>
      <c r="BK142" s="49" t="str">
        <f>IF(AX142="0","0",LOOKUP(AX142,{0,1,2,3,"3.5",4,5},{"F","D","C","B","A-","A","A+"}))</f>
        <v>B</v>
      </c>
      <c r="BL142" s="50">
        <f t="shared" si="60"/>
        <v>697</v>
      </c>
    </row>
    <row r="143" spans="1:64" ht="15" customHeight="1">
      <c r="A143" s="37">
        <v>2139</v>
      </c>
      <c r="B143" s="38" t="s">
        <v>614</v>
      </c>
      <c r="C143" s="142">
        <v>44</v>
      </c>
      <c r="D143" s="142">
        <v>64</v>
      </c>
      <c r="E143" s="99">
        <f t="shared" si="41"/>
        <v>108</v>
      </c>
      <c r="F143" s="99">
        <v>19</v>
      </c>
      <c r="G143" s="99">
        <f t="shared" si="42"/>
        <v>127</v>
      </c>
      <c r="H143" s="135" t="str">
        <f>IF(G143="0","0",LOOKUP(G143,{0,66,80,100,120,140,160},{0,1,2,3,"3.5",4,5}))</f>
        <v>3.5</v>
      </c>
      <c r="I143" s="99">
        <v>66</v>
      </c>
      <c r="J143" s="101">
        <v>52</v>
      </c>
      <c r="K143" s="136">
        <f t="shared" si="43"/>
        <v>118</v>
      </c>
      <c r="L143" s="99">
        <f>IF(K143="0","0",LOOKUP(K143,{0,66,80,100,120,140,160},{0,1,2,3,"3.5",4,5}))</f>
        <v>3</v>
      </c>
      <c r="M143" s="101">
        <v>22</v>
      </c>
      <c r="N143" s="101">
        <v>20</v>
      </c>
      <c r="O143" s="101">
        <v>15</v>
      </c>
      <c r="P143" s="99">
        <f t="shared" si="44"/>
        <v>57</v>
      </c>
      <c r="Q143" s="137">
        <f>IF(P143="0","0",LOOKUP(P143,{0,33,40,50,60,70,80},{0,1,2,3,"3.5",4,5}))</f>
        <v>3</v>
      </c>
      <c r="R143" s="137">
        <v>21</v>
      </c>
      <c r="S143" s="137">
        <v>39</v>
      </c>
      <c r="T143" s="101">
        <f t="shared" si="45"/>
        <v>60</v>
      </c>
      <c r="U143" s="101">
        <v>16</v>
      </c>
      <c r="V143" s="101">
        <v>16</v>
      </c>
      <c r="W143" s="101">
        <f t="shared" si="46"/>
        <v>32</v>
      </c>
      <c r="X143" s="138">
        <f t="shared" si="47"/>
        <v>92</v>
      </c>
      <c r="Y143" s="99">
        <f>IF(X143="0","0",LOOKUP(X143,{0,66,80,100,120,140,160},{0,1,2,3,"3.5",4,5}))</f>
        <v>2</v>
      </c>
      <c r="Z143" s="99">
        <v>43</v>
      </c>
      <c r="AA143" s="99">
        <v>38</v>
      </c>
      <c r="AB143" s="99">
        <f t="shared" si="48"/>
        <v>81</v>
      </c>
      <c r="AC143" s="99">
        <v>25</v>
      </c>
      <c r="AD143" s="99">
        <v>25</v>
      </c>
      <c r="AE143" s="139">
        <f t="shared" si="49"/>
        <v>50</v>
      </c>
      <c r="AF143" s="140">
        <f t="shared" si="50"/>
        <v>131</v>
      </c>
      <c r="AG143" s="137" t="str">
        <f>IF(AF143="0","0",LOOKUP(AF143,{0,66,80,100,120,140,160},{0,1,2,3,"3.5",4,5}))</f>
        <v>3.5</v>
      </c>
      <c r="AH143" s="137">
        <v>44</v>
      </c>
      <c r="AI143" s="137">
        <v>39</v>
      </c>
      <c r="AJ143" s="99">
        <f t="shared" si="51"/>
        <v>83</v>
      </c>
      <c r="AK143" s="101">
        <v>23</v>
      </c>
      <c r="AL143" s="141">
        <v>12</v>
      </c>
      <c r="AM143" s="141">
        <f t="shared" si="52"/>
        <v>35</v>
      </c>
      <c r="AN143" s="140">
        <f t="shared" si="53"/>
        <v>118</v>
      </c>
      <c r="AO143" s="137">
        <f>IF(AN143="0","0",LOOKUP(AN143,{0,66,80,100,120,140,160},{0,1,2,3,"3.5",4,5}))</f>
        <v>3</v>
      </c>
      <c r="AP143" s="137">
        <v>41</v>
      </c>
      <c r="AQ143" s="137">
        <v>30</v>
      </c>
      <c r="AR143" s="101">
        <f t="shared" si="54"/>
        <v>71</v>
      </c>
      <c r="AS143" s="101">
        <v>10</v>
      </c>
      <c r="AT143" s="141">
        <v>14</v>
      </c>
      <c r="AU143" s="141">
        <f t="shared" si="55"/>
        <v>24</v>
      </c>
      <c r="AV143" s="141">
        <v>50</v>
      </c>
      <c r="AW143" s="141">
        <f t="shared" si="56"/>
        <v>145</v>
      </c>
      <c r="AX143" s="137">
        <f>IF(AW143="0","0",LOOKUP(AW143,{0,66,80,100,120,140,160},{0,1,2,3,"3.5",4,5}))</f>
        <v>4</v>
      </c>
      <c r="AY143" s="107" t="s">
        <v>486</v>
      </c>
      <c r="AZ143" s="107">
        <f>IF(ISBLANK(AX143)," ",IF(AX143="0","0",LOOKUP(AX143,{0,1,2,3,"3.5",4,5},{0,0,0,1,"1.5",2,3})))</f>
        <v>2</v>
      </c>
      <c r="BA143" s="44">
        <f t="shared" si="57"/>
        <v>3.3333333333333335</v>
      </c>
      <c r="BB143" s="43" t="str">
        <f t="shared" si="58"/>
        <v>B</v>
      </c>
      <c r="BC143" s="34" t="str">
        <f t="shared" si="59"/>
        <v>Average Result</v>
      </c>
      <c r="BD143" s="42"/>
      <c r="BE143" s="49" t="str">
        <f>IF(H143="0","0",LOOKUP(H143,{0,1,2,3,"3.5",4,5},{"F","D","C","B","A-","A","A+"}))</f>
        <v>A-</v>
      </c>
      <c r="BF143" s="49" t="str">
        <f>IF(L143="0","0",LOOKUP(L143,{0,1,2,3,"3.5",4,5},{"F","D","C","B","A-","A","A+"}))</f>
        <v>B</v>
      </c>
      <c r="BG143" s="49" t="str">
        <f>IF(Q143="0","0",LOOKUP(Q143,{0,1,2,3,"3.5",4,5},{"F","D","C","B","A-","A","A+"}))</f>
        <v>B</v>
      </c>
      <c r="BH143" s="49" t="str">
        <f>IF(Y143="0","0",LOOKUP(Y143,{0,1,2,3,"3.5",4,5},{"F","D","C","B","A-","A","A+"}))</f>
        <v>C</v>
      </c>
      <c r="BI143" s="49" t="str">
        <f>IF(AG143="0","0",LOOKUP(AG143,{0,1,2,3,"3.5",4,5},{"F","D","C","B","A-","A","A+"}))</f>
        <v>A-</v>
      </c>
      <c r="BJ143" s="49" t="str">
        <f>IF(AO143="0","0",LOOKUP(AO143,{0,1,2,3,"3.5",4,5},{"F","D","C","B","A-","A","A+"}))</f>
        <v>B</v>
      </c>
      <c r="BK143" s="49" t="str">
        <f>IF(AX143="0","0",LOOKUP(AX143,{0,1,2,3,"3.5",4,5},{"F","D","C","B","A-","A","A+"}))</f>
        <v>A</v>
      </c>
      <c r="BL143" s="50">
        <f t="shared" si="60"/>
        <v>788</v>
      </c>
    </row>
    <row r="144" spans="1:64" ht="15" customHeight="1">
      <c r="A144" s="37">
        <v>2140</v>
      </c>
      <c r="B144" s="38" t="s">
        <v>615</v>
      </c>
      <c r="C144" s="99">
        <v>32</v>
      </c>
      <c r="D144" s="99">
        <v>52</v>
      </c>
      <c r="E144" s="99">
        <f t="shared" si="41"/>
        <v>84</v>
      </c>
      <c r="F144" s="99">
        <v>15</v>
      </c>
      <c r="G144" s="99">
        <f t="shared" si="42"/>
        <v>99</v>
      </c>
      <c r="H144" s="135">
        <f>IF(G144="0","0",LOOKUP(G144,{0,66,80,100,120,140,160},{0,1,2,3,"3.5",4,5}))</f>
        <v>2</v>
      </c>
      <c r="I144" s="99">
        <v>54</v>
      </c>
      <c r="J144" s="101">
        <v>58</v>
      </c>
      <c r="K144" s="136">
        <f t="shared" si="43"/>
        <v>112</v>
      </c>
      <c r="L144" s="99">
        <f>IF(K144="0","0",LOOKUP(K144,{0,66,80,100,120,140,160},{0,1,2,3,"3.5",4,5}))</f>
        <v>3</v>
      </c>
      <c r="M144" s="101">
        <v>31</v>
      </c>
      <c r="N144" s="101">
        <v>13</v>
      </c>
      <c r="O144" s="101">
        <v>15</v>
      </c>
      <c r="P144" s="99">
        <f t="shared" si="44"/>
        <v>59</v>
      </c>
      <c r="Q144" s="137">
        <f>IF(P144="0","0",LOOKUP(P144,{0,33,40,50,60,70,80},{0,1,2,3,"3.5",4,5}))</f>
        <v>3</v>
      </c>
      <c r="R144" s="137">
        <v>22</v>
      </c>
      <c r="S144" s="137">
        <v>36</v>
      </c>
      <c r="T144" s="101">
        <f t="shared" si="45"/>
        <v>58</v>
      </c>
      <c r="U144" s="101">
        <v>18</v>
      </c>
      <c r="V144" s="101">
        <v>15</v>
      </c>
      <c r="W144" s="101">
        <f t="shared" si="46"/>
        <v>33</v>
      </c>
      <c r="X144" s="138">
        <f t="shared" si="47"/>
        <v>91</v>
      </c>
      <c r="Y144" s="99">
        <f>IF(X144="0","0",LOOKUP(X144,{0,66,80,100,120,140,160},{0,1,2,3,"3.5",4,5}))</f>
        <v>2</v>
      </c>
      <c r="Z144" s="99">
        <v>39</v>
      </c>
      <c r="AA144" s="99">
        <v>33</v>
      </c>
      <c r="AB144" s="99">
        <f t="shared" si="48"/>
        <v>72</v>
      </c>
      <c r="AC144" s="99">
        <v>23</v>
      </c>
      <c r="AD144" s="99">
        <v>18</v>
      </c>
      <c r="AE144" s="139">
        <f t="shared" si="49"/>
        <v>41</v>
      </c>
      <c r="AF144" s="140">
        <f t="shared" si="50"/>
        <v>113</v>
      </c>
      <c r="AG144" s="137">
        <f>IF(AF144="0","0",LOOKUP(AF144,{0,66,80,100,120,140,160},{0,1,2,3,"3.5",4,5}))</f>
        <v>3</v>
      </c>
      <c r="AH144" s="137">
        <v>33</v>
      </c>
      <c r="AI144" s="137">
        <v>36</v>
      </c>
      <c r="AJ144" s="99">
        <f t="shared" si="51"/>
        <v>69</v>
      </c>
      <c r="AK144" s="101">
        <v>24</v>
      </c>
      <c r="AL144" s="141">
        <v>17</v>
      </c>
      <c r="AM144" s="141">
        <f t="shared" si="52"/>
        <v>41</v>
      </c>
      <c r="AN144" s="140">
        <f t="shared" si="53"/>
        <v>110</v>
      </c>
      <c r="AO144" s="137">
        <f>IF(AN144="0","0",LOOKUP(AN144,{0,66,80,100,120,140,160},{0,1,2,3,"3.5",4,5}))</f>
        <v>3</v>
      </c>
      <c r="AP144" s="137">
        <v>30</v>
      </c>
      <c r="AQ144" s="137">
        <v>21</v>
      </c>
      <c r="AR144" s="101">
        <f t="shared" si="54"/>
        <v>51</v>
      </c>
      <c r="AS144" s="101">
        <v>20</v>
      </c>
      <c r="AT144" s="141">
        <v>10</v>
      </c>
      <c r="AU144" s="141">
        <f t="shared" si="55"/>
        <v>30</v>
      </c>
      <c r="AV144" s="141">
        <v>40</v>
      </c>
      <c r="AW144" s="141">
        <f t="shared" si="56"/>
        <v>121</v>
      </c>
      <c r="AX144" s="137" t="str">
        <f>IF(AW144="0","0",LOOKUP(AW144,{0,66,80,100,120,140,160},{0,1,2,3,"3.5",4,5}))</f>
        <v>3.5</v>
      </c>
      <c r="AY144" s="107" t="s">
        <v>486</v>
      </c>
      <c r="AZ144" s="107" t="str">
        <f>IF(ISBLANK(AX144)," ",IF(AX144="0","0",LOOKUP(AX144,{0,1,2,3,"3.5",4,5},{0,0,0,1,"1.5",2,3})))</f>
        <v>1.5</v>
      </c>
      <c r="BA144" s="44">
        <f t="shared" si="57"/>
        <v>2.9166666666666665</v>
      </c>
      <c r="BB144" s="43" t="str">
        <f t="shared" si="58"/>
        <v>C</v>
      </c>
      <c r="BC144" s="34" t="str">
        <f t="shared" si="59"/>
        <v>Bellow Average Result</v>
      </c>
      <c r="BD144" s="42"/>
      <c r="BE144" s="49" t="str">
        <f>IF(H144="0","0",LOOKUP(H144,{0,1,2,3,"3.5",4,5},{"F","D","C","B","A-","A","A+"}))</f>
        <v>C</v>
      </c>
      <c r="BF144" s="49" t="str">
        <f>IF(L144="0","0",LOOKUP(L144,{0,1,2,3,"3.5",4,5},{"F","D","C","B","A-","A","A+"}))</f>
        <v>B</v>
      </c>
      <c r="BG144" s="49" t="str">
        <f>IF(Q144="0","0",LOOKUP(Q144,{0,1,2,3,"3.5",4,5},{"F","D","C","B","A-","A","A+"}))</f>
        <v>B</v>
      </c>
      <c r="BH144" s="49" t="str">
        <f>IF(Y144="0","0",LOOKUP(Y144,{0,1,2,3,"3.5",4,5},{"F","D","C","B","A-","A","A+"}))</f>
        <v>C</v>
      </c>
      <c r="BI144" s="49" t="str">
        <f>IF(AG144="0","0",LOOKUP(AG144,{0,1,2,3,"3.5",4,5},{"F","D","C","B","A-","A","A+"}))</f>
        <v>B</v>
      </c>
      <c r="BJ144" s="49" t="str">
        <f>IF(AO144="0","0",LOOKUP(AO144,{0,1,2,3,"3.5",4,5},{"F","D","C","B","A-","A","A+"}))</f>
        <v>B</v>
      </c>
      <c r="BK144" s="49" t="str">
        <f>IF(AX144="0","0",LOOKUP(AX144,{0,1,2,3,"3.5",4,5},{"F","D","C","B","A-","A","A+"}))</f>
        <v>A-</v>
      </c>
      <c r="BL144" s="50">
        <f t="shared" si="60"/>
        <v>705</v>
      </c>
    </row>
    <row r="145" spans="1:64" ht="15" customHeight="1">
      <c r="A145" s="37">
        <v>2141</v>
      </c>
      <c r="B145" s="38" t="s">
        <v>616</v>
      </c>
      <c r="C145" s="99">
        <v>25</v>
      </c>
      <c r="D145" s="99">
        <v>64</v>
      </c>
      <c r="E145" s="99">
        <f t="shared" si="41"/>
        <v>89</v>
      </c>
      <c r="F145" s="99">
        <v>19</v>
      </c>
      <c r="G145" s="99">
        <f t="shared" si="42"/>
        <v>108</v>
      </c>
      <c r="H145" s="135">
        <f>IF(G145="0","0",LOOKUP(G145,{0,66,80,100,120,140,160},{0,1,2,3,"3.5",4,5}))</f>
        <v>3</v>
      </c>
      <c r="I145" s="99">
        <v>44</v>
      </c>
      <c r="J145" s="101">
        <v>50</v>
      </c>
      <c r="K145" s="136">
        <f t="shared" si="43"/>
        <v>94</v>
      </c>
      <c r="L145" s="99">
        <f>IF(K145="0","0",LOOKUP(K145,{0,66,80,100,120,140,160},{0,1,2,3,"3.5",4,5}))</f>
        <v>2</v>
      </c>
      <c r="M145" s="101">
        <v>30</v>
      </c>
      <c r="N145" s="101">
        <v>14</v>
      </c>
      <c r="O145" s="101">
        <v>12</v>
      </c>
      <c r="P145" s="99">
        <f t="shared" si="44"/>
        <v>56</v>
      </c>
      <c r="Q145" s="137">
        <f>IF(P145="0","0",LOOKUP(P145,{0,33,40,50,60,70,80},{0,1,2,3,"3.5",4,5}))</f>
        <v>3</v>
      </c>
      <c r="R145" s="137">
        <v>11</v>
      </c>
      <c r="S145" s="137">
        <v>25</v>
      </c>
      <c r="T145" s="101">
        <f t="shared" si="45"/>
        <v>36</v>
      </c>
      <c r="U145" s="101">
        <v>20</v>
      </c>
      <c r="V145" s="101">
        <v>15</v>
      </c>
      <c r="W145" s="101">
        <f t="shared" si="46"/>
        <v>35</v>
      </c>
      <c r="X145" s="138">
        <f t="shared" si="47"/>
        <v>0</v>
      </c>
      <c r="Y145" s="99">
        <f>IF(X145="0","0",LOOKUP(X145,{0,66,80,100,120,140,160},{0,1,2,3,"3.5",4,5}))</f>
        <v>0</v>
      </c>
      <c r="Z145" s="99">
        <v>35</v>
      </c>
      <c r="AA145" s="99">
        <v>21</v>
      </c>
      <c r="AB145" s="99">
        <f t="shared" si="48"/>
        <v>56</v>
      </c>
      <c r="AC145" s="101">
        <v>24</v>
      </c>
      <c r="AD145" s="101">
        <v>15</v>
      </c>
      <c r="AE145" s="139">
        <f t="shared" si="49"/>
        <v>39</v>
      </c>
      <c r="AF145" s="140">
        <f t="shared" si="50"/>
        <v>95</v>
      </c>
      <c r="AG145" s="137">
        <f>IF(AF145="0","0",LOOKUP(AF145,{0,66,80,100,120,140,160},{0,1,2,3,"3.5",4,5}))</f>
        <v>2</v>
      </c>
      <c r="AH145" s="137">
        <v>33</v>
      </c>
      <c r="AI145" s="137">
        <v>30</v>
      </c>
      <c r="AJ145" s="99">
        <f t="shared" si="51"/>
        <v>63</v>
      </c>
      <c r="AK145" s="101">
        <v>26</v>
      </c>
      <c r="AL145" s="101">
        <v>16</v>
      </c>
      <c r="AM145" s="141">
        <f t="shared" si="52"/>
        <v>42</v>
      </c>
      <c r="AN145" s="140">
        <f t="shared" si="53"/>
        <v>105</v>
      </c>
      <c r="AO145" s="137">
        <f>IF(AN145="0","0",LOOKUP(AN145,{0,66,80,100,120,140,160},{0,1,2,3,"3.5",4,5}))</f>
        <v>3</v>
      </c>
      <c r="AP145" s="137">
        <v>30</v>
      </c>
      <c r="AQ145" s="137">
        <v>13</v>
      </c>
      <c r="AR145" s="101">
        <f t="shared" si="54"/>
        <v>43</v>
      </c>
      <c r="AS145" s="101">
        <v>19</v>
      </c>
      <c r="AT145" s="101">
        <v>5</v>
      </c>
      <c r="AU145" s="141">
        <f t="shared" si="55"/>
        <v>24</v>
      </c>
      <c r="AV145" s="141">
        <v>40</v>
      </c>
      <c r="AW145" s="141">
        <f t="shared" si="56"/>
        <v>107</v>
      </c>
      <c r="AX145" s="137">
        <f>IF(AW145="0","0",LOOKUP(AW145,{0,66,80,100,120,140,160},{0,1,2,3,"3.5",4,5}))</f>
        <v>3</v>
      </c>
      <c r="AY145" s="107" t="s">
        <v>486</v>
      </c>
      <c r="AZ145" s="107">
        <f>IF(ISBLANK(AX145)," ",IF(AX145="0","0",LOOKUP(AX145,{0,1,2,3,"3.5",4,5},{0,0,0,1,"1.5",2,3})))</f>
        <v>1</v>
      </c>
      <c r="BA145" s="44">
        <f t="shared" si="57"/>
        <v>0</v>
      </c>
      <c r="BB145" s="43" t="str">
        <f t="shared" si="58"/>
        <v>F</v>
      </c>
      <c r="BC145" s="34" t="str">
        <f t="shared" si="59"/>
        <v>Fail</v>
      </c>
      <c r="BD145" s="42"/>
      <c r="BE145" s="49" t="str">
        <f>IF(H145="0","0",LOOKUP(H145,{0,1,2,3,"3.5",4,5},{"F","D","C","B","A-","A","A+"}))</f>
        <v>B</v>
      </c>
      <c r="BF145" s="49" t="str">
        <f>IF(L145="0","0",LOOKUP(L145,{0,1,2,3,"3.5",4,5},{"F","D","C","B","A-","A","A+"}))</f>
        <v>C</v>
      </c>
      <c r="BG145" s="49" t="str">
        <f>IF(Q145="0","0",LOOKUP(Q145,{0,1,2,3,"3.5",4,5},{"F","D","C","B","A-","A","A+"}))</f>
        <v>B</v>
      </c>
      <c r="BH145" s="49" t="str">
        <f>IF(Y145="0","0",LOOKUP(Y145,{0,1,2,3,"3.5",4,5},{"F","D","C","B","A-","A","A+"}))</f>
        <v>F</v>
      </c>
      <c r="BI145" s="49" t="str">
        <f>IF(AG145="0","0",LOOKUP(AG145,{0,1,2,3,"3.5",4,5},{"F","D","C","B","A-","A","A+"}))</f>
        <v>C</v>
      </c>
      <c r="BJ145" s="49" t="str">
        <f>IF(AO145="0","0",LOOKUP(AO145,{0,1,2,3,"3.5",4,5},{"F","D","C","B","A-","A","A+"}))</f>
        <v>B</v>
      </c>
      <c r="BK145" s="49" t="str">
        <f>IF(AX145="0","0",LOOKUP(AX145,{0,1,2,3,"3.5",4,5},{"F","D","C","B","A-","A","A+"}))</f>
        <v>B</v>
      </c>
      <c r="BL145" s="50">
        <f t="shared" si="60"/>
        <v>565</v>
      </c>
    </row>
    <row r="146" spans="1:64" ht="15" customHeight="1">
      <c r="A146" s="37">
        <v>2142</v>
      </c>
      <c r="B146" s="38" t="s">
        <v>617</v>
      </c>
      <c r="C146" s="99">
        <v>39</v>
      </c>
      <c r="D146" s="99">
        <v>57</v>
      </c>
      <c r="E146" s="99">
        <f t="shared" si="41"/>
        <v>96</v>
      </c>
      <c r="F146" s="99">
        <v>22</v>
      </c>
      <c r="G146" s="99">
        <f t="shared" si="42"/>
        <v>118</v>
      </c>
      <c r="H146" s="135">
        <f>IF(G146="0","0",LOOKUP(G146,{0,66,80,100,120,140,160},{0,1,2,3,"3.5",4,5}))</f>
        <v>3</v>
      </c>
      <c r="I146" s="99">
        <v>60</v>
      </c>
      <c r="J146" s="101">
        <v>57</v>
      </c>
      <c r="K146" s="136">
        <f t="shared" si="43"/>
        <v>117</v>
      </c>
      <c r="L146" s="99">
        <f>IF(K146="0","0",LOOKUP(K146,{0,66,80,100,120,140,160},{0,1,2,3,"3.5",4,5}))</f>
        <v>3</v>
      </c>
      <c r="M146" s="101">
        <v>25</v>
      </c>
      <c r="N146" s="101">
        <v>17</v>
      </c>
      <c r="O146" s="101">
        <v>12</v>
      </c>
      <c r="P146" s="99">
        <f t="shared" si="44"/>
        <v>54</v>
      </c>
      <c r="Q146" s="137">
        <f>IF(P146="0","0",LOOKUP(P146,{0,33,40,50,60,70,80},{0,1,2,3,"3.5",4,5}))</f>
        <v>3</v>
      </c>
      <c r="R146" s="137">
        <v>17</v>
      </c>
      <c r="S146" s="137">
        <v>35</v>
      </c>
      <c r="T146" s="101">
        <f t="shared" si="45"/>
        <v>52</v>
      </c>
      <c r="U146" s="101">
        <v>20</v>
      </c>
      <c r="V146" s="101">
        <v>16</v>
      </c>
      <c r="W146" s="101">
        <f t="shared" si="46"/>
        <v>36</v>
      </c>
      <c r="X146" s="138">
        <f t="shared" si="47"/>
        <v>88</v>
      </c>
      <c r="Y146" s="99">
        <f>IF(X146="0","0",LOOKUP(X146,{0,66,80,100,120,140,160},{0,1,2,3,"3.5",4,5}))</f>
        <v>2</v>
      </c>
      <c r="Z146" s="99">
        <v>41</v>
      </c>
      <c r="AA146" s="99">
        <v>38</v>
      </c>
      <c r="AB146" s="99">
        <f t="shared" si="48"/>
        <v>79</v>
      </c>
      <c r="AC146" s="101">
        <v>24</v>
      </c>
      <c r="AD146" s="101">
        <v>19</v>
      </c>
      <c r="AE146" s="139">
        <f t="shared" si="49"/>
        <v>43</v>
      </c>
      <c r="AF146" s="140">
        <f t="shared" si="50"/>
        <v>122</v>
      </c>
      <c r="AG146" s="137" t="str">
        <f>IF(AF146="0","0",LOOKUP(AF146,{0,66,80,100,120,140,160},{0,1,2,3,"3.5",4,5}))</f>
        <v>3.5</v>
      </c>
      <c r="AH146" s="137">
        <v>42</v>
      </c>
      <c r="AI146" s="137">
        <v>41</v>
      </c>
      <c r="AJ146" s="99">
        <f t="shared" si="51"/>
        <v>83</v>
      </c>
      <c r="AK146" s="101">
        <v>25</v>
      </c>
      <c r="AL146" s="101">
        <v>16</v>
      </c>
      <c r="AM146" s="141">
        <f t="shared" si="52"/>
        <v>41</v>
      </c>
      <c r="AN146" s="140">
        <f t="shared" si="53"/>
        <v>124</v>
      </c>
      <c r="AO146" s="137" t="str">
        <f>IF(AN146="0","0",LOOKUP(AN146,{0,66,80,100,120,140,160},{0,1,2,3,"3.5",4,5}))</f>
        <v>3.5</v>
      </c>
      <c r="AP146" s="137">
        <v>32</v>
      </c>
      <c r="AQ146" s="137">
        <v>17</v>
      </c>
      <c r="AR146" s="101">
        <f t="shared" si="54"/>
        <v>49</v>
      </c>
      <c r="AS146" s="101">
        <v>19</v>
      </c>
      <c r="AT146" s="101">
        <v>5</v>
      </c>
      <c r="AU146" s="141">
        <f t="shared" si="55"/>
        <v>24</v>
      </c>
      <c r="AV146" s="141">
        <v>42</v>
      </c>
      <c r="AW146" s="141">
        <f t="shared" si="56"/>
        <v>115</v>
      </c>
      <c r="AX146" s="137">
        <f>IF(AW146="0","0",LOOKUP(AW146,{0,66,80,100,120,140,160},{0,1,2,3,"3.5",4,5}))</f>
        <v>3</v>
      </c>
      <c r="AY146" s="107" t="s">
        <v>486</v>
      </c>
      <c r="AZ146" s="107">
        <f>IF(ISBLANK(AX146)," ",IF(AX146="0","0",LOOKUP(AX146,{0,1,2,3,"3.5",4,5},{0,0,0,1,"1.5",2,3})))</f>
        <v>1</v>
      </c>
      <c r="BA146" s="44">
        <f t="shared" si="57"/>
        <v>3.1666666666666665</v>
      </c>
      <c r="BB146" s="43" t="str">
        <f t="shared" si="58"/>
        <v>B</v>
      </c>
      <c r="BC146" s="34" t="str">
        <f t="shared" si="59"/>
        <v>Average Result</v>
      </c>
      <c r="BD146" s="42"/>
      <c r="BE146" s="49" t="str">
        <f>IF(H146="0","0",LOOKUP(H146,{0,1,2,3,"3.5",4,5},{"F","D","C","B","A-","A","A+"}))</f>
        <v>B</v>
      </c>
      <c r="BF146" s="49" t="str">
        <f>IF(L146="0","0",LOOKUP(L146,{0,1,2,3,"3.5",4,5},{"F","D","C","B","A-","A","A+"}))</f>
        <v>B</v>
      </c>
      <c r="BG146" s="49" t="str">
        <f>IF(Q146="0","0",LOOKUP(Q146,{0,1,2,3,"3.5",4,5},{"F","D","C","B","A-","A","A+"}))</f>
        <v>B</v>
      </c>
      <c r="BH146" s="49" t="str">
        <f>IF(Y146="0","0",LOOKUP(Y146,{0,1,2,3,"3.5",4,5},{"F","D","C","B","A-","A","A+"}))</f>
        <v>C</v>
      </c>
      <c r="BI146" s="49" t="str">
        <f>IF(AG146="0","0",LOOKUP(AG146,{0,1,2,3,"3.5",4,5},{"F","D","C","B","A-","A","A+"}))</f>
        <v>A-</v>
      </c>
      <c r="BJ146" s="49" t="str">
        <f>IF(AO146="0","0",LOOKUP(AO146,{0,1,2,3,"3.5",4,5},{"F","D","C","B","A-","A","A+"}))</f>
        <v>A-</v>
      </c>
      <c r="BK146" s="49" t="str">
        <f>IF(AX146="0","0",LOOKUP(AX146,{0,1,2,3,"3.5",4,5},{"F","D","C","B","A-","A","A+"}))</f>
        <v>B</v>
      </c>
      <c r="BL146" s="50">
        <f t="shared" si="60"/>
        <v>738</v>
      </c>
    </row>
    <row r="147" spans="1:64" ht="15" customHeight="1">
      <c r="A147" s="37">
        <v>2143</v>
      </c>
      <c r="B147" s="38"/>
      <c r="C147" s="147"/>
      <c r="D147" s="147"/>
      <c r="E147" s="99">
        <f t="shared" si="41"/>
        <v>0</v>
      </c>
      <c r="F147" s="99"/>
      <c r="G147" s="99">
        <f t="shared" si="42"/>
        <v>0</v>
      </c>
      <c r="H147" s="135">
        <f>IF(G147="0","0",LOOKUP(G147,{0,66,80,100,120,140,160},{0,1,2,3,"3.5",4,5}))</f>
        <v>0</v>
      </c>
      <c r="I147" s="147"/>
      <c r="J147" s="148"/>
      <c r="K147" s="136">
        <f t="shared" si="43"/>
        <v>0</v>
      </c>
      <c r="L147" s="99">
        <f>IF(K147="0","0",LOOKUP(K147,{0,66,80,100,120,140,160},{0,1,2,3,"3.5",4,5}))</f>
        <v>0</v>
      </c>
      <c r="M147" s="148"/>
      <c r="N147" s="148"/>
      <c r="O147" s="148"/>
      <c r="P147" s="99">
        <f t="shared" si="44"/>
        <v>0</v>
      </c>
      <c r="Q147" s="137">
        <f>IF(P147="0","0",LOOKUP(P147,{0,33,40,50,60,70,80},{0,1,2,3,"3.5",4,5}))</f>
        <v>0</v>
      </c>
      <c r="R147" s="149"/>
      <c r="S147" s="149"/>
      <c r="T147" s="101">
        <f t="shared" si="45"/>
        <v>0</v>
      </c>
      <c r="U147" s="148"/>
      <c r="V147" s="148"/>
      <c r="W147" s="101">
        <f t="shared" si="46"/>
        <v>0</v>
      </c>
      <c r="X147" s="138">
        <f t="shared" si="47"/>
        <v>0</v>
      </c>
      <c r="Y147" s="99">
        <f>IF(X147="0","0",LOOKUP(X147,{0,66,80,100,120,140,160},{0,1,2,3,"3.5",4,5}))</f>
        <v>0</v>
      </c>
      <c r="Z147" s="147"/>
      <c r="AA147" s="147"/>
      <c r="AB147" s="99">
        <f t="shared" si="48"/>
        <v>0</v>
      </c>
      <c r="AC147" s="148"/>
      <c r="AD147" s="148"/>
      <c r="AE147" s="139">
        <f t="shared" si="49"/>
        <v>0</v>
      </c>
      <c r="AF147" s="140">
        <f t="shared" si="50"/>
        <v>0</v>
      </c>
      <c r="AG147" s="137">
        <f>IF(AF147="0","0",LOOKUP(AF147,{0,66,80,100,120,140,160},{0,1,2,3,"3.5",4,5}))</f>
        <v>0</v>
      </c>
      <c r="AH147" s="149"/>
      <c r="AI147" s="149"/>
      <c r="AJ147" s="99">
        <f t="shared" si="51"/>
        <v>0</v>
      </c>
      <c r="AK147" s="148"/>
      <c r="AL147" s="148"/>
      <c r="AM147" s="141">
        <f t="shared" si="52"/>
        <v>0</v>
      </c>
      <c r="AN147" s="140">
        <f t="shared" si="53"/>
        <v>0</v>
      </c>
      <c r="AO147" s="137">
        <f>IF(AN147="0","0",LOOKUP(AN147,{0,66,80,100,120,140,160},{0,1,2,3,"3.5",4,5}))</f>
        <v>0</v>
      </c>
      <c r="AP147" s="149"/>
      <c r="AQ147" s="149"/>
      <c r="AR147" s="101">
        <f t="shared" si="54"/>
        <v>0</v>
      </c>
      <c r="AS147" s="148"/>
      <c r="AT147" s="148"/>
      <c r="AU147" s="141">
        <f t="shared" si="55"/>
        <v>0</v>
      </c>
      <c r="AV147" s="141"/>
      <c r="AW147" s="141">
        <f t="shared" si="56"/>
        <v>0</v>
      </c>
      <c r="AX147" s="137">
        <f>IF(AW147="0","0",LOOKUP(AW147,{0,66,80,100,120,140,160},{0,1,2,3,"3.5",4,5}))</f>
        <v>0</v>
      </c>
      <c r="AY147" s="107" t="s">
        <v>486</v>
      </c>
      <c r="AZ147" s="107">
        <f>IF(ISBLANK(AX147)," ",IF(AX147="0","0",LOOKUP(AX147,{0,1,2,3,"3.5",4,5},{0,0,0,1,"1.5",2,3})))</f>
        <v>0</v>
      </c>
      <c r="BA147" s="44">
        <f t="shared" si="57"/>
        <v>0</v>
      </c>
      <c r="BB147" s="43" t="str">
        <f t="shared" si="58"/>
        <v>F</v>
      </c>
      <c r="BC147" s="34" t="str">
        <f t="shared" si="59"/>
        <v>Fail</v>
      </c>
      <c r="BD147" s="42"/>
      <c r="BE147" s="49" t="str">
        <f>IF(H147="0","0",LOOKUP(H147,{0,1,2,3,"3.5",4,5},{"F","D","C","B","A-","A","A+"}))</f>
        <v>F</v>
      </c>
      <c r="BF147" s="49" t="str">
        <f>IF(L147="0","0",LOOKUP(L147,{0,1,2,3,"3.5",4,5},{"F","D","C","B","A-","A","A+"}))</f>
        <v>F</v>
      </c>
      <c r="BG147" s="49" t="str">
        <f>IF(Q147="0","0",LOOKUP(Q147,{0,1,2,3,"3.5",4,5},{"F","D","C","B","A-","A","A+"}))</f>
        <v>F</v>
      </c>
      <c r="BH147" s="49" t="str">
        <f>IF(Y147="0","0",LOOKUP(Y147,{0,1,2,3,"3.5",4,5},{"F","D","C","B","A-","A","A+"}))</f>
        <v>F</v>
      </c>
      <c r="BI147" s="49" t="str">
        <f>IF(AG147="0","0",LOOKUP(AG147,{0,1,2,3,"3.5",4,5},{"F","D","C","B","A-","A","A+"}))</f>
        <v>F</v>
      </c>
      <c r="BJ147" s="49" t="str">
        <f>IF(AO147="0","0",LOOKUP(AO147,{0,1,2,3,"3.5",4,5},{"F","D","C","B","A-","A","A+"}))</f>
        <v>F</v>
      </c>
      <c r="BK147" s="49" t="str">
        <f>IF(AX147="0","0",LOOKUP(AX147,{0,1,2,3,"3.5",4,5},{"F","D","C","B","A-","A","A+"}))</f>
        <v>F</v>
      </c>
      <c r="BL147" s="50">
        <f t="shared" si="60"/>
        <v>0</v>
      </c>
    </row>
    <row r="148" spans="1:64" ht="15" customHeight="1">
      <c r="A148" s="37">
        <v>2144</v>
      </c>
      <c r="B148" s="38" t="s">
        <v>618</v>
      </c>
      <c r="C148" s="99">
        <v>28</v>
      </c>
      <c r="D148" s="99">
        <v>47</v>
      </c>
      <c r="E148" s="99">
        <f t="shared" si="41"/>
        <v>75</v>
      </c>
      <c r="F148" s="99">
        <v>20</v>
      </c>
      <c r="G148" s="99">
        <f t="shared" si="42"/>
        <v>95</v>
      </c>
      <c r="H148" s="135">
        <f>IF(G148="0","0",LOOKUP(G148,{0,66,80,100,120,140,160},{0,1,2,3,"3.5",4,5}))</f>
        <v>2</v>
      </c>
      <c r="I148" s="99">
        <v>60</v>
      </c>
      <c r="J148" s="101">
        <v>44</v>
      </c>
      <c r="K148" s="136">
        <f t="shared" si="43"/>
        <v>104</v>
      </c>
      <c r="L148" s="99">
        <f>IF(K148="0","0",LOOKUP(K148,{0,66,80,100,120,140,160},{0,1,2,3,"3.5",4,5}))</f>
        <v>3</v>
      </c>
      <c r="M148" s="101">
        <v>33</v>
      </c>
      <c r="N148" s="101">
        <v>15</v>
      </c>
      <c r="O148" s="101">
        <v>12</v>
      </c>
      <c r="P148" s="99">
        <f t="shared" si="44"/>
        <v>60</v>
      </c>
      <c r="Q148" s="137" t="str">
        <f>IF(P148="0","0",LOOKUP(P148,{0,33,40,50,60,70,80},{0,1,2,3,"3.5",4,5}))</f>
        <v>3.5</v>
      </c>
      <c r="R148" s="137">
        <v>16</v>
      </c>
      <c r="S148" s="137">
        <v>25</v>
      </c>
      <c r="T148" s="101">
        <f t="shared" si="45"/>
        <v>41</v>
      </c>
      <c r="U148" s="101">
        <v>14</v>
      </c>
      <c r="V148" s="101">
        <v>10</v>
      </c>
      <c r="W148" s="101">
        <f t="shared" si="46"/>
        <v>24</v>
      </c>
      <c r="X148" s="138">
        <f t="shared" si="47"/>
        <v>65</v>
      </c>
      <c r="Y148" s="99">
        <f>IF(X148="0","0",LOOKUP(X148,{0,66,80,100,120,140,160},{0,1,2,3,"3.5",4,5}))</f>
        <v>0</v>
      </c>
      <c r="Z148" s="99">
        <v>35</v>
      </c>
      <c r="AA148" s="99">
        <v>25</v>
      </c>
      <c r="AB148" s="99">
        <f t="shared" si="48"/>
        <v>60</v>
      </c>
      <c r="AC148" s="101">
        <v>20</v>
      </c>
      <c r="AD148" s="101">
        <v>11</v>
      </c>
      <c r="AE148" s="139">
        <f t="shared" si="49"/>
        <v>31</v>
      </c>
      <c r="AF148" s="140">
        <f t="shared" si="50"/>
        <v>91</v>
      </c>
      <c r="AG148" s="137">
        <f>IF(AF148="0","0",LOOKUP(AF148,{0,66,80,100,120,140,160},{0,1,2,3,"3.5",4,5}))</f>
        <v>2</v>
      </c>
      <c r="AH148" s="137">
        <v>33</v>
      </c>
      <c r="AI148" s="137">
        <v>31</v>
      </c>
      <c r="AJ148" s="99">
        <f t="shared" si="51"/>
        <v>64</v>
      </c>
      <c r="AK148" s="101">
        <v>18</v>
      </c>
      <c r="AL148" s="101">
        <v>23</v>
      </c>
      <c r="AM148" s="141">
        <f t="shared" si="52"/>
        <v>41</v>
      </c>
      <c r="AN148" s="140">
        <f t="shared" si="53"/>
        <v>105</v>
      </c>
      <c r="AO148" s="137">
        <f>IF(AN148="0","0",LOOKUP(AN148,{0,66,80,100,120,140,160},{0,1,2,3,"3.5",4,5}))</f>
        <v>3</v>
      </c>
      <c r="AP148" s="137">
        <v>25</v>
      </c>
      <c r="AQ148" s="137">
        <v>13</v>
      </c>
      <c r="AR148" s="101">
        <f t="shared" si="54"/>
        <v>38</v>
      </c>
      <c r="AS148" s="101">
        <v>12</v>
      </c>
      <c r="AT148" s="101">
        <v>8</v>
      </c>
      <c r="AU148" s="141">
        <f t="shared" si="55"/>
        <v>20</v>
      </c>
      <c r="AV148" s="141">
        <v>38</v>
      </c>
      <c r="AW148" s="141">
        <f t="shared" si="56"/>
        <v>96</v>
      </c>
      <c r="AX148" s="137">
        <f>IF(AW148="0","0",LOOKUP(AW148,{0,66,80,100,120,140,160},{0,1,2,3,"3.5",4,5}))</f>
        <v>2</v>
      </c>
      <c r="AY148" s="107" t="s">
        <v>486</v>
      </c>
      <c r="AZ148" s="107">
        <f>IF(ISBLANK(AX148)," ",IF(AX148="0","0",LOOKUP(AX148,{0,1,2,3,"3.5",4,5},{0,0,0,1,"1.5",2,3})))</f>
        <v>0</v>
      </c>
      <c r="BA148" s="44">
        <f t="shared" si="57"/>
        <v>0</v>
      </c>
      <c r="BB148" s="43" t="str">
        <f t="shared" si="58"/>
        <v>F</v>
      </c>
      <c r="BC148" s="34" t="str">
        <f t="shared" si="59"/>
        <v>Fail</v>
      </c>
      <c r="BD148" s="42"/>
      <c r="BE148" s="49" t="str">
        <f>IF(H148="0","0",LOOKUP(H148,{0,1,2,3,"3.5",4,5},{"F","D","C","B","A-","A","A+"}))</f>
        <v>C</v>
      </c>
      <c r="BF148" s="49" t="str">
        <f>IF(L148="0","0",LOOKUP(L148,{0,1,2,3,"3.5",4,5},{"F","D","C","B","A-","A","A+"}))</f>
        <v>B</v>
      </c>
      <c r="BG148" s="49" t="str">
        <f>IF(Q148="0","0",LOOKUP(Q148,{0,1,2,3,"3.5",4,5},{"F","D","C","B","A-","A","A+"}))</f>
        <v>A-</v>
      </c>
      <c r="BH148" s="49" t="str">
        <f>IF(Y148="0","0",LOOKUP(Y148,{0,1,2,3,"3.5",4,5},{"F","D","C","B","A-","A","A+"}))</f>
        <v>F</v>
      </c>
      <c r="BI148" s="49" t="str">
        <f>IF(AG148="0","0",LOOKUP(AG148,{0,1,2,3,"3.5",4,5},{"F","D","C","B","A-","A","A+"}))</f>
        <v>C</v>
      </c>
      <c r="BJ148" s="49" t="str">
        <f>IF(AO148="0","0",LOOKUP(AO148,{0,1,2,3,"3.5",4,5},{"F","D","C","B","A-","A","A+"}))</f>
        <v>B</v>
      </c>
      <c r="BK148" s="49" t="str">
        <f>IF(AX148="0","0",LOOKUP(AX148,{0,1,2,3,"3.5",4,5},{"F","D","C","B","A-","A","A+"}))</f>
        <v>C</v>
      </c>
      <c r="BL148" s="50">
        <f t="shared" si="60"/>
        <v>616</v>
      </c>
    </row>
    <row r="149" spans="1:64" ht="15" customHeight="1">
      <c r="A149" s="37">
        <v>2145</v>
      </c>
      <c r="B149" s="38" t="s">
        <v>619</v>
      </c>
      <c r="C149" s="99">
        <v>26</v>
      </c>
      <c r="D149" s="99">
        <v>52</v>
      </c>
      <c r="E149" s="99">
        <f t="shared" si="41"/>
        <v>78</v>
      </c>
      <c r="F149" s="99">
        <v>23</v>
      </c>
      <c r="G149" s="99">
        <f t="shared" si="42"/>
        <v>101</v>
      </c>
      <c r="H149" s="135">
        <f>IF(G149="0","0",LOOKUP(G149,{0,66,80,100,120,140,160},{0,1,2,3,"3.5",4,5}))</f>
        <v>3</v>
      </c>
      <c r="I149" s="99"/>
      <c r="J149" s="101">
        <v>58</v>
      </c>
      <c r="K149" s="136">
        <f t="shared" si="43"/>
        <v>58</v>
      </c>
      <c r="L149" s="99">
        <f>IF(K149="0","0",LOOKUP(K149,{0,66,80,100,120,140,160},{0,1,2,3,"3.5",4,5}))</f>
        <v>0</v>
      </c>
      <c r="M149" s="101">
        <v>19</v>
      </c>
      <c r="N149" s="101">
        <v>17</v>
      </c>
      <c r="O149" s="101"/>
      <c r="P149" s="99">
        <f t="shared" si="44"/>
        <v>0</v>
      </c>
      <c r="Q149" s="137">
        <f>IF(P149="0","0",LOOKUP(P149,{0,33,40,50,60,70,80},{0,1,2,3,"3.5",4,5}))</f>
        <v>0</v>
      </c>
      <c r="R149" s="137">
        <v>16</v>
      </c>
      <c r="S149" s="137"/>
      <c r="T149" s="101">
        <f t="shared" si="45"/>
        <v>16</v>
      </c>
      <c r="U149" s="101">
        <v>12</v>
      </c>
      <c r="V149" s="101"/>
      <c r="W149" s="101">
        <f t="shared" si="46"/>
        <v>12</v>
      </c>
      <c r="X149" s="138">
        <f t="shared" si="47"/>
        <v>0</v>
      </c>
      <c r="Y149" s="99">
        <f>IF(X149="0","0",LOOKUP(X149,{0,66,80,100,120,140,160},{0,1,2,3,"3.5",4,5}))</f>
        <v>0</v>
      </c>
      <c r="Z149" s="99">
        <v>36</v>
      </c>
      <c r="AA149" s="99"/>
      <c r="AB149" s="99">
        <f t="shared" si="48"/>
        <v>36</v>
      </c>
      <c r="AC149" s="101">
        <v>23</v>
      </c>
      <c r="AD149" s="101"/>
      <c r="AE149" s="139">
        <f t="shared" si="49"/>
        <v>23</v>
      </c>
      <c r="AF149" s="140">
        <f t="shared" si="50"/>
        <v>0</v>
      </c>
      <c r="AG149" s="137">
        <f>IF(AF149="0","0",LOOKUP(AF149,{0,66,80,100,120,140,160},{0,1,2,3,"3.5",4,5}))</f>
        <v>0</v>
      </c>
      <c r="AH149" s="137">
        <v>31</v>
      </c>
      <c r="AI149" s="137">
        <v>35</v>
      </c>
      <c r="AJ149" s="99">
        <f t="shared" si="51"/>
        <v>66</v>
      </c>
      <c r="AK149" s="101">
        <v>21</v>
      </c>
      <c r="AL149" s="101">
        <v>22</v>
      </c>
      <c r="AM149" s="141">
        <f t="shared" si="52"/>
        <v>43</v>
      </c>
      <c r="AN149" s="140">
        <f t="shared" si="53"/>
        <v>109</v>
      </c>
      <c r="AO149" s="137">
        <f>IF(AN149="0","0",LOOKUP(AN149,{0,66,80,100,120,140,160},{0,1,2,3,"3.5",4,5}))</f>
        <v>3</v>
      </c>
      <c r="AP149" s="137">
        <v>34</v>
      </c>
      <c r="AQ149" s="137">
        <v>13</v>
      </c>
      <c r="AR149" s="101">
        <f t="shared" si="54"/>
        <v>47</v>
      </c>
      <c r="AS149" s="101">
        <v>15</v>
      </c>
      <c r="AT149" s="101">
        <v>14</v>
      </c>
      <c r="AU149" s="141">
        <f t="shared" si="55"/>
        <v>29</v>
      </c>
      <c r="AV149" s="141"/>
      <c r="AW149" s="141">
        <f t="shared" si="56"/>
        <v>0</v>
      </c>
      <c r="AX149" s="137">
        <f>IF(AW149="0","0",LOOKUP(AW149,{0,66,80,100,120,140,160},{0,1,2,3,"3.5",4,5}))</f>
        <v>0</v>
      </c>
      <c r="AY149" s="107" t="s">
        <v>486</v>
      </c>
      <c r="AZ149" s="107">
        <f>IF(ISBLANK(AX149)," ",IF(AX149="0","0",LOOKUP(AX149,{0,1,2,3,"3.5",4,5},{0,0,0,1,"1.5",2,3})))</f>
        <v>0</v>
      </c>
      <c r="BA149" s="44">
        <f t="shared" si="57"/>
        <v>0</v>
      </c>
      <c r="BB149" s="43" t="str">
        <f t="shared" si="58"/>
        <v>F</v>
      </c>
      <c r="BC149" s="34" t="str">
        <f t="shared" si="59"/>
        <v>Fail</v>
      </c>
      <c r="BD149" s="42"/>
      <c r="BE149" s="49" t="str">
        <f>IF(H149="0","0",LOOKUP(H149,{0,1,2,3,"3.5",4,5},{"F","D","C","B","A-","A","A+"}))</f>
        <v>B</v>
      </c>
      <c r="BF149" s="49" t="str">
        <f>IF(L149="0","0",LOOKUP(L149,{0,1,2,3,"3.5",4,5},{"F","D","C","B","A-","A","A+"}))</f>
        <v>F</v>
      </c>
      <c r="BG149" s="49" t="str">
        <f>IF(Q149="0","0",LOOKUP(Q149,{0,1,2,3,"3.5",4,5},{"F","D","C","B","A-","A","A+"}))</f>
        <v>F</v>
      </c>
      <c r="BH149" s="49" t="str">
        <f>IF(Y149="0","0",LOOKUP(Y149,{0,1,2,3,"3.5",4,5},{"F","D","C","B","A-","A","A+"}))</f>
        <v>F</v>
      </c>
      <c r="BI149" s="49" t="str">
        <f>IF(AG149="0","0",LOOKUP(AG149,{0,1,2,3,"3.5",4,5},{"F","D","C","B","A-","A","A+"}))</f>
        <v>F</v>
      </c>
      <c r="BJ149" s="49" t="str">
        <f>IF(AO149="0","0",LOOKUP(AO149,{0,1,2,3,"3.5",4,5},{"F","D","C","B","A-","A","A+"}))</f>
        <v>B</v>
      </c>
      <c r="BK149" s="49" t="str">
        <f>IF(AX149="0","0",LOOKUP(AX149,{0,1,2,3,"3.5",4,5},{"F","D","C","B","A-","A","A+"}))</f>
        <v>F</v>
      </c>
      <c r="BL149" s="50">
        <f t="shared" si="60"/>
        <v>268</v>
      </c>
    </row>
    <row r="150" spans="1:64" ht="15" customHeight="1">
      <c r="A150" s="37">
        <v>2146</v>
      </c>
      <c r="B150" s="38" t="s">
        <v>620</v>
      </c>
      <c r="C150" s="99"/>
      <c r="D150" s="99"/>
      <c r="E150" s="99">
        <f t="shared" si="41"/>
        <v>0</v>
      </c>
      <c r="F150" s="99"/>
      <c r="G150" s="99">
        <f t="shared" si="42"/>
        <v>0</v>
      </c>
      <c r="H150" s="135">
        <f>IF(G150="0","0",LOOKUP(G150,{0,66,80,100,120,140,160},{0,1,2,3,"3.5",4,5}))</f>
        <v>0</v>
      </c>
      <c r="I150" s="99"/>
      <c r="J150" s="101"/>
      <c r="K150" s="136">
        <f t="shared" si="43"/>
        <v>0</v>
      </c>
      <c r="L150" s="99">
        <f>IF(K150="0","0",LOOKUP(K150,{0,66,80,100,120,140,160},{0,1,2,3,"3.5",4,5}))</f>
        <v>0</v>
      </c>
      <c r="M150" s="101"/>
      <c r="N150" s="101"/>
      <c r="O150" s="101"/>
      <c r="P150" s="99">
        <f t="shared" si="44"/>
        <v>0</v>
      </c>
      <c r="Q150" s="137">
        <f>IF(P150="0","0",LOOKUP(P150,{0,33,40,50,60,70,80},{0,1,2,3,"3.5",4,5}))</f>
        <v>0</v>
      </c>
      <c r="R150" s="137"/>
      <c r="S150" s="137"/>
      <c r="T150" s="101">
        <f t="shared" si="45"/>
        <v>0</v>
      </c>
      <c r="U150" s="101"/>
      <c r="V150" s="101"/>
      <c r="W150" s="101">
        <f t="shared" si="46"/>
        <v>0</v>
      </c>
      <c r="X150" s="138">
        <f t="shared" si="47"/>
        <v>0</v>
      </c>
      <c r="Y150" s="99">
        <f>IF(X150="0","0",LOOKUP(X150,{0,66,80,100,120,140,160},{0,1,2,3,"3.5",4,5}))</f>
        <v>0</v>
      </c>
      <c r="Z150" s="99"/>
      <c r="AA150" s="99"/>
      <c r="AB150" s="99">
        <f t="shared" si="48"/>
        <v>0</v>
      </c>
      <c r="AC150" s="101"/>
      <c r="AD150" s="101"/>
      <c r="AE150" s="139">
        <f t="shared" si="49"/>
        <v>0</v>
      </c>
      <c r="AF150" s="140">
        <f t="shared" si="50"/>
        <v>0</v>
      </c>
      <c r="AG150" s="137">
        <f>IF(AF150="0","0",LOOKUP(AF150,{0,66,80,100,120,140,160},{0,1,2,3,"3.5",4,5}))</f>
        <v>0</v>
      </c>
      <c r="AH150" s="137"/>
      <c r="AI150" s="137"/>
      <c r="AJ150" s="99">
        <f t="shared" si="51"/>
        <v>0</v>
      </c>
      <c r="AK150" s="101"/>
      <c r="AL150" s="101"/>
      <c r="AM150" s="141">
        <f t="shared" si="52"/>
        <v>0</v>
      </c>
      <c r="AN150" s="140">
        <f t="shared" si="53"/>
        <v>0</v>
      </c>
      <c r="AO150" s="137">
        <f>IF(AN150="0","0",LOOKUP(AN150,{0,66,80,100,120,140,160},{0,1,2,3,"3.5",4,5}))</f>
        <v>0</v>
      </c>
      <c r="AP150" s="137"/>
      <c r="AQ150" s="137"/>
      <c r="AR150" s="101">
        <f t="shared" si="54"/>
        <v>0</v>
      </c>
      <c r="AS150" s="101"/>
      <c r="AT150" s="101"/>
      <c r="AU150" s="141">
        <f t="shared" si="55"/>
        <v>0</v>
      </c>
      <c r="AV150" s="141"/>
      <c r="AW150" s="141">
        <f t="shared" si="56"/>
        <v>0</v>
      </c>
      <c r="AX150" s="137">
        <f>IF(AW150="0","0",LOOKUP(AW150,{0,66,80,100,120,140,160},{0,1,2,3,"3.5",4,5}))</f>
        <v>0</v>
      </c>
      <c r="AY150" s="107" t="s">
        <v>486</v>
      </c>
      <c r="AZ150" s="107">
        <f>IF(ISBLANK(AX150)," ",IF(AX150="0","0",LOOKUP(AX150,{0,1,2,3,"3.5",4,5},{0,0,0,1,"1.5",2,3})))</f>
        <v>0</v>
      </c>
      <c r="BA150" s="44">
        <f t="shared" si="57"/>
        <v>0</v>
      </c>
      <c r="BB150" s="43" t="str">
        <f t="shared" si="58"/>
        <v>F</v>
      </c>
      <c r="BC150" s="34" t="str">
        <f t="shared" si="59"/>
        <v>Fail</v>
      </c>
      <c r="BD150" s="42"/>
      <c r="BE150" s="49" t="str">
        <f>IF(H150="0","0",LOOKUP(H150,{0,1,2,3,"3.5",4,5},{"F","D","C","B","A-","A","A+"}))</f>
        <v>F</v>
      </c>
      <c r="BF150" s="49" t="str">
        <f>IF(L150="0","0",LOOKUP(L150,{0,1,2,3,"3.5",4,5},{"F","D","C","B","A-","A","A+"}))</f>
        <v>F</v>
      </c>
      <c r="BG150" s="49" t="str">
        <f>IF(Q150="0","0",LOOKUP(Q150,{0,1,2,3,"3.5",4,5},{"F","D","C","B","A-","A","A+"}))</f>
        <v>F</v>
      </c>
      <c r="BH150" s="49" t="str">
        <f>IF(Y150="0","0",LOOKUP(Y150,{0,1,2,3,"3.5",4,5},{"F","D","C","B","A-","A","A+"}))</f>
        <v>F</v>
      </c>
      <c r="BI150" s="49" t="str">
        <f>IF(AG150="0","0",LOOKUP(AG150,{0,1,2,3,"3.5",4,5},{"F","D","C","B","A-","A","A+"}))</f>
        <v>F</v>
      </c>
      <c r="BJ150" s="49" t="str">
        <f>IF(AO150="0","0",LOOKUP(AO150,{0,1,2,3,"3.5",4,5},{"F","D","C","B","A-","A","A+"}))</f>
        <v>F</v>
      </c>
      <c r="BK150" s="49" t="str">
        <f>IF(AX150="0","0",LOOKUP(AX150,{0,1,2,3,"3.5",4,5},{"F","D","C","B","A-","A","A+"}))</f>
        <v>F</v>
      </c>
      <c r="BL150" s="50">
        <f t="shared" si="60"/>
        <v>0</v>
      </c>
    </row>
    <row r="151" spans="1:64" ht="15" customHeight="1">
      <c r="A151" s="37">
        <v>2147</v>
      </c>
      <c r="B151" s="38" t="s">
        <v>621</v>
      </c>
      <c r="C151" s="99">
        <v>30</v>
      </c>
      <c r="D151" s="99">
        <v>64</v>
      </c>
      <c r="E151" s="99">
        <f t="shared" si="41"/>
        <v>94</v>
      </c>
      <c r="F151" s="99">
        <v>24</v>
      </c>
      <c r="G151" s="99">
        <f t="shared" si="42"/>
        <v>118</v>
      </c>
      <c r="H151" s="135">
        <f>IF(G151="0","0",LOOKUP(G151,{0,66,80,100,120,140,160},{0,1,2,3,"3.5",4,5}))</f>
        <v>3</v>
      </c>
      <c r="I151" s="99">
        <v>57</v>
      </c>
      <c r="J151" s="101">
        <v>60</v>
      </c>
      <c r="K151" s="136">
        <f t="shared" si="43"/>
        <v>117</v>
      </c>
      <c r="L151" s="99">
        <f>IF(K151="0","0",LOOKUP(K151,{0,66,80,100,120,140,160},{0,1,2,3,"3.5",4,5}))</f>
        <v>3</v>
      </c>
      <c r="M151" s="101">
        <v>26</v>
      </c>
      <c r="N151" s="101">
        <v>14</v>
      </c>
      <c r="O151" s="101">
        <v>15</v>
      </c>
      <c r="P151" s="99">
        <f t="shared" si="44"/>
        <v>55</v>
      </c>
      <c r="Q151" s="137">
        <f>IF(P151="0","0",LOOKUP(P151,{0,33,40,50,60,70,80},{0,1,2,3,"3.5",4,5}))</f>
        <v>3</v>
      </c>
      <c r="R151" s="137">
        <v>21</v>
      </c>
      <c r="S151" s="137">
        <v>23</v>
      </c>
      <c r="T151" s="101">
        <f t="shared" si="45"/>
        <v>44</v>
      </c>
      <c r="U151" s="101">
        <v>14</v>
      </c>
      <c r="V151" s="101">
        <v>17</v>
      </c>
      <c r="W151" s="101">
        <f t="shared" si="46"/>
        <v>31</v>
      </c>
      <c r="X151" s="138">
        <f t="shared" si="47"/>
        <v>75</v>
      </c>
      <c r="Y151" s="99">
        <f>IF(X151="0","0",LOOKUP(X151,{0,66,80,100,120,140,160},{0,1,2,3,"3.5",4,5}))</f>
        <v>1</v>
      </c>
      <c r="Z151" s="99">
        <v>45</v>
      </c>
      <c r="AA151" s="99">
        <v>34</v>
      </c>
      <c r="AB151" s="99">
        <f t="shared" si="48"/>
        <v>79</v>
      </c>
      <c r="AC151" s="101">
        <v>23</v>
      </c>
      <c r="AD151" s="101">
        <v>22</v>
      </c>
      <c r="AE151" s="139">
        <f t="shared" si="49"/>
        <v>45</v>
      </c>
      <c r="AF151" s="140">
        <f t="shared" si="50"/>
        <v>124</v>
      </c>
      <c r="AG151" s="137" t="str">
        <f>IF(AF151="0","0",LOOKUP(AF151,{0,66,80,100,120,140,160},{0,1,2,3,"3.5",4,5}))</f>
        <v>3.5</v>
      </c>
      <c r="AH151" s="137">
        <v>43</v>
      </c>
      <c r="AI151" s="137">
        <v>41</v>
      </c>
      <c r="AJ151" s="99">
        <f t="shared" si="51"/>
        <v>84</v>
      </c>
      <c r="AK151" s="101">
        <v>20</v>
      </c>
      <c r="AL151" s="101">
        <v>18</v>
      </c>
      <c r="AM151" s="141">
        <f t="shared" si="52"/>
        <v>38</v>
      </c>
      <c r="AN151" s="140">
        <f t="shared" si="53"/>
        <v>122</v>
      </c>
      <c r="AO151" s="137" t="str">
        <f>IF(AN151="0","0",LOOKUP(AN151,{0,66,80,100,120,140,160},{0,1,2,3,"3.5",4,5}))</f>
        <v>3.5</v>
      </c>
      <c r="AP151" s="137">
        <v>35</v>
      </c>
      <c r="AQ151" s="137">
        <v>21</v>
      </c>
      <c r="AR151" s="101">
        <f t="shared" si="54"/>
        <v>56</v>
      </c>
      <c r="AS151" s="101">
        <v>13</v>
      </c>
      <c r="AT151" s="101">
        <v>12</v>
      </c>
      <c r="AU151" s="141">
        <f t="shared" si="55"/>
        <v>25</v>
      </c>
      <c r="AV151" s="141">
        <v>46</v>
      </c>
      <c r="AW151" s="141">
        <f t="shared" si="56"/>
        <v>127</v>
      </c>
      <c r="AX151" s="137" t="str">
        <f>IF(AW151="0","0",LOOKUP(AW151,{0,66,80,100,120,140,160},{0,1,2,3,"3.5",4,5}))</f>
        <v>3.5</v>
      </c>
      <c r="AY151" s="107" t="s">
        <v>486</v>
      </c>
      <c r="AZ151" s="107" t="str">
        <f>IF(ISBLANK(AX151)," ",IF(AX151="0","0",LOOKUP(AX151,{0,1,2,3,"3.5",4,5},{0,0,0,1,"1.5",2,3})))</f>
        <v>1.5</v>
      </c>
      <c r="BA151" s="44">
        <f t="shared" si="57"/>
        <v>3.0833333333333335</v>
      </c>
      <c r="BB151" s="43" t="str">
        <f t="shared" si="58"/>
        <v>B</v>
      </c>
      <c r="BC151" s="34" t="str">
        <f t="shared" si="59"/>
        <v>Average Result</v>
      </c>
      <c r="BD151" s="42"/>
      <c r="BE151" s="49" t="str">
        <f>IF(H151="0","0",LOOKUP(H151,{0,1,2,3,"3.5",4,5},{"F","D","C","B","A-","A","A+"}))</f>
        <v>B</v>
      </c>
      <c r="BF151" s="49" t="str">
        <f>IF(L151="0","0",LOOKUP(L151,{0,1,2,3,"3.5",4,5},{"F","D","C","B","A-","A","A+"}))</f>
        <v>B</v>
      </c>
      <c r="BG151" s="49" t="str">
        <f>IF(Q151="0","0",LOOKUP(Q151,{0,1,2,3,"3.5",4,5},{"F","D","C","B","A-","A","A+"}))</f>
        <v>B</v>
      </c>
      <c r="BH151" s="49" t="str">
        <f>IF(Y151="0","0",LOOKUP(Y151,{0,1,2,3,"3.5",4,5},{"F","D","C","B","A-","A","A+"}))</f>
        <v>D</v>
      </c>
      <c r="BI151" s="49" t="str">
        <f>IF(AG151="0","0",LOOKUP(AG151,{0,1,2,3,"3.5",4,5},{"F","D","C","B","A-","A","A+"}))</f>
        <v>A-</v>
      </c>
      <c r="BJ151" s="49" t="str">
        <f>IF(AO151="0","0",LOOKUP(AO151,{0,1,2,3,"3.5",4,5},{"F","D","C","B","A-","A","A+"}))</f>
        <v>A-</v>
      </c>
      <c r="BK151" s="49" t="str">
        <f>IF(AX151="0","0",LOOKUP(AX151,{0,1,2,3,"3.5",4,5},{"F","D","C","B","A-","A","A+"}))</f>
        <v>A-</v>
      </c>
      <c r="BL151" s="50">
        <f t="shared" si="60"/>
        <v>738</v>
      </c>
    </row>
    <row r="152" spans="1:64" ht="15" customHeight="1">
      <c r="A152" s="37">
        <v>2148</v>
      </c>
      <c r="B152" s="38" t="s">
        <v>622</v>
      </c>
      <c r="C152" s="150">
        <v>41</v>
      </c>
      <c r="D152" s="150">
        <v>68</v>
      </c>
      <c r="E152" s="99">
        <f t="shared" si="41"/>
        <v>109</v>
      </c>
      <c r="F152" s="105">
        <v>22</v>
      </c>
      <c r="G152" s="99">
        <f t="shared" si="42"/>
        <v>131</v>
      </c>
      <c r="H152" s="135" t="str">
        <f>IF(G152="0","0",LOOKUP(G152,{0,66,80,100,120,140,160},{0,1,2,3,"3.5",4,5}))</f>
        <v>3.5</v>
      </c>
      <c r="I152" s="105">
        <v>54</v>
      </c>
      <c r="J152" s="105">
        <v>50</v>
      </c>
      <c r="K152" s="136">
        <f t="shared" si="43"/>
        <v>104</v>
      </c>
      <c r="L152" s="99">
        <f>IF(K152="0","0",LOOKUP(K152,{0,66,80,100,120,140,160},{0,1,2,3,"3.5",4,5}))</f>
        <v>3</v>
      </c>
      <c r="M152" s="105">
        <v>13</v>
      </c>
      <c r="N152" s="105">
        <v>13</v>
      </c>
      <c r="O152" s="105">
        <v>22</v>
      </c>
      <c r="P152" s="99">
        <f t="shared" si="44"/>
        <v>48</v>
      </c>
      <c r="Q152" s="137">
        <f>IF(P152="0","0",LOOKUP(P152,{0,33,40,50,60,70,80},{0,1,2,3,"3.5",4,5}))</f>
        <v>2</v>
      </c>
      <c r="R152" s="105">
        <v>20</v>
      </c>
      <c r="S152" s="105">
        <v>30</v>
      </c>
      <c r="T152" s="101">
        <f t="shared" si="45"/>
        <v>50</v>
      </c>
      <c r="U152" s="105">
        <v>18</v>
      </c>
      <c r="V152" s="105">
        <v>13</v>
      </c>
      <c r="W152" s="101">
        <f t="shared" si="46"/>
        <v>31</v>
      </c>
      <c r="X152" s="138">
        <f t="shared" si="47"/>
        <v>81</v>
      </c>
      <c r="Y152" s="99">
        <f>IF(X152="0","0",LOOKUP(X152,{0,66,80,100,120,140,160},{0,1,2,3,"3.5",4,5}))</f>
        <v>2</v>
      </c>
      <c r="Z152" s="105">
        <v>37</v>
      </c>
      <c r="AA152" s="105">
        <v>39</v>
      </c>
      <c r="AB152" s="99">
        <f t="shared" si="48"/>
        <v>76</v>
      </c>
      <c r="AC152" s="105">
        <v>24</v>
      </c>
      <c r="AD152" s="105">
        <v>26</v>
      </c>
      <c r="AE152" s="139">
        <f t="shared" si="49"/>
        <v>50</v>
      </c>
      <c r="AF152" s="140">
        <f t="shared" si="50"/>
        <v>126</v>
      </c>
      <c r="AG152" s="137" t="str">
        <f>IF(AF152="0","0",LOOKUP(AF152,{0,66,80,100,120,140,160},{0,1,2,3,"3.5",4,5}))</f>
        <v>3.5</v>
      </c>
      <c r="AH152" s="105">
        <v>41</v>
      </c>
      <c r="AI152" s="105">
        <v>39</v>
      </c>
      <c r="AJ152" s="99">
        <f t="shared" si="51"/>
        <v>80</v>
      </c>
      <c r="AK152" s="105">
        <v>22</v>
      </c>
      <c r="AL152" s="105">
        <v>11</v>
      </c>
      <c r="AM152" s="141">
        <f t="shared" si="52"/>
        <v>33</v>
      </c>
      <c r="AN152" s="140">
        <f t="shared" si="53"/>
        <v>113</v>
      </c>
      <c r="AO152" s="137">
        <f>IF(AN152="0","0",LOOKUP(AN152,{0,66,80,100,120,140,160},{0,1,2,3,"3.5",4,5}))</f>
        <v>3</v>
      </c>
      <c r="AP152" s="105">
        <v>41</v>
      </c>
      <c r="AQ152" s="105">
        <v>23</v>
      </c>
      <c r="AR152" s="101">
        <f t="shared" si="54"/>
        <v>64</v>
      </c>
      <c r="AS152" s="105">
        <v>15</v>
      </c>
      <c r="AT152" s="105">
        <v>10</v>
      </c>
      <c r="AU152" s="141">
        <f t="shared" si="55"/>
        <v>25</v>
      </c>
      <c r="AV152" s="141">
        <v>48</v>
      </c>
      <c r="AW152" s="141">
        <f t="shared" si="56"/>
        <v>137</v>
      </c>
      <c r="AX152" s="137" t="str">
        <f>IF(AW152="0","0",LOOKUP(AW152,{0,66,80,100,120,140,160},{0,1,2,3,"3.5",4,5}))</f>
        <v>3.5</v>
      </c>
      <c r="AY152" s="107" t="s">
        <v>486</v>
      </c>
      <c r="AZ152" s="107" t="str">
        <f>IF(ISBLANK(AX152)," ",IF(AX152="0","0",LOOKUP(AX152,{0,1,2,3,"3.5",4,5},{0,0,0,1,"1.5",2,3})))</f>
        <v>1.5</v>
      </c>
      <c r="BA152" s="44">
        <f t="shared" si="57"/>
        <v>3.0833333333333335</v>
      </c>
      <c r="BB152" s="43" t="str">
        <f t="shared" si="58"/>
        <v>B</v>
      </c>
      <c r="BC152" s="34" t="str">
        <f t="shared" si="59"/>
        <v>Average Result</v>
      </c>
      <c r="BD152" s="42"/>
      <c r="BE152" s="49" t="str">
        <f>IF(H152="0","0",LOOKUP(H152,{0,1,2,3,"3.5",4,5},{"F","D","C","B","A-","A","A+"}))</f>
        <v>A-</v>
      </c>
      <c r="BF152" s="49" t="str">
        <f>IF(L152="0","0",LOOKUP(L152,{0,1,2,3,"3.5",4,5},{"F","D","C","B","A-","A","A+"}))</f>
        <v>B</v>
      </c>
      <c r="BG152" s="49" t="str">
        <f>IF(Q152="0","0",LOOKUP(Q152,{0,1,2,3,"3.5",4,5},{"F","D","C","B","A-","A","A+"}))</f>
        <v>C</v>
      </c>
      <c r="BH152" s="49" t="str">
        <f>IF(Y152="0","0",LOOKUP(Y152,{0,1,2,3,"3.5",4,5},{"F","D","C","B","A-","A","A+"}))</f>
        <v>C</v>
      </c>
      <c r="BI152" s="49" t="str">
        <f>IF(AG152="0","0",LOOKUP(AG152,{0,1,2,3,"3.5",4,5},{"F","D","C","B","A-","A","A+"}))</f>
        <v>A-</v>
      </c>
      <c r="BJ152" s="49" t="str">
        <f>IF(AO152="0","0",LOOKUP(AO152,{0,1,2,3,"3.5",4,5},{"F","D","C","B","A-","A","A+"}))</f>
        <v>B</v>
      </c>
      <c r="BK152" s="49" t="str">
        <f>IF(AX152="0","0",LOOKUP(AX152,{0,1,2,3,"3.5",4,5},{"F","D","C","B","A-","A","A+"}))</f>
        <v>A-</v>
      </c>
      <c r="BL152" s="50">
        <f t="shared" si="60"/>
        <v>740</v>
      </c>
    </row>
    <row r="153" spans="1:64" ht="15" customHeight="1">
      <c r="A153" s="37">
        <v>2149</v>
      </c>
      <c r="B153" s="38" t="s">
        <v>623</v>
      </c>
      <c r="C153" s="150">
        <v>44</v>
      </c>
      <c r="D153" s="150">
        <v>64</v>
      </c>
      <c r="E153" s="99">
        <f t="shared" si="41"/>
        <v>108</v>
      </c>
      <c r="F153" s="105">
        <v>18</v>
      </c>
      <c r="G153" s="99">
        <f t="shared" si="42"/>
        <v>126</v>
      </c>
      <c r="H153" s="135" t="str">
        <f>IF(G153="0","0",LOOKUP(G153,{0,66,80,100,120,140,160},{0,1,2,3,"3.5",4,5}))</f>
        <v>3.5</v>
      </c>
      <c r="I153" s="105">
        <v>46</v>
      </c>
      <c r="J153" s="105">
        <v>52</v>
      </c>
      <c r="K153" s="136">
        <f t="shared" si="43"/>
        <v>98</v>
      </c>
      <c r="L153" s="99">
        <f>IF(K153="0","0",LOOKUP(K153,{0,66,80,100,120,140,160},{0,1,2,3,"3.5",4,5}))</f>
        <v>2</v>
      </c>
      <c r="M153" s="105">
        <v>17</v>
      </c>
      <c r="N153" s="105">
        <v>13</v>
      </c>
      <c r="O153" s="105">
        <v>22</v>
      </c>
      <c r="P153" s="99">
        <f t="shared" si="44"/>
        <v>52</v>
      </c>
      <c r="Q153" s="137">
        <f>IF(P153="0","0",LOOKUP(P153,{0,33,40,50,60,70,80},{0,1,2,3,"3.5",4,5}))</f>
        <v>3</v>
      </c>
      <c r="R153" s="105">
        <v>17</v>
      </c>
      <c r="S153" s="105">
        <v>28</v>
      </c>
      <c r="T153" s="101">
        <f t="shared" si="45"/>
        <v>45</v>
      </c>
      <c r="U153" s="105">
        <v>14</v>
      </c>
      <c r="V153" s="105">
        <v>13</v>
      </c>
      <c r="W153" s="101">
        <f t="shared" si="46"/>
        <v>27</v>
      </c>
      <c r="X153" s="138">
        <f t="shared" si="47"/>
        <v>72</v>
      </c>
      <c r="Y153" s="99">
        <f>IF(X153="0","0",LOOKUP(X153,{0,66,80,100,120,140,160},{0,1,2,3,"3.5",4,5}))</f>
        <v>1</v>
      </c>
      <c r="Z153" s="105">
        <v>36</v>
      </c>
      <c r="AA153" s="105">
        <v>38</v>
      </c>
      <c r="AB153" s="99">
        <f t="shared" si="48"/>
        <v>74</v>
      </c>
      <c r="AC153" s="105">
        <v>21</v>
      </c>
      <c r="AD153" s="105">
        <v>16</v>
      </c>
      <c r="AE153" s="139">
        <f t="shared" si="49"/>
        <v>37</v>
      </c>
      <c r="AF153" s="140">
        <f t="shared" si="50"/>
        <v>111</v>
      </c>
      <c r="AG153" s="137">
        <f>IF(AF153="0","0",LOOKUP(AF153,{0,66,80,100,120,140,160},{0,1,2,3,"3.5",4,5}))</f>
        <v>3</v>
      </c>
      <c r="AH153" s="105">
        <v>31</v>
      </c>
      <c r="AI153" s="105">
        <v>37</v>
      </c>
      <c r="AJ153" s="99">
        <f t="shared" si="51"/>
        <v>68</v>
      </c>
      <c r="AK153" s="105">
        <v>17</v>
      </c>
      <c r="AL153" s="105">
        <v>18</v>
      </c>
      <c r="AM153" s="141">
        <f t="shared" si="52"/>
        <v>35</v>
      </c>
      <c r="AN153" s="140">
        <f t="shared" si="53"/>
        <v>103</v>
      </c>
      <c r="AO153" s="137">
        <f>IF(AN153="0","0",LOOKUP(AN153,{0,66,80,100,120,140,160},{0,1,2,3,"3.5",4,5}))</f>
        <v>3</v>
      </c>
      <c r="AP153" s="105">
        <v>27</v>
      </c>
      <c r="AQ153" s="105">
        <v>30</v>
      </c>
      <c r="AR153" s="101">
        <f t="shared" si="54"/>
        <v>57</v>
      </c>
      <c r="AS153" s="105">
        <v>14</v>
      </c>
      <c r="AT153" s="105">
        <v>13</v>
      </c>
      <c r="AU153" s="141">
        <f t="shared" si="55"/>
        <v>27</v>
      </c>
      <c r="AV153" s="141">
        <v>36</v>
      </c>
      <c r="AW153" s="141">
        <f t="shared" si="56"/>
        <v>120</v>
      </c>
      <c r="AX153" s="137" t="str">
        <f>IF(AW153="0","0",LOOKUP(AW153,{0,66,80,100,120,140,160},{0,1,2,3,"3.5",4,5}))</f>
        <v>3.5</v>
      </c>
      <c r="AY153" s="107" t="s">
        <v>486</v>
      </c>
      <c r="AZ153" s="107" t="str">
        <f>IF(ISBLANK(AX153)," ",IF(AX153="0","0",LOOKUP(AX153,{0,1,2,3,"3.5",4,5},{0,0,0,1,"1.5",2,3})))</f>
        <v>1.5</v>
      </c>
      <c r="BA153" s="44">
        <f t="shared" si="57"/>
        <v>2.8333333333333335</v>
      </c>
      <c r="BB153" s="43" t="str">
        <f t="shared" si="58"/>
        <v>C</v>
      </c>
      <c r="BC153" s="34" t="str">
        <f t="shared" si="59"/>
        <v>Bellow Average Result</v>
      </c>
      <c r="BD153" s="42"/>
      <c r="BE153" s="49" t="str">
        <f>IF(H153="0","0",LOOKUP(H153,{0,1,2,3,"3.5",4,5},{"F","D","C","B","A-","A","A+"}))</f>
        <v>A-</v>
      </c>
      <c r="BF153" s="49" t="str">
        <f>IF(L153="0","0",LOOKUP(L153,{0,1,2,3,"3.5",4,5},{"F","D","C","B","A-","A","A+"}))</f>
        <v>C</v>
      </c>
      <c r="BG153" s="49" t="str">
        <f>IF(Q153="0","0",LOOKUP(Q153,{0,1,2,3,"3.5",4,5},{"F","D","C","B","A-","A","A+"}))</f>
        <v>B</v>
      </c>
      <c r="BH153" s="49" t="str">
        <f>IF(Y153="0","0",LOOKUP(Y153,{0,1,2,3,"3.5",4,5},{"F","D","C","B","A-","A","A+"}))</f>
        <v>D</v>
      </c>
      <c r="BI153" s="49" t="str">
        <f>IF(AG153="0","0",LOOKUP(AG153,{0,1,2,3,"3.5",4,5},{"F","D","C","B","A-","A","A+"}))</f>
        <v>B</v>
      </c>
      <c r="BJ153" s="49" t="str">
        <f>IF(AO153="0","0",LOOKUP(AO153,{0,1,2,3,"3.5",4,5},{"F","D","C","B","A-","A","A+"}))</f>
        <v>B</v>
      </c>
      <c r="BK153" s="49" t="str">
        <f>IF(AX153="0","0",LOOKUP(AX153,{0,1,2,3,"3.5",4,5},{"F","D","C","B","A-","A","A+"}))</f>
        <v>A-</v>
      </c>
      <c r="BL153" s="50">
        <f t="shared" si="60"/>
        <v>682</v>
      </c>
    </row>
    <row r="154" spans="1:64" ht="15" customHeight="1">
      <c r="A154" s="37">
        <v>2150</v>
      </c>
      <c r="B154" s="38" t="s">
        <v>624</v>
      </c>
      <c r="C154" s="150">
        <v>37</v>
      </c>
      <c r="D154" s="150">
        <v>61</v>
      </c>
      <c r="E154" s="99">
        <f t="shared" si="41"/>
        <v>98</v>
      </c>
      <c r="F154" s="105">
        <v>19</v>
      </c>
      <c r="G154" s="99">
        <f t="shared" si="42"/>
        <v>117</v>
      </c>
      <c r="H154" s="135">
        <f>IF(G154="0","0",LOOKUP(G154,{0,66,80,100,120,140,160},{0,1,2,3,"3.5",4,5}))</f>
        <v>3</v>
      </c>
      <c r="I154" s="105">
        <v>60</v>
      </c>
      <c r="J154" s="105">
        <v>61</v>
      </c>
      <c r="K154" s="136">
        <f t="shared" si="43"/>
        <v>121</v>
      </c>
      <c r="L154" s="99" t="str">
        <f>IF(K154="0","0",LOOKUP(K154,{0,66,80,100,120,140,160},{0,1,2,3,"3.5",4,5}))</f>
        <v>3.5</v>
      </c>
      <c r="M154" s="105">
        <v>26</v>
      </c>
      <c r="N154" s="105">
        <v>16</v>
      </c>
      <c r="O154" s="105">
        <v>15</v>
      </c>
      <c r="P154" s="99">
        <f t="shared" si="44"/>
        <v>57</v>
      </c>
      <c r="Q154" s="137">
        <f>IF(P154="0","0",LOOKUP(P154,{0,33,40,50,60,70,80},{0,1,2,3,"3.5",4,5}))</f>
        <v>3</v>
      </c>
      <c r="R154" s="105">
        <v>21</v>
      </c>
      <c r="S154" s="105">
        <v>40</v>
      </c>
      <c r="T154" s="101">
        <f t="shared" si="45"/>
        <v>61</v>
      </c>
      <c r="U154" s="105">
        <v>19</v>
      </c>
      <c r="V154" s="105">
        <v>9</v>
      </c>
      <c r="W154" s="101">
        <f t="shared" si="46"/>
        <v>28</v>
      </c>
      <c r="X154" s="138">
        <f t="shared" si="47"/>
        <v>89</v>
      </c>
      <c r="Y154" s="99">
        <f>IF(X154="0","0",LOOKUP(X154,{0,66,80,100,120,140,160},{0,1,2,3,"3.5",4,5}))</f>
        <v>2</v>
      </c>
      <c r="Z154" s="105">
        <v>41</v>
      </c>
      <c r="AA154" s="105">
        <v>37</v>
      </c>
      <c r="AB154" s="99">
        <f t="shared" si="48"/>
        <v>78</v>
      </c>
      <c r="AC154" s="105">
        <v>21</v>
      </c>
      <c r="AD154" s="105">
        <v>22</v>
      </c>
      <c r="AE154" s="139">
        <f t="shared" si="49"/>
        <v>43</v>
      </c>
      <c r="AF154" s="140">
        <f t="shared" si="50"/>
        <v>121</v>
      </c>
      <c r="AG154" s="137" t="str">
        <f>IF(AF154="0","0",LOOKUP(AF154,{0,66,80,100,120,140,160},{0,1,2,3,"3.5",4,5}))</f>
        <v>3.5</v>
      </c>
      <c r="AH154" s="105">
        <v>37</v>
      </c>
      <c r="AI154" s="105">
        <v>39</v>
      </c>
      <c r="AJ154" s="99">
        <f t="shared" si="51"/>
        <v>76</v>
      </c>
      <c r="AK154" s="105">
        <v>19</v>
      </c>
      <c r="AL154" s="105">
        <v>18</v>
      </c>
      <c r="AM154" s="141">
        <f t="shared" si="52"/>
        <v>37</v>
      </c>
      <c r="AN154" s="140">
        <f t="shared" si="53"/>
        <v>113</v>
      </c>
      <c r="AO154" s="137">
        <f>IF(AN154="0","0",LOOKUP(AN154,{0,66,80,100,120,140,160},{0,1,2,3,"3.5",4,5}))</f>
        <v>3</v>
      </c>
      <c r="AP154" s="105">
        <v>42</v>
      </c>
      <c r="AQ154" s="105">
        <v>29</v>
      </c>
      <c r="AR154" s="101">
        <f t="shared" si="54"/>
        <v>71</v>
      </c>
      <c r="AS154" s="105">
        <v>17</v>
      </c>
      <c r="AT154" s="105">
        <v>13</v>
      </c>
      <c r="AU154" s="141">
        <f t="shared" si="55"/>
        <v>30</v>
      </c>
      <c r="AV154" s="141">
        <v>50</v>
      </c>
      <c r="AW154" s="141">
        <f t="shared" si="56"/>
        <v>151</v>
      </c>
      <c r="AX154" s="137">
        <f>IF(AW154="0","0",LOOKUP(AW154,{0,66,80,100,120,140,160},{0,1,2,3,"3.5",4,5}))</f>
        <v>4</v>
      </c>
      <c r="AY154" s="107" t="s">
        <v>486</v>
      </c>
      <c r="AZ154" s="107">
        <f>IF(ISBLANK(AX154)," ",IF(AX154="0","0",LOOKUP(AX154,{0,1,2,3,"3.5",4,5},{0,0,0,1,"1.5",2,3})))</f>
        <v>2</v>
      </c>
      <c r="BA154" s="44">
        <f t="shared" si="57"/>
        <v>3.3333333333333335</v>
      </c>
      <c r="BB154" s="43" t="str">
        <f t="shared" si="58"/>
        <v>B</v>
      </c>
      <c r="BC154" s="34" t="str">
        <f t="shared" si="59"/>
        <v>Average Result</v>
      </c>
      <c r="BD154" s="42"/>
      <c r="BE154" s="49" t="str">
        <f>IF(H154="0","0",LOOKUP(H154,{0,1,2,3,"3.5",4,5},{"F","D","C","B","A-","A","A+"}))</f>
        <v>B</v>
      </c>
      <c r="BF154" s="49" t="str">
        <f>IF(L154="0","0",LOOKUP(L154,{0,1,2,3,"3.5",4,5},{"F","D","C","B","A-","A","A+"}))</f>
        <v>A-</v>
      </c>
      <c r="BG154" s="49" t="str">
        <f>IF(Q154="0","0",LOOKUP(Q154,{0,1,2,3,"3.5",4,5},{"F","D","C","B","A-","A","A+"}))</f>
        <v>B</v>
      </c>
      <c r="BH154" s="49" t="str">
        <f>IF(Y154="0","0",LOOKUP(Y154,{0,1,2,3,"3.5",4,5},{"F","D","C","B","A-","A","A+"}))</f>
        <v>C</v>
      </c>
      <c r="BI154" s="49" t="str">
        <f>IF(AG154="0","0",LOOKUP(AG154,{0,1,2,3,"3.5",4,5},{"F","D","C","B","A-","A","A+"}))</f>
        <v>A-</v>
      </c>
      <c r="BJ154" s="49" t="str">
        <f>IF(AO154="0","0",LOOKUP(AO154,{0,1,2,3,"3.5",4,5},{"F","D","C","B","A-","A","A+"}))</f>
        <v>B</v>
      </c>
      <c r="BK154" s="49" t="str">
        <f>IF(AX154="0","0",LOOKUP(AX154,{0,1,2,3,"3.5",4,5},{"F","D","C","B","A-","A","A+"}))</f>
        <v>A</v>
      </c>
      <c r="BL154" s="50">
        <f t="shared" si="60"/>
        <v>769</v>
      </c>
    </row>
    <row r="155" spans="1:64" ht="15" customHeight="1">
      <c r="A155" s="37">
        <v>2151</v>
      </c>
      <c r="B155" s="38" t="s">
        <v>625</v>
      </c>
      <c r="C155" s="150">
        <v>37</v>
      </c>
      <c r="D155" s="150">
        <v>68</v>
      </c>
      <c r="E155" s="99">
        <f t="shared" si="41"/>
        <v>105</v>
      </c>
      <c r="F155" s="105">
        <v>23</v>
      </c>
      <c r="G155" s="99">
        <f t="shared" si="42"/>
        <v>128</v>
      </c>
      <c r="H155" s="135" t="str">
        <f>IF(G155="0","0",LOOKUP(G155,{0,66,80,100,120,140,160},{0,1,2,3,"3.5",4,5}))</f>
        <v>3.5</v>
      </c>
      <c r="I155" s="105">
        <v>52</v>
      </c>
      <c r="J155" s="105">
        <v>69</v>
      </c>
      <c r="K155" s="136">
        <f t="shared" si="43"/>
        <v>121</v>
      </c>
      <c r="L155" s="99" t="str">
        <f>IF(K155="0","0",LOOKUP(K155,{0,66,80,100,120,140,160},{0,1,2,3,"3.5",4,5}))</f>
        <v>3.5</v>
      </c>
      <c r="M155" s="105">
        <v>25</v>
      </c>
      <c r="N155" s="105">
        <v>16</v>
      </c>
      <c r="O155" s="105">
        <v>12</v>
      </c>
      <c r="P155" s="99">
        <f t="shared" si="44"/>
        <v>53</v>
      </c>
      <c r="Q155" s="137">
        <f>IF(P155="0","0",LOOKUP(P155,{0,33,40,50,60,70,80},{0,1,2,3,"3.5",4,5}))</f>
        <v>3</v>
      </c>
      <c r="R155" s="105">
        <v>26</v>
      </c>
      <c r="S155" s="105">
        <v>36</v>
      </c>
      <c r="T155" s="101">
        <f t="shared" si="45"/>
        <v>62</v>
      </c>
      <c r="U155" s="105">
        <v>16</v>
      </c>
      <c r="V155" s="105">
        <v>14</v>
      </c>
      <c r="W155" s="101">
        <f t="shared" si="46"/>
        <v>30</v>
      </c>
      <c r="X155" s="138">
        <f t="shared" si="47"/>
        <v>92</v>
      </c>
      <c r="Y155" s="99">
        <f>IF(X155="0","0",LOOKUP(X155,{0,66,80,100,120,140,160},{0,1,2,3,"3.5",4,5}))</f>
        <v>2</v>
      </c>
      <c r="Z155" s="105">
        <v>35</v>
      </c>
      <c r="AA155" s="105">
        <v>33</v>
      </c>
      <c r="AB155" s="99">
        <f t="shared" si="48"/>
        <v>68</v>
      </c>
      <c r="AC155" s="105">
        <v>20</v>
      </c>
      <c r="AD155" s="105">
        <v>25</v>
      </c>
      <c r="AE155" s="139">
        <f t="shared" si="49"/>
        <v>45</v>
      </c>
      <c r="AF155" s="140">
        <f t="shared" si="50"/>
        <v>113</v>
      </c>
      <c r="AG155" s="137">
        <f>IF(AF155="0","0",LOOKUP(AF155,{0,66,80,100,120,140,160},{0,1,2,3,"3.5",4,5}))</f>
        <v>3</v>
      </c>
      <c r="AH155" s="105">
        <v>34</v>
      </c>
      <c r="AI155" s="105">
        <v>39</v>
      </c>
      <c r="AJ155" s="99">
        <f t="shared" si="51"/>
        <v>73</v>
      </c>
      <c r="AK155" s="105">
        <v>27</v>
      </c>
      <c r="AL155" s="105">
        <v>16</v>
      </c>
      <c r="AM155" s="141">
        <f t="shared" si="52"/>
        <v>43</v>
      </c>
      <c r="AN155" s="140">
        <f t="shared" si="53"/>
        <v>116</v>
      </c>
      <c r="AO155" s="137">
        <f>IF(AN155="0","0",LOOKUP(AN155,{0,66,80,100,120,140,160},{0,1,2,3,"3.5",4,5}))</f>
        <v>3</v>
      </c>
      <c r="AP155" s="105">
        <v>43</v>
      </c>
      <c r="AQ155" s="105">
        <v>28</v>
      </c>
      <c r="AR155" s="101">
        <f t="shared" si="54"/>
        <v>71</v>
      </c>
      <c r="AS155" s="105">
        <v>17</v>
      </c>
      <c r="AT155" s="105">
        <v>13</v>
      </c>
      <c r="AU155" s="141">
        <f t="shared" si="55"/>
        <v>30</v>
      </c>
      <c r="AV155" s="141">
        <v>50</v>
      </c>
      <c r="AW155" s="141">
        <f t="shared" si="56"/>
        <v>151</v>
      </c>
      <c r="AX155" s="137">
        <f>IF(AW155="0","0",LOOKUP(AW155,{0,66,80,100,120,140,160},{0,1,2,3,"3.5",4,5}))</f>
        <v>4</v>
      </c>
      <c r="AY155" s="107" t="s">
        <v>486</v>
      </c>
      <c r="AZ155" s="107">
        <f>IF(ISBLANK(AX155)," ",IF(AX155="0","0",LOOKUP(AX155,{0,1,2,3,"3.5",4,5},{0,0,0,1,"1.5",2,3})))</f>
        <v>2</v>
      </c>
      <c r="BA155" s="44">
        <f t="shared" si="57"/>
        <v>3.3333333333333335</v>
      </c>
      <c r="BB155" s="43" t="str">
        <f t="shared" si="58"/>
        <v>B</v>
      </c>
      <c r="BC155" s="34" t="str">
        <f t="shared" si="59"/>
        <v>Average Result</v>
      </c>
      <c r="BD155" s="42"/>
      <c r="BE155" s="49" t="str">
        <f>IF(H155="0","0",LOOKUP(H155,{0,1,2,3,"3.5",4,5},{"F","D","C","B","A-","A","A+"}))</f>
        <v>A-</v>
      </c>
      <c r="BF155" s="49" t="str">
        <f>IF(L155="0","0",LOOKUP(L155,{0,1,2,3,"3.5",4,5},{"F","D","C","B","A-","A","A+"}))</f>
        <v>A-</v>
      </c>
      <c r="BG155" s="49" t="str">
        <f>IF(Q155="0","0",LOOKUP(Q155,{0,1,2,3,"3.5",4,5},{"F","D","C","B","A-","A","A+"}))</f>
        <v>B</v>
      </c>
      <c r="BH155" s="49" t="str">
        <f>IF(Y155="0","0",LOOKUP(Y155,{0,1,2,3,"3.5",4,5},{"F","D","C","B","A-","A","A+"}))</f>
        <v>C</v>
      </c>
      <c r="BI155" s="49" t="str">
        <f>IF(AG155="0","0",LOOKUP(AG155,{0,1,2,3,"3.5",4,5},{"F","D","C","B","A-","A","A+"}))</f>
        <v>B</v>
      </c>
      <c r="BJ155" s="49" t="str">
        <f>IF(AO155="0","0",LOOKUP(AO155,{0,1,2,3,"3.5",4,5},{"F","D","C","B","A-","A","A+"}))</f>
        <v>B</v>
      </c>
      <c r="BK155" s="49" t="str">
        <f>IF(AX155="0","0",LOOKUP(AX155,{0,1,2,3,"3.5",4,5},{"F","D","C","B","A-","A","A+"}))</f>
        <v>A</v>
      </c>
      <c r="BL155" s="50">
        <f t="shared" si="60"/>
        <v>774</v>
      </c>
    </row>
    <row r="156" spans="1:64" ht="15" customHeight="1">
      <c r="A156" s="37">
        <v>2152</v>
      </c>
      <c r="B156" s="38" t="s">
        <v>626</v>
      </c>
      <c r="C156" s="150">
        <v>45</v>
      </c>
      <c r="D156" s="150">
        <v>65</v>
      </c>
      <c r="E156" s="99">
        <f t="shared" si="41"/>
        <v>110</v>
      </c>
      <c r="F156" s="105">
        <v>21</v>
      </c>
      <c r="G156" s="99">
        <f t="shared" si="42"/>
        <v>131</v>
      </c>
      <c r="H156" s="135" t="str">
        <f>IF(G156="0","0",LOOKUP(G156,{0,66,80,100,120,140,160},{0,1,2,3,"3.5",4,5}))</f>
        <v>3.5</v>
      </c>
      <c r="I156" s="105">
        <v>54</v>
      </c>
      <c r="J156" s="105">
        <v>47</v>
      </c>
      <c r="K156" s="136">
        <f t="shared" si="43"/>
        <v>101</v>
      </c>
      <c r="L156" s="99">
        <f>IF(K156="0","0",LOOKUP(K156,{0,66,80,100,120,140,160},{0,1,2,3,"3.5",4,5}))</f>
        <v>3</v>
      </c>
      <c r="M156" s="105">
        <v>29</v>
      </c>
      <c r="N156" s="105">
        <v>11</v>
      </c>
      <c r="O156" s="105">
        <v>22</v>
      </c>
      <c r="P156" s="99">
        <f t="shared" si="44"/>
        <v>62</v>
      </c>
      <c r="Q156" s="137" t="str">
        <f>IF(P156="0","0",LOOKUP(P156,{0,33,40,50,60,70,80},{0,1,2,3,"3.5",4,5}))</f>
        <v>3.5</v>
      </c>
      <c r="R156" s="105">
        <v>29</v>
      </c>
      <c r="S156" s="105">
        <v>44</v>
      </c>
      <c r="T156" s="101">
        <f t="shared" si="45"/>
        <v>73</v>
      </c>
      <c r="U156" s="105">
        <v>16</v>
      </c>
      <c r="V156" s="105">
        <v>17</v>
      </c>
      <c r="W156" s="101">
        <f t="shared" si="46"/>
        <v>33</v>
      </c>
      <c r="X156" s="138">
        <f t="shared" si="47"/>
        <v>106</v>
      </c>
      <c r="Y156" s="99">
        <f>IF(X156="0","0",LOOKUP(X156,{0,66,80,100,120,140,160},{0,1,2,3,"3.5",4,5}))</f>
        <v>3</v>
      </c>
      <c r="Z156" s="105">
        <v>51</v>
      </c>
      <c r="AA156" s="105">
        <v>34</v>
      </c>
      <c r="AB156" s="99">
        <f t="shared" si="48"/>
        <v>85</v>
      </c>
      <c r="AC156" s="105">
        <v>16</v>
      </c>
      <c r="AD156" s="105">
        <v>22</v>
      </c>
      <c r="AE156" s="139">
        <f t="shared" si="49"/>
        <v>38</v>
      </c>
      <c r="AF156" s="140">
        <f t="shared" si="50"/>
        <v>123</v>
      </c>
      <c r="AG156" s="137" t="str">
        <f>IF(AF156="0","0",LOOKUP(AF156,{0,66,80,100,120,140,160},{0,1,2,3,"3.5",4,5}))</f>
        <v>3.5</v>
      </c>
      <c r="AH156" s="105">
        <v>47</v>
      </c>
      <c r="AI156" s="105">
        <v>45</v>
      </c>
      <c r="AJ156" s="99">
        <f t="shared" si="51"/>
        <v>92</v>
      </c>
      <c r="AK156" s="105">
        <v>19</v>
      </c>
      <c r="AL156" s="105">
        <v>20</v>
      </c>
      <c r="AM156" s="141">
        <f t="shared" si="52"/>
        <v>39</v>
      </c>
      <c r="AN156" s="140">
        <f t="shared" si="53"/>
        <v>131</v>
      </c>
      <c r="AO156" s="137" t="str">
        <f>IF(AN156="0","0",LOOKUP(AN156,{0,66,80,100,120,140,160},{0,1,2,3,"3.5",4,5}))</f>
        <v>3.5</v>
      </c>
      <c r="AP156" s="105">
        <v>44</v>
      </c>
      <c r="AQ156" s="105">
        <v>27</v>
      </c>
      <c r="AR156" s="101">
        <f t="shared" si="54"/>
        <v>71</v>
      </c>
      <c r="AS156" s="105">
        <v>13</v>
      </c>
      <c r="AT156" s="105">
        <v>10</v>
      </c>
      <c r="AU156" s="141">
        <f t="shared" si="55"/>
        <v>23</v>
      </c>
      <c r="AV156" s="141">
        <v>50</v>
      </c>
      <c r="AW156" s="141">
        <f t="shared" si="56"/>
        <v>144</v>
      </c>
      <c r="AX156" s="137">
        <f>IF(AW156="0","0",LOOKUP(AW156,{0,66,80,100,120,140,160},{0,1,2,3,"3.5",4,5}))</f>
        <v>4</v>
      </c>
      <c r="AY156" s="107" t="s">
        <v>486</v>
      </c>
      <c r="AZ156" s="107">
        <f>IF(ISBLANK(AX156)," ",IF(AX156="0","0",LOOKUP(AX156,{0,1,2,3,"3.5",4,5},{0,0,0,1,"1.5",2,3})))</f>
        <v>2</v>
      </c>
      <c r="BA156" s="44">
        <f t="shared" si="57"/>
        <v>3.6666666666666665</v>
      </c>
      <c r="BB156" s="43" t="str">
        <f t="shared" si="58"/>
        <v>A-</v>
      </c>
      <c r="BC156" s="34" t="str">
        <f t="shared" si="59"/>
        <v>Good Result</v>
      </c>
      <c r="BD156" s="42"/>
      <c r="BE156" s="49" t="str">
        <f>IF(H156="0","0",LOOKUP(H156,{0,1,2,3,"3.5",4,5},{"F","D","C","B","A-","A","A+"}))</f>
        <v>A-</v>
      </c>
      <c r="BF156" s="49" t="str">
        <f>IF(L156="0","0",LOOKUP(L156,{0,1,2,3,"3.5",4,5},{"F","D","C","B","A-","A","A+"}))</f>
        <v>B</v>
      </c>
      <c r="BG156" s="49" t="str">
        <f>IF(Q156="0","0",LOOKUP(Q156,{0,1,2,3,"3.5",4,5},{"F","D","C","B","A-","A","A+"}))</f>
        <v>A-</v>
      </c>
      <c r="BH156" s="49" t="str">
        <f>IF(Y156="0","0",LOOKUP(Y156,{0,1,2,3,"3.5",4,5},{"F","D","C","B","A-","A","A+"}))</f>
        <v>B</v>
      </c>
      <c r="BI156" s="49" t="str">
        <f>IF(AG156="0","0",LOOKUP(AG156,{0,1,2,3,"3.5",4,5},{"F","D","C","B","A-","A","A+"}))</f>
        <v>A-</v>
      </c>
      <c r="BJ156" s="49" t="str">
        <f>IF(AO156="0","0",LOOKUP(AO156,{0,1,2,3,"3.5",4,5},{"F","D","C","B","A-","A","A+"}))</f>
        <v>A-</v>
      </c>
      <c r="BK156" s="49" t="str">
        <f>IF(AX156="0","0",LOOKUP(AX156,{0,1,2,3,"3.5",4,5},{"F","D","C","B","A-","A","A+"}))</f>
        <v>A</v>
      </c>
      <c r="BL156" s="50">
        <f t="shared" si="60"/>
        <v>798</v>
      </c>
    </row>
    <row r="157" spans="1:64" ht="15" customHeight="1">
      <c r="A157" s="37">
        <v>2153</v>
      </c>
      <c r="B157" s="38" t="s">
        <v>627</v>
      </c>
      <c r="C157" s="150">
        <v>35</v>
      </c>
      <c r="D157" s="150"/>
      <c r="E157" s="99">
        <f t="shared" si="41"/>
        <v>35</v>
      </c>
      <c r="F157" s="105">
        <v>16</v>
      </c>
      <c r="G157" s="99">
        <f t="shared" si="42"/>
        <v>0</v>
      </c>
      <c r="H157" s="135">
        <f>IF(G157="0","0",LOOKUP(G157,{0,66,80,100,120,140,160},{0,1,2,3,"3.5",4,5}))</f>
        <v>0</v>
      </c>
      <c r="I157" s="105">
        <v>56</v>
      </c>
      <c r="J157" s="105">
        <v>46</v>
      </c>
      <c r="K157" s="136">
        <f t="shared" si="43"/>
        <v>102</v>
      </c>
      <c r="L157" s="99">
        <f>IF(K157="0","0",LOOKUP(K157,{0,66,80,100,120,140,160},{0,1,2,3,"3.5",4,5}))</f>
        <v>3</v>
      </c>
      <c r="M157" s="105"/>
      <c r="N157" s="105"/>
      <c r="O157" s="105"/>
      <c r="P157" s="99">
        <f t="shared" si="44"/>
        <v>0</v>
      </c>
      <c r="Q157" s="137">
        <f>IF(P157="0","0",LOOKUP(P157,{0,33,40,50,60,70,80},{0,1,2,3,"3.5",4,5}))</f>
        <v>0</v>
      </c>
      <c r="R157" s="105"/>
      <c r="S157" s="105"/>
      <c r="T157" s="101">
        <f t="shared" si="45"/>
        <v>0</v>
      </c>
      <c r="U157" s="105"/>
      <c r="V157" s="105"/>
      <c r="W157" s="101">
        <f t="shared" si="46"/>
        <v>0</v>
      </c>
      <c r="X157" s="138">
        <f t="shared" si="47"/>
        <v>0</v>
      </c>
      <c r="Y157" s="99">
        <f>IF(X157="0","0",LOOKUP(X157,{0,66,80,100,120,140,160},{0,1,2,3,"3.5",4,5}))</f>
        <v>0</v>
      </c>
      <c r="Z157" s="105"/>
      <c r="AA157" s="105"/>
      <c r="AB157" s="99">
        <f t="shared" si="48"/>
        <v>0</v>
      </c>
      <c r="AC157" s="105"/>
      <c r="AD157" s="105"/>
      <c r="AE157" s="139">
        <f t="shared" si="49"/>
        <v>0</v>
      </c>
      <c r="AF157" s="140">
        <f t="shared" si="50"/>
        <v>0</v>
      </c>
      <c r="AG157" s="137">
        <f>IF(AF157="0","0",LOOKUP(AF157,{0,66,80,100,120,140,160},{0,1,2,3,"3.5",4,5}))</f>
        <v>0</v>
      </c>
      <c r="AH157" s="105"/>
      <c r="AI157" s="105"/>
      <c r="AJ157" s="99">
        <f t="shared" si="51"/>
        <v>0</v>
      </c>
      <c r="AK157" s="105"/>
      <c r="AL157" s="105"/>
      <c r="AM157" s="141">
        <f t="shared" si="52"/>
        <v>0</v>
      </c>
      <c r="AN157" s="140">
        <f t="shared" si="53"/>
        <v>0</v>
      </c>
      <c r="AO157" s="137">
        <f>IF(AN157="0","0",LOOKUP(AN157,{0,66,80,100,120,140,160},{0,1,2,3,"3.5",4,5}))</f>
        <v>0</v>
      </c>
      <c r="AP157" s="105"/>
      <c r="AQ157" s="105"/>
      <c r="AR157" s="101">
        <f t="shared" si="54"/>
        <v>0</v>
      </c>
      <c r="AS157" s="105"/>
      <c r="AT157" s="105"/>
      <c r="AU157" s="141">
        <f t="shared" si="55"/>
        <v>0</v>
      </c>
      <c r="AV157" s="141"/>
      <c r="AW157" s="141">
        <f t="shared" si="56"/>
        <v>0</v>
      </c>
      <c r="AX157" s="137">
        <f>IF(AW157="0","0",LOOKUP(AW157,{0,66,80,100,120,140,160},{0,1,2,3,"3.5",4,5}))</f>
        <v>0</v>
      </c>
      <c r="AY157" s="107" t="s">
        <v>486</v>
      </c>
      <c r="AZ157" s="107">
        <f>IF(ISBLANK(AX157)," ",IF(AX157="0","0",LOOKUP(AX157,{0,1,2,3,"3.5",4,5},{0,0,0,1,"1.5",2,3})))</f>
        <v>0</v>
      </c>
      <c r="BA157" s="44">
        <f t="shared" si="57"/>
        <v>0</v>
      </c>
      <c r="BB157" s="43" t="str">
        <f t="shared" si="58"/>
        <v>F</v>
      </c>
      <c r="BC157" s="34" t="str">
        <f t="shared" si="59"/>
        <v>Fail</v>
      </c>
      <c r="BD157" s="42"/>
      <c r="BE157" s="49" t="str">
        <f>IF(H157="0","0",LOOKUP(H157,{0,1,2,3,"3.5",4,5},{"F","D","C","B","A-","A","A+"}))</f>
        <v>F</v>
      </c>
      <c r="BF157" s="49" t="str">
        <f>IF(L157="0","0",LOOKUP(L157,{0,1,2,3,"3.5",4,5},{"F","D","C","B","A-","A","A+"}))</f>
        <v>B</v>
      </c>
      <c r="BG157" s="49" t="str">
        <f>IF(Q157="0","0",LOOKUP(Q157,{0,1,2,3,"3.5",4,5},{"F","D","C","B","A-","A","A+"}))</f>
        <v>F</v>
      </c>
      <c r="BH157" s="49" t="str">
        <f>IF(Y157="0","0",LOOKUP(Y157,{0,1,2,3,"3.5",4,5},{"F","D","C","B","A-","A","A+"}))</f>
        <v>F</v>
      </c>
      <c r="BI157" s="49" t="str">
        <f>IF(AG157="0","0",LOOKUP(AG157,{0,1,2,3,"3.5",4,5},{"F","D","C","B","A-","A","A+"}))</f>
        <v>F</v>
      </c>
      <c r="BJ157" s="49" t="str">
        <f>IF(AO157="0","0",LOOKUP(AO157,{0,1,2,3,"3.5",4,5},{"F","D","C","B","A-","A","A+"}))</f>
        <v>F</v>
      </c>
      <c r="BK157" s="49" t="str">
        <f>IF(AX157="0","0",LOOKUP(AX157,{0,1,2,3,"3.5",4,5},{"F","D","C","B","A-","A","A+"}))</f>
        <v>F</v>
      </c>
      <c r="BL157" s="50">
        <f t="shared" si="60"/>
        <v>102</v>
      </c>
    </row>
    <row r="158" spans="1:64" ht="15" customHeight="1">
      <c r="A158" s="37">
        <v>2154</v>
      </c>
      <c r="B158" s="38" t="s">
        <v>628</v>
      </c>
      <c r="C158" s="150"/>
      <c r="D158" s="150"/>
      <c r="E158" s="99">
        <f t="shared" si="41"/>
        <v>0</v>
      </c>
      <c r="F158" s="114">
        <v>22</v>
      </c>
      <c r="G158" s="99">
        <f t="shared" si="42"/>
        <v>0</v>
      </c>
      <c r="H158" s="135">
        <f>IF(G158="0","0",LOOKUP(G158,{0,66,80,100,120,140,160},{0,1,2,3,"3.5",4,5}))</f>
        <v>0</v>
      </c>
      <c r="I158" s="105"/>
      <c r="J158" s="105"/>
      <c r="K158" s="136">
        <f t="shared" si="43"/>
        <v>0</v>
      </c>
      <c r="L158" s="99">
        <f>IF(K158="0","0",LOOKUP(K158,{0,66,80,100,120,140,160},{0,1,2,3,"3.5",4,5}))</f>
        <v>0</v>
      </c>
      <c r="M158" s="105"/>
      <c r="N158" s="105"/>
      <c r="O158" s="114">
        <v>13</v>
      </c>
      <c r="P158" s="99">
        <f t="shared" si="44"/>
        <v>0</v>
      </c>
      <c r="Q158" s="137">
        <f>IF(P158="0","0",LOOKUP(P158,{0,33,40,50,60,70,80},{0,1,2,3,"3.5",4,5}))</f>
        <v>0</v>
      </c>
      <c r="R158" s="105"/>
      <c r="S158" s="105"/>
      <c r="T158" s="101">
        <f t="shared" si="45"/>
        <v>0</v>
      </c>
      <c r="U158" s="105"/>
      <c r="V158" s="105"/>
      <c r="W158" s="101">
        <f t="shared" si="46"/>
        <v>0</v>
      </c>
      <c r="X158" s="138">
        <f t="shared" si="47"/>
        <v>0</v>
      </c>
      <c r="Y158" s="99">
        <f>IF(X158="0","0",LOOKUP(X158,{0,66,80,100,120,140,160},{0,1,2,3,"3.5",4,5}))</f>
        <v>0</v>
      </c>
      <c r="Z158" s="105"/>
      <c r="AA158" s="105"/>
      <c r="AB158" s="99">
        <f t="shared" si="48"/>
        <v>0</v>
      </c>
      <c r="AC158" s="105"/>
      <c r="AD158" s="105"/>
      <c r="AE158" s="139">
        <f t="shared" si="49"/>
        <v>0</v>
      </c>
      <c r="AF158" s="140">
        <f t="shared" si="50"/>
        <v>0</v>
      </c>
      <c r="AG158" s="137">
        <f>IF(AF158="0","0",LOOKUP(AF158,{0,66,80,100,120,140,160},{0,1,2,3,"3.5",4,5}))</f>
        <v>0</v>
      </c>
      <c r="AH158" s="105"/>
      <c r="AI158" s="105"/>
      <c r="AJ158" s="99">
        <f t="shared" si="51"/>
        <v>0</v>
      </c>
      <c r="AK158" s="105"/>
      <c r="AL158" s="105"/>
      <c r="AM158" s="141">
        <f t="shared" si="52"/>
        <v>0</v>
      </c>
      <c r="AN158" s="140">
        <f t="shared" si="53"/>
        <v>0</v>
      </c>
      <c r="AO158" s="137">
        <f>IF(AN158="0","0",LOOKUP(AN158,{0,66,80,100,120,140,160},{0,1,2,3,"3.5",4,5}))</f>
        <v>0</v>
      </c>
      <c r="AP158" s="105"/>
      <c r="AQ158" s="105"/>
      <c r="AR158" s="101">
        <f t="shared" si="54"/>
        <v>0</v>
      </c>
      <c r="AS158" s="105"/>
      <c r="AT158" s="105"/>
      <c r="AU158" s="141">
        <f t="shared" si="55"/>
        <v>0</v>
      </c>
      <c r="AV158" s="141"/>
      <c r="AW158" s="141">
        <f t="shared" si="56"/>
        <v>0</v>
      </c>
      <c r="AX158" s="137">
        <f>IF(AW158="0","0",LOOKUP(AW158,{0,66,80,100,120,140,160},{0,1,2,3,"3.5",4,5}))</f>
        <v>0</v>
      </c>
      <c r="AY158" s="107" t="s">
        <v>486</v>
      </c>
      <c r="AZ158" s="107">
        <f>IF(ISBLANK(AX158)," ",IF(AX158="0","0",LOOKUP(AX158,{0,1,2,3,"3.5",4,5},{0,0,0,1,"1.5",2,3})))</f>
        <v>0</v>
      </c>
      <c r="BA158" s="44">
        <f t="shared" si="57"/>
        <v>0</v>
      </c>
      <c r="BB158" s="43" t="str">
        <f t="shared" si="58"/>
        <v>F</v>
      </c>
      <c r="BC158" s="34" t="str">
        <f t="shared" si="59"/>
        <v>Fail</v>
      </c>
      <c r="BD158" s="42"/>
      <c r="BE158" s="49" t="str">
        <f>IF(H158="0","0",LOOKUP(H158,{0,1,2,3,"3.5",4,5},{"F","D","C","B","A-","A","A+"}))</f>
        <v>F</v>
      </c>
      <c r="BF158" s="49" t="str">
        <f>IF(L158="0","0",LOOKUP(L158,{0,1,2,3,"3.5",4,5},{"F","D","C","B","A-","A","A+"}))</f>
        <v>F</v>
      </c>
      <c r="BG158" s="49" t="str">
        <f>IF(Q158="0","0",LOOKUP(Q158,{0,1,2,3,"3.5",4,5},{"F","D","C","B","A-","A","A+"}))</f>
        <v>F</v>
      </c>
      <c r="BH158" s="49" t="str">
        <f>IF(Y158="0","0",LOOKUP(Y158,{0,1,2,3,"3.5",4,5},{"F","D","C","B","A-","A","A+"}))</f>
        <v>F</v>
      </c>
      <c r="BI158" s="49" t="str">
        <f>IF(AG158="0","0",LOOKUP(AG158,{0,1,2,3,"3.5",4,5},{"F","D","C","B","A-","A","A+"}))</f>
        <v>F</v>
      </c>
      <c r="BJ158" s="49" t="str">
        <f>IF(AO158="0","0",LOOKUP(AO158,{0,1,2,3,"3.5",4,5},{"F","D","C","B","A-","A","A+"}))</f>
        <v>F</v>
      </c>
      <c r="BK158" s="49" t="str">
        <f>IF(AX158="0","0",LOOKUP(AX158,{0,1,2,3,"3.5",4,5},{"F","D","C","B","A-","A","A+"}))</f>
        <v>F</v>
      </c>
      <c r="BL158" s="50">
        <f t="shared" si="60"/>
        <v>0</v>
      </c>
    </row>
    <row r="159" spans="1:64" ht="15" customHeight="1">
      <c r="A159" s="37">
        <v>2155</v>
      </c>
      <c r="B159" s="38" t="s">
        <v>629</v>
      </c>
      <c r="C159" s="150">
        <v>37</v>
      </c>
      <c r="D159" s="150">
        <v>57</v>
      </c>
      <c r="E159" s="99">
        <f t="shared" si="41"/>
        <v>94</v>
      </c>
      <c r="F159" s="105">
        <v>22</v>
      </c>
      <c r="G159" s="99">
        <f t="shared" si="42"/>
        <v>116</v>
      </c>
      <c r="H159" s="135">
        <f>IF(G159="0","0",LOOKUP(G159,{0,66,80,100,120,140,160},{0,1,2,3,"3.5",4,5}))</f>
        <v>3</v>
      </c>
      <c r="I159" s="105">
        <v>54</v>
      </c>
      <c r="J159" s="105">
        <v>40</v>
      </c>
      <c r="K159" s="136">
        <f t="shared" si="43"/>
        <v>94</v>
      </c>
      <c r="L159" s="99">
        <f>IF(K159="0","0",LOOKUP(K159,{0,66,80,100,120,140,160},{0,1,2,3,"3.5",4,5}))</f>
        <v>2</v>
      </c>
      <c r="M159" s="105"/>
      <c r="N159" s="105"/>
      <c r="O159" s="105"/>
      <c r="P159" s="99">
        <f t="shared" si="44"/>
        <v>0</v>
      </c>
      <c r="Q159" s="137">
        <f>IF(P159="0","0",LOOKUP(P159,{0,33,40,50,60,70,80},{0,1,2,3,"3.5",4,5}))</f>
        <v>0</v>
      </c>
      <c r="R159" s="105">
        <v>29</v>
      </c>
      <c r="S159" s="105"/>
      <c r="T159" s="101">
        <f t="shared" si="45"/>
        <v>29</v>
      </c>
      <c r="U159" s="105">
        <v>13</v>
      </c>
      <c r="V159" s="105"/>
      <c r="W159" s="101">
        <f t="shared" si="46"/>
        <v>13</v>
      </c>
      <c r="X159" s="138">
        <f t="shared" si="47"/>
        <v>0</v>
      </c>
      <c r="Y159" s="99">
        <f>IF(X159="0","0",LOOKUP(X159,{0,66,80,100,120,140,160},{0,1,2,3,"3.5",4,5}))</f>
        <v>0</v>
      </c>
      <c r="Z159" s="105"/>
      <c r="AA159" s="105"/>
      <c r="AB159" s="99">
        <f t="shared" si="48"/>
        <v>0</v>
      </c>
      <c r="AC159" s="105"/>
      <c r="AD159" s="105"/>
      <c r="AE159" s="139">
        <f t="shared" si="49"/>
        <v>0</v>
      </c>
      <c r="AF159" s="140">
        <f t="shared" si="50"/>
        <v>0</v>
      </c>
      <c r="AG159" s="137">
        <f>IF(AF159="0","0",LOOKUP(AF159,{0,66,80,100,120,140,160},{0,1,2,3,"3.5",4,5}))</f>
        <v>0</v>
      </c>
      <c r="AH159" s="105">
        <v>22</v>
      </c>
      <c r="AI159" s="105"/>
      <c r="AJ159" s="99">
        <f t="shared" si="51"/>
        <v>22</v>
      </c>
      <c r="AK159" s="105">
        <v>13</v>
      </c>
      <c r="AL159" s="105"/>
      <c r="AM159" s="141">
        <f t="shared" si="52"/>
        <v>13</v>
      </c>
      <c r="AN159" s="140">
        <f t="shared" si="53"/>
        <v>0</v>
      </c>
      <c r="AO159" s="137">
        <f>IF(AN159="0","0",LOOKUP(AN159,{0,66,80,100,120,140,160},{0,1,2,3,"3.5",4,5}))</f>
        <v>0</v>
      </c>
      <c r="AP159" s="105"/>
      <c r="AQ159" s="105"/>
      <c r="AR159" s="101">
        <f t="shared" si="54"/>
        <v>0</v>
      </c>
      <c r="AS159" s="105"/>
      <c r="AT159" s="105"/>
      <c r="AU159" s="141">
        <f t="shared" si="55"/>
        <v>0</v>
      </c>
      <c r="AV159" s="141"/>
      <c r="AW159" s="141">
        <f t="shared" si="56"/>
        <v>0</v>
      </c>
      <c r="AX159" s="137">
        <f>IF(AW159="0","0",LOOKUP(AW159,{0,66,80,100,120,140,160},{0,1,2,3,"3.5",4,5}))</f>
        <v>0</v>
      </c>
      <c r="AY159" s="107" t="s">
        <v>486</v>
      </c>
      <c r="AZ159" s="107">
        <f>IF(ISBLANK(AX159)," ",IF(AX159="0","0",LOOKUP(AX159,{0,1,2,3,"3.5",4,5},{0,0,0,1,"1.5",2,3})))</f>
        <v>0</v>
      </c>
      <c r="BA159" s="44">
        <f t="shared" si="57"/>
        <v>0</v>
      </c>
      <c r="BB159" s="43" t="str">
        <f t="shared" si="58"/>
        <v>F</v>
      </c>
      <c r="BC159" s="34" t="str">
        <f t="shared" si="59"/>
        <v>Fail</v>
      </c>
      <c r="BD159" s="42"/>
      <c r="BE159" s="49" t="str">
        <f>IF(H159="0","0",LOOKUP(H159,{0,1,2,3,"3.5",4,5},{"F","D","C","B","A-","A","A+"}))</f>
        <v>B</v>
      </c>
      <c r="BF159" s="49" t="str">
        <f>IF(L159="0","0",LOOKUP(L159,{0,1,2,3,"3.5",4,5},{"F","D","C","B","A-","A","A+"}))</f>
        <v>C</v>
      </c>
      <c r="BG159" s="49" t="str">
        <f>IF(Q159="0","0",LOOKUP(Q159,{0,1,2,3,"3.5",4,5},{"F","D","C","B","A-","A","A+"}))</f>
        <v>F</v>
      </c>
      <c r="BH159" s="49" t="str">
        <f>IF(Y159="0","0",LOOKUP(Y159,{0,1,2,3,"3.5",4,5},{"F","D","C","B","A-","A","A+"}))</f>
        <v>F</v>
      </c>
      <c r="BI159" s="49" t="str">
        <f>IF(AG159="0","0",LOOKUP(AG159,{0,1,2,3,"3.5",4,5},{"F","D","C","B","A-","A","A+"}))</f>
        <v>F</v>
      </c>
      <c r="BJ159" s="49" t="str">
        <f>IF(AO159="0","0",LOOKUP(AO159,{0,1,2,3,"3.5",4,5},{"F","D","C","B","A-","A","A+"}))</f>
        <v>F</v>
      </c>
      <c r="BK159" s="49" t="str">
        <f>IF(AX159="0","0",LOOKUP(AX159,{0,1,2,3,"3.5",4,5},{"F","D","C","B","A-","A","A+"}))</f>
        <v>F</v>
      </c>
      <c r="BL159" s="50">
        <f t="shared" si="60"/>
        <v>210</v>
      </c>
    </row>
    <row r="160" spans="1:64" ht="15" customHeight="1">
      <c r="A160" s="37">
        <v>2156</v>
      </c>
      <c r="B160" s="38" t="s">
        <v>630</v>
      </c>
      <c r="C160" s="150">
        <v>33</v>
      </c>
      <c r="D160" s="150">
        <v>62</v>
      </c>
      <c r="E160" s="99">
        <f t="shared" si="41"/>
        <v>95</v>
      </c>
      <c r="F160" s="105">
        <v>16</v>
      </c>
      <c r="G160" s="99">
        <f t="shared" si="42"/>
        <v>111</v>
      </c>
      <c r="H160" s="135">
        <f>IF(G160="0","0",LOOKUP(G160,{0,66,80,100,120,140,160},{0,1,2,3,"3.5",4,5}))</f>
        <v>3</v>
      </c>
      <c r="I160" s="105">
        <v>53</v>
      </c>
      <c r="J160" s="105">
        <v>57</v>
      </c>
      <c r="K160" s="136">
        <f t="shared" si="43"/>
        <v>110</v>
      </c>
      <c r="L160" s="99">
        <f>IF(K160="0","0",LOOKUP(K160,{0,66,80,100,120,140,160},{0,1,2,3,"3.5",4,5}))</f>
        <v>3</v>
      </c>
      <c r="M160" s="105">
        <v>19</v>
      </c>
      <c r="N160" s="105">
        <v>13</v>
      </c>
      <c r="O160" s="105">
        <v>18</v>
      </c>
      <c r="P160" s="99">
        <f t="shared" si="44"/>
        <v>50</v>
      </c>
      <c r="Q160" s="137">
        <f>IF(P160="0","0",LOOKUP(P160,{0,33,40,50,60,70,80},{0,1,2,3,"3.5",4,5}))</f>
        <v>3</v>
      </c>
      <c r="R160" s="105">
        <v>26</v>
      </c>
      <c r="S160" s="105">
        <v>36</v>
      </c>
      <c r="T160" s="101">
        <f t="shared" si="45"/>
        <v>62</v>
      </c>
      <c r="U160" s="105">
        <v>16</v>
      </c>
      <c r="V160" s="105">
        <v>12</v>
      </c>
      <c r="W160" s="101">
        <f t="shared" si="46"/>
        <v>28</v>
      </c>
      <c r="X160" s="138">
        <f t="shared" si="47"/>
        <v>90</v>
      </c>
      <c r="Y160" s="99">
        <f>IF(X160="0","0",LOOKUP(X160,{0,66,80,100,120,140,160},{0,1,2,3,"3.5",4,5}))</f>
        <v>2</v>
      </c>
      <c r="Z160" s="105">
        <v>48</v>
      </c>
      <c r="AA160" s="105">
        <v>40</v>
      </c>
      <c r="AB160" s="99">
        <f t="shared" si="48"/>
        <v>88</v>
      </c>
      <c r="AC160" s="105">
        <v>22</v>
      </c>
      <c r="AD160" s="105">
        <v>20</v>
      </c>
      <c r="AE160" s="139">
        <f t="shared" si="49"/>
        <v>42</v>
      </c>
      <c r="AF160" s="140">
        <f t="shared" si="50"/>
        <v>130</v>
      </c>
      <c r="AG160" s="137" t="str">
        <f>IF(AF160="0","0",LOOKUP(AF160,{0,66,80,100,120,140,160},{0,1,2,3,"3.5",4,5}))</f>
        <v>3.5</v>
      </c>
      <c r="AH160" s="105">
        <v>45</v>
      </c>
      <c r="AI160" s="105">
        <v>37</v>
      </c>
      <c r="AJ160" s="99">
        <f t="shared" si="51"/>
        <v>82</v>
      </c>
      <c r="AK160" s="105">
        <v>25</v>
      </c>
      <c r="AL160" s="105">
        <v>17</v>
      </c>
      <c r="AM160" s="141">
        <f t="shared" si="52"/>
        <v>42</v>
      </c>
      <c r="AN160" s="140">
        <f t="shared" si="53"/>
        <v>124</v>
      </c>
      <c r="AO160" s="137" t="str">
        <f>IF(AN160="0","0",LOOKUP(AN160,{0,66,80,100,120,140,160},{0,1,2,3,"3.5",4,5}))</f>
        <v>3.5</v>
      </c>
      <c r="AP160" s="105">
        <v>41</v>
      </c>
      <c r="AQ160" s="105">
        <v>24</v>
      </c>
      <c r="AR160" s="101">
        <f t="shared" si="54"/>
        <v>65</v>
      </c>
      <c r="AS160" s="105">
        <v>18</v>
      </c>
      <c r="AT160" s="105">
        <v>17</v>
      </c>
      <c r="AU160" s="141">
        <f t="shared" si="55"/>
        <v>35</v>
      </c>
      <c r="AV160" s="141">
        <v>50</v>
      </c>
      <c r="AW160" s="141">
        <f t="shared" si="56"/>
        <v>150</v>
      </c>
      <c r="AX160" s="137">
        <f>IF(AW160="0","0",LOOKUP(AW160,{0,66,80,100,120,140,160},{0,1,2,3,"3.5",4,5}))</f>
        <v>4</v>
      </c>
      <c r="AY160" s="107" t="s">
        <v>486</v>
      </c>
      <c r="AZ160" s="107">
        <f>IF(ISBLANK(AX160)," ",IF(AX160="0","0",LOOKUP(AX160,{0,1,2,3,"3.5",4,5},{0,0,0,1,"1.5",2,3})))</f>
        <v>2</v>
      </c>
      <c r="BA160" s="44">
        <f t="shared" si="57"/>
        <v>3.3333333333333335</v>
      </c>
      <c r="BB160" s="43" t="str">
        <f t="shared" si="58"/>
        <v>B</v>
      </c>
      <c r="BC160" s="34" t="str">
        <f t="shared" si="59"/>
        <v>Average Result</v>
      </c>
      <c r="BD160" s="42"/>
      <c r="BE160" s="49" t="str">
        <f>IF(H160="0","0",LOOKUP(H160,{0,1,2,3,"3.5",4,5},{"F","D","C","B","A-","A","A+"}))</f>
        <v>B</v>
      </c>
      <c r="BF160" s="49" t="str">
        <f>IF(L160="0","0",LOOKUP(L160,{0,1,2,3,"3.5",4,5},{"F","D","C","B","A-","A","A+"}))</f>
        <v>B</v>
      </c>
      <c r="BG160" s="49" t="str">
        <f>IF(Q160="0","0",LOOKUP(Q160,{0,1,2,3,"3.5",4,5},{"F","D","C","B","A-","A","A+"}))</f>
        <v>B</v>
      </c>
      <c r="BH160" s="49" t="str">
        <f>IF(Y160="0","0",LOOKUP(Y160,{0,1,2,3,"3.5",4,5},{"F","D","C","B","A-","A","A+"}))</f>
        <v>C</v>
      </c>
      <c r="BI160" s="49" t="str">
        <f>IF(AG160="0","0",LOOKUP(AG160,{0,1,2,3,"3.5",4,5},{"F","D","C","B","A-","A","A+"}))</f>
        <v>A-</v>
      </c>
      <c r="BJ160" s="49" t="str">
        <f>IF(AO160="0","0",LOOKUP(AO160,{0,1,2,3,"3.5",4,5},{"F","D","C","B","A-","A","A+"}))</f>
        <v>A-</v>
      </c>
      <c r="BK160" s="49" t="str">
        <f>IF(AX160="0","0",LOOKUP(AX160,{0,1,2,3,"3.5",4,5},{"F","D","C","B","A-","A","A+"}))</f>
        <v>A</v>
      </c>
      <c r="BL160" s="50">
        <f t="shared" si="60"/>
        <v>765</v>
      </c>
    </row>
    <row r="161" spans="1:64" ht="15" customHeight="1">
      <c r="A161" s="37">
        <v>2157</v>
      </c>
      <c r="B161" s="38" t="s">
        <v>325</v>
      </c>
      <c r="C161" s="150">
        <v>37</v>
      </c>
      <c r="D161" s="150">
        <v>53</v>
      </c>
      <c r="E161" s="99">
        <f t="shared" si="41"/>
        <v>90</v>
      </c>
      <c r="F161" s="105">
        <v>23</v>
      </c>
      <c r="G161" s="99">
        <f t="shared" si="42"/>
        <v>113</v>
      </c>
      <c r="H161" s="135">
        <f>IF(G161="0","0",LOOKUP(G161,{0,66,80,100,120,140,160},{0,1,2,3,"3.5",4,5}))</f>
        <v>3</v>
      </c>
      <c r="I161" s="105">
        <v>60</v>
      </c>
      <c r="J161" s="105">
        <v>61</v>
      </c>
      <c r="K161" s="136">
        <f t="shared" si="43"/>
        <v>121</v>
      </c>
      <c r="L161" s="99" t="str">
        <f>IF(K161="0","0",LOOKUP(K161,{0,66,80,100,120,140,160},{0,1,2,3,"3.5",4,5}))</f>
        <v>3.5</v>
      </c>
      <c r="M161" s="105">
        <v>31</v>
      </c>
      <c r="N161" s="105">
        <v>14</v>
      </c>
      <c r="O161" s="105">
        <v>15</v>
      </c>
      <c r="P161" s="99">
        <f t="shared" si="44"/>
        <v>60</v>
      </c>
      <c r="Q161" s="137" t="str">
        <f>IF(P161="0","0",LOOKUP(P161,{0,33,40,50,60,70,80},{0,1,2,3,"3.5",4,5}))</f>
        <v>3.5</v>
      </c>
      <c r="R161" s="105">
        <v>25</v>
      </c>
      <c r="S161" s="105">
        <v>25</v>
      </c>
      <c r="T161" s="101">
        <f t="shared" si="45"/>
        <v>50</v>
      </c>
      <c r="U161" s="105">
        <v>18</v>
      </c>
      <c r="V161" s="105">
        <v>17</v>
      </c>
      <c r="W161" s="101">
        <f t="shared" si="46"/>
        <v>35</v>
      </c>
      <c r="X161" s="138">
        <f t="shared" si="47"/>
        <v>85</v>
      </c>
      <c r="Y161" s="99">
        <f>IF(X161="0","0",LOOKUP(X161,{0,66,80,100,120,140,160},{0,1,2,3,"3.5",4,5}))</f>
        <v>2</v>
      </c>
      <c r="Z161" s="105">
        <v>39</v>
      </c>
      <c r="AA161" s="105">
        <v>34</v>
      </c>
      <c r="AB161" s="99">
        <f t="shared" si="48"/>
        <v>73</v>
      </c>
      <c r="AC161" s="105">
        <v>25</v>
      </c>
      <c r="AD161" s="105">
        <v>21</v>
      </c>
      <c r="AE161" s="139">
        <f t="shared" si="49"/>
        <v>46</v>
      </c>
      <c r="AF161" s="140">
        <f t="shared" si="50"/>
        <v>119</v>
      </c>
      <c r="AG161" s="137">
        <f>IF(AF161="0","0",LOOKUP(AF161,{0,66,80,100,120,140,160},{0,1,2,3,"3.5",4,5}))</f>
        <v>3</v>
      </c>
      <c r="AH161" s="105">
        <v>46</v>
      </c>
      <c r="AI161" s="105">
        <v>39</v>
      </c>
      <c r="AJ161" s="99">
        <f t="shared" si="51"/>
        <v>85</v>
      </c>
      <c r="AK161" s="105">
        <v>25</v>
      </c>
      <c r="AL161" s="105">
        <v>17</v>
      </c>
      <c r="AM161" s="141">
        <f t="shared" si="52"/>
        <v>42</v>
      </c>
      <c r="AN161" s="140">
        <f t="shared" si="53"/>
        <v>127</v>
      </c>
      <c r="AO161" s="137" t="str">
        <f>IF(AN161="0","0",LOOKUP(AN161,{0,66,80,100,120,140,160},{0,1,2,3,"3.5",4,5}))</f>
        <v>3.5</v>
      </c>
      <c r="AP161" s="105">
        <v>42</v>
      </c>
      <c r="AQ161" s="105">
        <v>19</v>
      </c>
      <c r="AR161" s="101">
        <f t="shared" si="54"/>
        <v>61</v>
      </c>
      <c r="AS161" s="105">
        <v>19</v>
      </c>
      <c r="AT161" s="105">
        <v>16</v>
      </c>
      <c r="AU161" s="141">
        <f t="shared" si="55"/>
        <v>35</v>
      </c>
      <c r="AV161" s="141">
        <v>50</v>
      </c>
      <c r="AW161" s="141">
        <f t="shared" si="56"/>
        <v>146</v>
      </c>
      <c r="AX161" s="137">
        <f>IF(AW161="0","0",LOOKUP(AW161,{0,66,80,100,120,140,160},{0,1,2,3,"3.5",4,5}))</f>
        <v>4</v>
      </c>
      <c r="AY161" s="107" t="s">
        <v>486</v>
      </c>
      <c r="AZ161" s="107">
        <f>IF(ISBLANK(AX161)," ",IF(AX161="0","0",LOOKUP(AX161,{0,1,2,3,"3.5",4,5},{0,0,0,1,"1.5",2,3})))</f>
        <v>2</v>
      </c>
      <c r="BA161" s="44">
        <f t="shared" si="57"/>
        <v>3.4166666666666665</v>
      </c>
      <c r="BB161" s="43" t="str">
        <f t="shared" si="58"/>
        <v>B</v>
      </c>
      <c r="BC161" s="34" t="str">
        <f t="shared" si="59"/>
        <v>Average Result</v>
      </c>
      <c r="BD161" s="42"/>
      <c r="BE161" s="49" t="str">
        <f>IF(H161="0","0",LOOKUP(H161,{0,1,2,3,"3.5",4,5},{"F","D","C","B","A-","A","A+"}))</f>
        <v>B</v>
      </c>
      <c r="BF161" s="49" t="str">
        <f>IF(L161="0","0",LOOKUP(L161,{0,1,2,3,"3.5",4,5},{"F","D","C","B","A-","A","A+"}))</f>
        <v>A-</v>
      </c>
      <c r="BG161" s="49" t="str">
        <f>IF(Q161="0","0",LOOKUP(Q161,{0,1,2,3,"3.5",4,5},{"F","D","C","B","A-","A","A+"}))</f>
        <v>A-</v>
      </c>
      <c r="BH161" s="49" t="str">
        <f>IF(Y161="0","0",LOOKUP(Y161,{0,1,2,3,"3.5",4,5},{"F","D","C","B","A-","A","A+"}))</f>
        <v>C</v>
      </c>
      <c r="BI161" s="49" t="str">
        <f>IF(AG161="0","0",LOOKUP(AG161,{0,1,2,3,"3.5",4,5},{"F","D","C","B","A-","A","A+"}))</f>
        <v>B</v>
      </c>
      <c r="BJ161" s="49" t="str">
        <f>IF(AO161="0","0",LOOKUP(AO161,{0,1,2,3,"3.5",4,5},{"F","D","C","B","A-","A","A+"}))</f>
        <v>A-</v>
      </c>
      <c r="BK161" s="49" t="str">
        <f>IF(AX161="0","0",LOOKUP(AX161,{0,1,2,3,"3.5",4,5},{"F","D","C","B","A-","A","A+"}))</f>
        <v>A</v>
      </c>
      <c r="BL161" s="50">
        <f t="shared" si="60"/>
        <v>771</v>
      </c>
    </row>
    <row r="162" spans="1:64" ht="15" customHeight="1">
      <c r="A162" s="37">
        <v>2158</v>
      </c>
      <c r="B162" s="38" t="s">
        <v>631</v>
      </c>
      <c r="C162" s="150">
        <v>28</v>
      </c>
      <c r="D162" s="150">
        <v>54</v>
      </c>
      <c r="E162" s="99">
        <f t="shared" si="41"/>
        <v>82</v>
      </c>
      <c r="F162" s="105">
        <v>21</v>
      </c>
      <c r="G162" s="99">
        <f t="shared" si="42"/>
        <v>103</v>
      </c>
      <c r="H162" s="135">
        <f>IF(G162="0","0",LOOKUP(G162,{0,66,80,100,120,140,160},{0,1,2,3,"3.5",4,5}))</f>
        <v>3</v>
      </c>
      <c r="I162" s="105">
        <v>56</v>
      </c>
      <c r="J162" s="105">
        <v>55</v>
      </c>
      <c r="K162" s="136">
        <f t="shared" si="43"/>
        <v>111</v>
      </c>
      <c r="L162" s="99">
        <f>IF(K162="0","0",LOOKUP(K162,{0,66,80,100,120,140,160},{0,1,2,3,"3.5",4,5}))</f>
        <v>3</v>
      </c>
      <c r="M162" s="105">
        <v>18</v>
      </c>
      <c r="N162" s="105">
        <v>16</v>
      </c>
      <c r="O162" s="105">
        <v>12</v>
      </c>
      <c r="P162" s="99">
        <f t="shared" si="44"/>
        <v>46</v>
      </c>
      <c r="Q162" s="137">
        <f>IF(P162="0","0",LOOKUP(P162,{0,33,40,50,60,70,80},{0,1,2,3,"3.5",4,5}))</f>
        <v>2</v>
      </c>
      <c r="R162" s="105">
        <v>20</v>
      </c>
      <c r="S162" s="105">
        <v>26</v>
      </c>
      <c r="T162" s="101">
        <f t="shared" si="45"/>
        <v>46</v>
      </c>
      <c r="U162" s="105">
        <v>20</v>
      </c>
      <c r="V162" s="105">
        <v>16</v>
      </c>
      <c r="W162" s="101">
        <f t="shared" si="46"/>
        <v>36</v>
      </c>
      <c r="X162" s="138">
        <f t="shared" si="47"/>
        <v>82</v>
      </c>
      <c r="Y162" s="99">
        <f>IF(X162="0","0",LOOKUP(X162,{0,66,80,100,120,140,160},{0,1,2,3,"3.5",4,5}))</f>
        <v>2</v>
      </c>
      <c r="Z162" s="105">
        <v>26</v>
      </c>
      <c r="AA162" s="105">
        <v>18</v>
      </c>
      <c r="AB162" s="99">
        <f t="shared" si="48"/>
        <v>44</v>
      </c>
      <c r="AC162" s="105">
        <v>22</v>
      </c>
      <c r="AD162" s="105">
        <v>20</v>
      </c>
      <c r="AE162" s="139">
        <f t="shared" si="49"/>
        <v>42</v>
      </c>
      <c r="AF162" s="140">
        <f t="shared" si="50"/>
        <v>86</v>
      </c>
      <c r="AG162" s="137">
        <f>IF(AF162="0","0",LOOKUP(AF162,{0,66,80,100,120,140,160},{0,1,2,3,"3.5",4,5}))</f>
        <v>2</v>
      </c>
      <c r="AH162" s="105">
        <v>24</v>
      </c>
      <c r="AI162" s="105">
        <v>23</v>
      </c>
      <c r="AJ162" s="99">
        <f t="shared" si="51"/>
        <v>47</v>
      </c>
      <c r="AK162" s="105">
        <v>25</v>
      </c>
      <c r="AL162" s="105">
        <v>27</v>
      </c>
      <c r="AM162" s="141">
        <f t="shared" si="52"/>
        <v>52</v>
      </c>
      <c r="AN162" s="140">
        <f t="shared" si="53"/>
        <v>99</v>
      </c>
      <c r="AO162" s="137">
        <f>IF(AN162="0","0",LOOKUP(AN162,{0,66,80,100,120,140,160},{0,1,2,3,"3.5",4,5}))</f>
        <v>2</v>
      </c>
      <c r="AP162" s="105">
        <v>23</v>
      </c>
      <c r="AQ162" s="105"/>
      <c r="AR162" s="101">
        <f t="shared" si="54"/>
        <v>23</v>
      </c>
      <c r="AS162" s="105">
        <v>20</v>
      </c>
      <c r="AT162" s="105"/>
      <c r="AU162" s="141">
        <f t="shared" si="55"/>
        <v>20</v>
      </c>
      <c r="AV162" s="141"/>
      <c r="AW162" s="141">
        <f t="shared" si="56"/>
        <v>0</v>
      </c>
      <c r="AX162" s="137">
        <f>IF(AW162="0","0",LOOKUP(AW162,{0,66,80,100,120,140,160},{0,1,2,3,"3.5",4,5}))</f>
        <v>0</v>
      </c>
      <c r="AY162" s="107" t="s">
        <v>486</v>
      </c>
      <c r="AZ162" s="107">
        <f>IF(ISBLANK(AX162)," ",IF(AX162="0","0",LOOKUP(AX162,{0,1,2,3,"3.5",4,5},{0,0,0,1,"1.5",2,3})))</f>
        <v>0</v>
      </c>
      <c r="BA162" s="44">
        <f t="shared" si="57"/>
        <v>2.3333333333333335</v>
      </c>
      <c r="BB162" s="43" t="str">
        <f t="shared" si="58"/>
        <v>C</v>
      </c>
      <c r="BC162" s="34" t="str">
        <f t="shared" si="59"/>
        <v>Bellow Average Result</v>
      </c>
      <c r="BD162" s="42"/>
      <c r="BE162" s="49" t="str">
        <f>IF(H162="0","0",LOOKUP(H162,{0,1,2,3,"3.5",4,5},{"F","D","C","B","A-","A","A+"}))</f>
        <v>B</v>
      </c>
      <c r="BF162" s="49" t="str">
        <f>IF(L162="0","0",LOOKUP(L162,{0,1,2,3,"3.5",4,5},{"F","D","C","B","A-","A","A+"}))</f>
        <v>B</v>
      </c>
      <c r="BG162" s="49" t="str">
        <f>IF(Q162="0","0",LOOKUP(Q162,{0,1,2,3,"3.5",4,5},{"F","D","C","B","A-","A","A+"}))</f>
        <v>C</v>
      </c>
      <c r="BH162" s="49" t="str">
        <f>IF(Y162="0","0",LOOKUP(Y162,{0,1,2,3,"3.5",4,5},{"F","D","C","B","A-","A","A+"}))</f>
        <v>C</v>
      </c>
      <c r="BI162" s="49" t="str">
        <f>IF(AG162="0","0",LOOKUP(AG162,{0,1,2,3,"3.5",4,5},{"F","D","C","B","A-","A","A+"}))</f>
        <v>C</v>
      </c>
      <c r="BJ162" s="49" t="str">
        <f>IF(AO162="0","0",LOOKUP(AO162,{0,1,2,3,"3.5",4,5},{"F","D","C","B","A-","A","A+"}))</f>
        <v>C</v>
      </c>
      <c r="BK162" s="49" t="str">
        <f>IF(AX162="0","0",LOOKUP(AX162,{0,1,2,3,"3.5",4,5},{"F","D","C","B","A-","A","A+"}))</f>
        <v>F</v>
      </c>
      <c r="BL162" s="50">
        <f t="shared" si="60"/>
        <v>527</v>
      </c>
    </row>
    <row r="163" spans="1:64" ht="15" customHeight="1">
      <c r="A163" s="37">
        <v>2159</v>
      </c>
      <c r="B163" s="38" t="s">
        <v>632</v>
      </c>
      <c r="C163" s="150">
        <v>53</v>
      </c>
      <c r="D163" s="150">
        <v>70</v>
      </c>
      <c r="E163" s="99">
        <f t="shared" si="41"/>
        <v>123</v>
      </c>
      <c r="F163" s="105">
        <v>24</v>
      </c>
      <c r="G163" s="99">
        <f t="shared" si="42"/>
        <v>147</v>
      </c>
      <c r="H163" s="135">
        <f>IF(G163="0","0",LOOKUP(G163,{0,66,80,100,120,140,160},{0,1,2,3,"3.5",4,5}))</f>
        <v>4</v>
      </c>
      <c r="I163" s="105">
        <v>57</v>
      </c>
      <c r="J163" s="105">
        <v>71</v>
      </c>
      <c r="K163" s="136">
        <f t="shared" si="43"/>
        <v>128</v>
      </c>
      <c r="L163" s="99" t="str">
        <f>IF(K163="0","0",LOOKUP(K163,{0,66,80,100,120,140,160},{0,1,2,3,"3.5",4,5}))</f>
        <v>3.5</v>
      </c>
      <c r="M163" s="105">
        <v>30</v>
      </c>
      <c r="N163" s="105">
        <v>14</v>
      </c>
      <c r="O163" s="105">
        <v>22</v>
      </c>
      <c r="P163" s="99">
        <f t="shared" si="44"/>
        <v>66</v>
      </c>
      <c r="Q163" s="137" t="str">
        <f>IF(P163="0","0",LOOKUP(P163,{0,33,40,50,60,70,80},{0,1,2,3,"3.5",4,5}))</f>
        <v>3.5</v>
      </c>
      <c r="R163" s="105">
        <v>36</v>
      </c>
      <c r="S163" s="105">
        <v>39</v>
      </c>
      <c r="T163" s="101">
        <f t="shared" si="45"/>
        <v>75</v>
      </c>
      <c r="U163" s="105">
        <v>19</v>
      </c>
      <c r="V163" s="105">
        <v>17</v>
      </c>
      <c r="W163" s="101">
        <f t="shared" si="46"/>
        <v>36</v>
      </c>
      <c r="X163" s="138">
        <f t="shared" si="47"/>
        <v>111</v>
      </c>
      <c r="Y163" s="99">
        <f>IF(X163="0","0",LOOKUP(X163,{0,66,80,100,120,140,160},{0,1,2,3,"3.5",4,5}))</f>
        <v>3</v>
      </c>
      <c r="Z163" s="105">
        <v>46</v>
      </c>
      <c r="AA163" s="105">
        <v>41</v>
      </c>
      <c r="AB163" s="99">
        <f t="shared" si="48"/>
        <v>87</v>
      </c>
      <c r="AC163" s="105">
        <v>27</v>
      </c>
      <c r="AD163" s="105">
        <v>26</v>
      </c>
      <c r="AE163" s="139">
        <f t="shared" si="49"/>
        <v>53</v>
      </c>
      <c r="AF163" s="140">
        <f t="shared" si="50"/>
        <v>140</v>
      </c>
      <c r="AG163" s="137">
        <f>IF(AF163="0","0",LOOKUP(AF163,{0,66,80,100,120,140,160},{0,1,2,3,"3.5",4,5}))</f>
        <v>4</v>
      </c>
      <c r="AH163" s="105">
        <v>48</v>
      </c>
      <c r="AI163" s="105">
        <v>49</v>
      </c>
      <c r="AJ163" s="99">
        <f t="shared" si="51"/>
        <v>97</v>
      </c>
      <c r="AK163" s="105">
        <v>26</v>
      </c>
      <c r="AL163" s="105">
        <v>28</v>
      </c>
      <c r="AM163" s="141">
        <f t="shared" si="52"/>
        <v>54</v>
      </c>
      <c r="AN163" s="140">
        <f t="shared" si="53"/>
        <v>151</v>
      </c>
      <c r="AO163" s="137">
        <f>IF(AN163="0","0",LOOKUP(AN163,{0,66,80,100,120,140,160},{0,1,2,3,"3.5",4,5}))</f>
        <v>4</v>
      </c>
      <c r="AP163" s="105">
        <v>44</v>
      </c>
      <c r="AQ163" s="105">
        <v>45</v>
      </c>
      <c r="AR163" s="101">
        <f t="shared" si="54"/>
        <v>89</v>
      </c>
      <c r="AS163" s="105">
        <v>22</v>
      </c>
      <c r="AT163" s="105">
        <v>19</v>
      </c>
      <c r="AU163" s="141">
        <f t="shared" si="55"/>
        <v>41</v>
      </c>
      <c r="AV163" s="141">
        <v>50</v>
      </c>
      <c r="AW163" s="141">
        <f t="shared" si="56"/>
        <v>180</v>
      </c>
      <c r="AX163" s="137">
        <f>IF(AW163="0","0",LOOKUP(AW163,{0,66,80,100,120,140,160},{0,1,2,3,"3.5",4,5}))</f>
        <v>5</v>
      </c>
      <c r="AY163" s="107" t="s">
        <v>486</v>
      </c>
      <c r="AZ163" s="107">
        <f>IF(ISBLANK(AX163)," ",IF(AX163="0","0",LOOKUP(AX163,{0,1,2,3,"3.5",4,5},{0,0,0,1,"1.5",2,3})))</f>
        <v>3</v>
      </c>
      <c r="BA163" s="44">
        <f t="shared" si="57"/>
        <v>4.166666666666667</v>
      </c>
      <c r="BB163" s="43" t="str">
        <f t="shared" si="58"/>
        <v>A</v>
      </c>
      <c r="BC163" s="34" t="str">
        <f t="shared" si="59"/>
        <v>Very Good Result</v>
      </c>
      <c r="BD163" s="42"/>
      <c r="BE163" s="49" t="str">
        <f>IF(H163="0","0",LOOKUP(H163,{0,1,2,3,"3.5",4,5},{"F","D","C","B","A-","A","A+"}))</f>
        <v>A</v>
      </c>
      <c r="BF163" s="49" t="str">
        <f>IF(L163="0","0",LOOKUP(L163,{0,1,2,3,"3.5",4,5},{"F","D","C","B","A-","A","A+"}))</f>
        <v>A-</v>
      </c>
      <c r="BG163" s="49" t="str">
        <f>IF(Q163="0","0",LOOKUP(Q163,{0,1,2,3,"3.5",4,5},{"F","D","C","B","A-","A","A+"}))</f>
        <v>A-</v>
      </c>
      <c r="BH163" s="49" t="str">
        <f>IF(Y163="0","0",LOOKUP(Y163,{0,1,2,3,"3.5",4,5},{"F","D","C","B","A-","A","A+"}))</f>
        <v>B</v>
      </c>
      <c r="BI163" s="49" t="str">
        <f>IF(AG163="0","0",LOOKUP(AG163,{0,1,2,3,"3.5",4,5},{"F","D","C","B","A-","A","A+"}))</f>
        <v>A</v>
      </c>
      <c r="BJ163" s="49" t="str">
        <f>IF(AO163="0","0",LOOKUP(AO163,{0,1,2,3,"3.5",4,5},{"F","D","C","B","A-","A","A+"}))</f>
        <v>A</v>
      </c>
      <c r="BK163" s="49" t="str">
        <f>IF(AX163="0","0",LOOKUP(AX163,{0,1,2,3,"3.5",4,5},{"F","D","C","B","A-","A","A+"}))</f>
        <v>A+</v>
      </c>
      <c r="BL163" s="50">
        <f t="shared" si="60"/>
        <v>923</v>
      </c>
    </row>
    <row r="164" spans="1:64" ht="15" customHeight="1">
      <c r="A164" s="37">
        <v>2160</v>
      </c>
      <c r="B164" s="38" t="s">
        <v>633</v>
      </c>
      <c r="C164" s="150">
        <v>34</v>
      </c>
      <c r="D164" s="150">
        <v>60</v>
      </c>
      <c r="E164" s="99">
        <f t="shared" si="41"/>
        <v>94</v>
      </c>
      <c r="F164" s="105">
        <v>24</v>
      </c>
      <c r="G164" s="99">
        <f t="shared" si="42"/>
        <v>118</v>
      </c>
      <c r="H164" s="135">
        <f>IF(G164="0","0",LOOKUP(G164,{0,66,80,100,120,140,160},{0,1,2,3,"3.5",4,5}))</f>
        <v>3</v>
      </c>
      <c r="I164" s="105">
        <v>66</v>
      </c>
      <c r="J164" s="105">
        <v>72</v>
      </c>
      <c r="K164" s="136">
        <f t="shared" si="43"/>
        <v>138</v>
      </c>
      <c r="L164" s="99" t="str">
        <f>IF(K164="0","0",LOOKUP(K164,{0,66,80,100,120,140,160},{0,1,2,3,"3.5",4,5}))</f>
        <v>3.5</v>
      </c>
      <c r="M164" s="105">
        <v>21</v>
      </c>
      <c r="N164" s="105">
        <v>19</v>
      </c>
      <c r="O164" s="105">
        <v>15</v>
      </c>
      <c r="P164" s="99">
        <f t="shared" si="44"/>
        <v>55</v>
      </c>
      <c r="Q164" s="137">
        <f>IF(P164="0","0",LOOKUP(P164,{0,33,40,50,60,70,80},{0,1,2,3,"3.5",4,5}))</f>
        <v>3</v>
      </c>
      <c r="R164" s="105">
        <v>28</v>
      </c>
      <c r="S164" s="105">
        <v>33</v>
      </c>
      <c r="T164" s="101">
        <f t="shared" si="45"/>
        <v>61</v>
      </c>
      <c r="U164" s="105">
        <v>22</v>
      </c>
      <c r="V164" s="105">
        <v>18</v>
      </c>
      <c r="W164" s="101">
        <f t="shared" si="46"/>
        <v>40</v>
      </c>
      <c r="X164" s="138">
        <f t="shared" si="47"/>
        <v>101</v>
      </c>
      <c r="Y164" s="99">
        <f>IF(X164="0","0",LOOKUP(X164,{0,66,80,100,120,140,160},{0,1,2,3,"3.5",4,5}))</f>
        <v>3</v>
      </c>
      <c r="Z164" s="105">
        <v>37</v>
      </c>
      <c r="AA164" s="105">
        <v>31</v>
      </c>
      <c r="AB164" s="99">
        <f t="shared" si="48"/>
        <v>68</v>
      </c>
      <c r="AC164" s="105">
        <v>24</v>
      </c>
      <c r="AD164" s="105">
        <v>23</v>
      </c>
      <c r="AE164" s="139">
        <f t="shared" si="49"/>
        <v>47</v>
      </c>
      <c r="AF164" s="140">
        <f t="shared" si="50"/>
        <v>115</v>
      </c>
      <c r="AG164" s="137">
        <f>IF(AF164="0","0",LOOKUP(AF164,{0,66,80,100,120,140,160},{0,1,2,3,"3.5",4,5}))</f>
        <v>3</v>
      </c>
      <c r="AH164" s="105">
        <v>44</v>
      </c>
      <c r="AI164" s="105">
        <v>40</v>
      </c>
      <c r="AJ164" s="99">
        <f t="shared" si="51"/>
        <v>84</v>
      </c>
      <c r="AK164" s="105">
        <v>25</v>
      </c>
      <c r="AL164" s="105">
        <v>22</v>
      </c>
      <c r="AM164" s="141">
        <f t="shared" si="52"/>
        <v>47</v>
      </c>
      <c r="AN164" s="140">
        <f t="shared" si="53"/>
        <v>131</v>
      </c>
      <c r="AO164" s="137" t="str">
        <f>IF(AN164="0","0",LOOKUP(AN164,{0,66,80,100,120,140,160},{0,1,2,3,"3.5",4,5}))</f>
        <v>3.5</v>
      </c>
      <c r="AP164" s="105">
        <v>35</v>
      </c>
      <c r="AQ164" s="105">
        <v>39</v>
      </c>
      <c r="AR164" s="101">
        <f t="shared" si="54"/>
        <v>74</v>
      </c>
      <c r="AS164" s="105">
        <v>22</v>
      </c>
      <c r="AT164" s="105">
        <v>18</v>
      </c>
      <c r="AU164" s="141">
        <f t="shared" si="55"/>
        <v>40</v>
      </c>
      <c r="AV164" s="141">
        <v>50</v>
      </c>
      <c r="AW164" s="141">
        <f t="shared" si="56"/>
        <v>164</v>
      </c>
      <c r="AX164" s="137">
        <f>IF(AW164="0","0",LOOKUP(AW164,{0,66,80,100,120,140,160},{0,1,2,3,"3.5",4,5}))</f>
        <v>5</v>
      </c>
      <c r="AY164" s="107" t="s">
        <v>486</v>
      </c>
      <c r="AZ164" s="107">
        <f>IF(ISBLANK(AX164)," ",IF(AX164="0","0",LOOKUP(AX164,{0,1,2,3,"3.5",4,5},{0,0,0,1,"1.5",2,3})))</f>
        <v>3</v>
      </c>
      <c r="BA164" s="44">
        <f t="shared" si="57"/>
        <v>3.6666666666666665</v>
      </c>
      <c r="BB164" s="43" t="str">
        <f t="shared" si="58"/>
        <v>A-</v>
      </c>
      <c r="BC164" s="34" t="str">
        <f t="shared" si="59"/>
        <v>Good Result</v>
      </c>
      <c r="BD164" s="42"/>
      <c r="BE164" s="49" t="str">
        <f>IF(H164="0","0",LOOKUP(H164,{0,1,2,3,"3.5",4,5},{"F","D","C","B","A-","A","A+"}))</f>
        <v>B</v>
      </c>
      <c r="BF164" s="49" t="str">
        <f>IF(L164="0","0",LOOKUP(L164,{0,1,2,3,"3.5",4,5},{"F","D","C","B","A-","A","A+"}))</f>
        <v>A-</v>
      </c>
      <c r="BG164" s="49" t="str">
        <f>IF(Q164="0","0",LOOKUP(Q164,{0,1,2,3,"3.5",4,5},{"F","D","C","B","A-","A","A+"}))</f>
        <v>B</v>
      </c>
      <c r="BH164" s="49" t="str">
        <f>IF(Y164="0","0",LOOKUP(Y164,{0,1,2,3,"3.5",4,5},{"F","D","C","B","A-","A","A+"}))</f>
        <v>B</v>
      </c>
      <c r="BI164" s="49" t="str">
        <f>IF(AG164="0","0",LOOKUP(AG164,{0,1,2,3,"3.5",4,5},{"F","D","C","B","A-","A","A+"}))</f>
        <v>B</v>
      </c>
      <c r="BJ164" s="49" t="str">
        <f>IF(AO164="0","0",LOOKUP(AO164,{0,1,2,3,"3.5",4,5},{"F","D","C","B","A-","A","A+"}))</f>
        <v>A-</v>
      </c>
      <c r="BK164" s="49" t="str">
        <f>IF(AX164="0","0",LOOKUP(AX164,{0,1,2,3,"3.5",4,5},{"F","D","C","B","A-","A","A+"}))</f>
        <v>A+</v>
      </c>
      <c r="BL164" s="50">
        <f t="shared" si="60"/>
        <v>822</v>
      </c>
    </row>
    <row r="165" spans="1:64" ht="15" customHeight="1">
      <c r="A165" s="37">
        <v>2161</v>
      </c>
      <c r="B165" s="38" t="s">
        <v>634</v>
      </c>
      <c r="C165" s="150">
        <v>32</v>
      </c>
      <c r="D165" s="150">
        <v>66</v>
      </c>
      <c r="E165" s="99">
        <f t="shared" si="41"/>
        <v>98</v>
      </c>
      <c r="F165" s="105">
        <v>21</v>
      </c>
      <c r="G165" s="99">
        <f t="shared" si="42"/>
        <v>119</v>
      </c>
      <c r="H165" s="135">
        <f>IF(G165="0","0",LOOKUP(G165,{0,66,80,100,120,140,160},{0,1,2,3,"3.5",4,5}))</f>
        <v>3</v>
      </c>
      <c r="I165" s="105">
        <v>46</v>
      </c>
      <c r="J165" s="105">
        <v>56</v>
      </c>
      <c r="K165" s="136">
        <f t="shared" si="43"/>
        <v>102</v>
      </c>
      <c r="L165" s="99">
        <f>IF(K165="0","0",LOOKUP(K165,{0,66,80,100,120,140,160},{0,1,2,3,"3.5",4,5}))</f>
        <v>3</v>
      </c>
      <c r="M165" s="105">
        <v>25</v>
      </c>
      <c r="N165" s="105">
        <v>17</v>
      </c>
      <c r="O165" s="105">
        <v>12</v>
      </c>
      <c r="P165" s="99">
        <f t="shared" si="44"/>
        <v>54</v>
      </c>
      <c r="Q165" s="137">
        <f>IF(P165="0","0",LOOKUP(P165,{0,33,40,50,60,70,80},{0,1,2,3,"3.5",4,5}))</f>
        <v>3</v>
      </c>
      <c r="R165" s="105">
        <v>17</v>
      </c>
      <c r="S165" s="105">
        <v>33</v>
      </c>
      <c r="T165" s="101">
        <f t="shared" si="45"/>
        <v>50</v>
      </c>
      <c r="U165" s="105">
        <v>16</v>
      </c>
      <c r="V165" s="105">
        <v>16</v>
      </c>
      <c r="W165" s="101">
        <f t="shared" si="46"/>
        <v>32</v>
      </c>
      <c r="X165" s="138">
        <f t="shared" si="47"/>
        <v>82</v>
      </c>
      <c r="Y165" s="99">
        <f>IF(X165="0","0",LOOKUP(X165,{0,66,80,100,120,140,160},{0,1,2,3,"3.5",4,5}))</f>
        <v>2</v>
      </c>
      <c r="Z165" s="105">
        <v>33</v>
      </c>
      <c r="AA165" s="105">
        <v>29</v>
      </c>
      <c r="AB165" s="99">
        <f t="shared" si="48"/>
        <v>62</v>
      </c>
      <c r="AC165" s="105">
        <v>18</v>
      </c>
      <c r="AD165" s="105">
        <v>23</v>
      </c>
      <c r="AE165" s="139">
        <f t="shared" si="49"/>
        <v>41</v>
      </c>
      <c r="AF165" s="140">
        <f t="shared" si="50"/>
        <v>103</v>
      </c>
      <c r="AG165" s="137">
        <f>IF(AF165="0","0",LOOKUP(AF165,{0,66,80,100,120,140,160},{0,1,2,3,"3.5",4,5}))</f>
        <v>3</v>
      </c>
      <c r="AH165" s="105">
        <v>25</v>
      </c>
      <c r="AI165" s="105">
        <v>26</v>
      </c>
      <c r="AJ165" s="99">
        <f t="shared" si="51"/>
        <v>51</v>
      </c>
      <c r="AK165" s="105">
        <v>22</v>
      </c>
      <c r="AL165" s="105">
        <v>22</v>
      </c>
      <c r="AM165" s="141">
        <f t="shared" si="52"/>
        <v>44</v>
      </c>
      <c r="AN165" s="140">
        <f t="shared" si="53"/>
        <v>95</v>
      </c>
      <c r="AO165" s="137">
        <f>IF(AN165="0","0",LOOKUP(AN165,{0,66,80,100,120,140,160},{0,1,2,3,"3.5",4,5}))</f>
        <v>2</v>
      </c>
      <c r="AP165" s="105">
        <v>33</v>
      </c>
      <c r="AQ165" s="105">
        <v>23</v>
      </c>
      <c r="AR165" s="101">
        <f t="shared" si="54"/>
        <v>56</v>
      </c>
      <c r="AS165" s="105">
        <v>17</v>
      </c>
      <c r="AT165" s="105">
        <v>12</v>
      </c>
      <c r="AU165" s="141">
        <f t="shared" si="55"/>
        <v>29</v>
      </c>
      <c r="AV165" s="141">
        <v>40</v>
      </c>
      <c r="AW165" s="141">
        <f t="shared" si="56"/>
        <v>125</v>
      </c>
      <c r="AX165" s="137" t="str">
        <f>IF(AW165="0","0",LOOKUP(AW165,{0,66,80,100,120,140,160},{0,1,2,3,"3.5",4,5}))</f>
        <v>3.5</v>
      </c>
      <c r="AY165" s="107" t="s">
        <v>486</v>
      </c>
      <c r="AZ165" s="107" t="str">
        <f>IF(ISBLANK(AX165)," ",IF(AX165="0","0",LOOKUP(AX165,{0,1,2,3,"3.5",4,5},{0,0,0,1,"1.5",2,3})))</f>
        <v>1.5</v>
      </c>
      <c r="BA165" s="44">
        <f t="shared" si="57"/>
        <v>2.9166666666666665</v>
      </c>
      <c r="BB165" s="43" t="str">
        <f t="shared" si="58"/>
        <v>C</v>
      </c>
      <c r="BC165" s="34" t="str">
        <f t="shared" si="59"/>
        <v>Bellow Average Result</v>
      </c>
      <c r="BD165" s="42"/>
      <c r="BE165" s="49" t="str">
        <f>IF(H165="0","0",LOOKUP(H165,{0,1,2,3,"3.5",4,5},{"F","D","C","B","A-","A","A+"}))</f>
        <v>B</v>
      </c>
      <c r="BF165" s="49" t="str">
        <f>IF(L165="0","0",LOOKUP(L165,{0,1,2,3,"3.5",4,5},{"F","D","C","B","A-","A","A+"}))</f>
        <v>B</v>
      </c>
      <c r="BG165" s="49" t="str">
        <f>IF(Q165="0","0",LOOKUP(Q165,{0,1,2,3,"3.5",4,5},{"F","D","C","B","A-","A","A+"}))</f>
        <v>B</v>
      </c>
      <c r="BH165" s="49" t="str">
        <f>IF(Y165="0","0",LOOKUP(Y165,{0,1,2,3,"3.5",4,5},{"F","D","C","B","A-","A","A+"}))</f>
        <v>C</v>
      </c>
      <c r="BI165" s="49" t="str">
        <f>IF(AG165="0","0",LOOKUP(AG165,{0,1,2,3,"3.5",4,5},{"F","D","C","B","A-","A","A+"}))</f>
        <v>B</v>
      </c>
      <c r="BJ165" s="49" t="str">
        <f>IF(AO165="0","0",LOOKUP(AO165,{0,1,2,3,"3.5",4,5},{"F","D","C","B","A-","A","A+"}))</f>
        <v>C</v>
      </c>
      <c r="BK165" s="49" t="str">
        <f>IF(AX165="0","0",LOOKUP(AX165,{0,1,2,3,"3.5",4,5},{"F","D","C","B","A-","A","A+"}))</f>
        <v>A-</v>
      </c>
      <c r="BL165" s="50">
        <f t="shared" si="60"/>
        <v>680</v>
      </c>
    </row>
    <row r="166" spans="1:64" ht="15" customHeight="1">
      <c r="A166" s="37">
        <v>2162</v>
      </c>
      <c r="B166" s="38" t="s">
        <v>635</v>
      </c>
      <c r="C166" s="150">
        <v>52</v>
      </c>
      <c r="D166" s="150">
        <v>73</v>
      </c>
      <c r="E166" s="99">
        <f t="shared" si="41"/>
        <v>125</v>
      </c>
      <c r="F166" s="105">
        <v>24</v>
      </c>
      <c r="G166" s="99">
        <f t="shared" si="42"/>
        <v>149</v>
      </c>
      <c r="H166" s="135">
        <f>IF(G166="0","0",LOOKUP(G166,{0,66,80,100,120,140,160},{0,1,2,3,"3.5",4,5}))</f>
        <v>4</v>
      </c>
      <c r="I166" s="105">
        <v>62</v>
      </c>
      <c r="J166" s="105">
        <v>70</v>
      </c>
      <c r="K166" s="136">
        <f t="shared" si="43"/>
        <v>132</v>
      </c>
      <c r="L166" s="99" t="str">
        <f>IF(K166="0","0",LOOKUP(K166,{0,66,80,100,120,140,160},{0,1,2,3,"3.5",4,5}))</f>
        <v>3.5</v>
      </c>
      <c r="M166" s="105">
        <v>27</v>
      </c>
      <c r="N166" s="105">
        <v>17</v>
      </c>
      <c r="O166" s="105">
        <v>22</v>
      </c>
      <c r="P166" s="99">
        <f t="shared" si="44"/>
        <v>66</v>
      </c>
      <c r="Q166" s="137" t="str">
        <f>IF(P166="0","0",LOOKUP(P166,{0,33,40,50,60,70,80},{0,1,2,3,"3.5",4,5}))</f>
        <v>3.5</v>
      </c>
      <c r="R166" s="105">
        <v>26</v>
      </c>
      <c r="S166" s="105">
        <v>41</v>
      </c>
      <c r="T166" s="101">
        <f t="shared" si="45"/>
        <v>67</v>
      </c>
      <c r="U166" s="105">
        <v>19</v>
      </c>
      <c r="V166" s="105">
        <v>20</v>
      </c>
      <c r="W166" s="101">
        <f t="shared" si="46"/>
        <v>39</v>
      </c>
      <c r="X166" s="138">
        <f t="shared" si="47"/>
        <v>106</v>
      </c>
      <c r="Y166" s="99">
        <f>IF(X166="0","0",LOOKUP(X166,{0,66,80,100,120,140,160},{0,1,2,3,"3.5",4,5}))</f>
        <v>3</v>
      </c>
      <c r="Z166" s="105">
        <v>48</v>
      </c>
      <c r="AA166" s="105">
        <v>45</v>
      </c>
      <c r="AB166" s="99">
        <f t="shared" si="48"/>
        <v>93</v>
      </c>
      <c r="AC166" s="105">
        <v>28</v>
      </c>
      <c r="AD166" s="105">
        <v>27</v>
      </c>
      <c r="AE166" s="139">
        <f t="shared" si="49"/>
        <v>55</v>
      </c>
      <c r="AF166" s="140">
        <f t="shared" si="50"/>
        <v>148</v>
      </c>
      <c r="AG166" s="137">
        <f>IF(AF166="0","0",LOOKUP(AF166,{0,66,80,100,120,140,160},{0,1,2,3,"3.5",4,5}))</f>
        <v>4</v>
      </c>
      <c r="AH166" s="105">
        <v>51</v>
      </c>
      <c r="AI166" s="105">
        <v>51</v>
      </c>
      <c r="AJ166" s="99">
        <f t="shared" si="51"/>
        <v>102</v>
      </c>
      <c r="AK166" s="105">
        <v>26</v>
      </c>
      <c r="AL166" s="105">
        <v>23</v>
      </c>
      <c r="AM166" s="141">
        <f t="shared" si="52"/>
        <v>49</v>
      </c>
      <c r="AN166" s="140">
        <f t="shared" si="53"/>
        <v>151</v>
      </c>
      <c r="AO166" s="137">
        <f>IF(AN166="0","0",LOOKUP(AN166,{0,66,80,100,120,140,160},{0,1,2,3,"3.5",4,5}))</f>
        <v>4</v>
      </c>
      <c r="AP166" s="105">
        <v>43</v>
      </c>
      <c r="AQ166" s="105">
        <v>43</v>
      </c>
      <c r="AR166" s="101">
        <f t="shared" si="54"/>
        <v>86</v>
      </c>
      <c r="AS166" s="105">
        <v>21</v>
      </c>
      <c r="AT166" s="105">
        <v>18</v>
      </c>
      <c r="AU166" s="141">
        <f t="shared" si="55"/>
        <v>39</v>
      </c>
      <c r="AV166" s="141">
        <v>50</v>
      </c>
      <c r="AW166" s="141">
        <f t="shared" si="56"/>
        <v>175</v>
      </c>
      <c r="AX166" s="137">
        <f>IF(AW166="0","0",LOOKUP(AW166,{0,66,80,100,120,140,160},{0,1,2,3,"3.5",4,5}))</f>
        <v>5</v>
      </c>
      <c r="AY166" s="107" t="s">
        <v>486</v>
      </c>
      <c r="AZ166" s="107">
        <f>IF(ISBLANK(AX166)," ",IF(AX166="0","0",LOOKUP(AX166,{0,1,2,3,"3.5",4,5},{0,0,0,1,"1.5",2,3})))</f>
        <v>3</v>
      </c>
      <c r="BA166" s="44">
        <f t="shared" si="57"/>
        <v>4.166666666666667</v>
      </c>
      <c r="BB166" s="43" t="str">
        <f t="shared" si="58"/>
        <v>A</v>
      </c>
      <c r="BC166" s="34" t="str">
        <f t="shared" si="59"/>
        <v>Very Good Result</v>
      </c>
      <c r="BD166" s="42"/>
      <c r="BE166" s="49" t="str">
        <f>IF(H166="0","0",LOOKUP(H166,{0,1,2,3,"3.5",4,5},{"F","D","C","B","A-","A","A+"}))</f>
        <v>A</v>
      </c>
      <c r="BF166" s="49" t="str">
        <f>IF(L166="0","0",LOOKUP(L166,{0,1,2,3,"3.5",4,5},{"F","D","C","B","A-","A","A+"}))</f>
        <v>A-</v>
      </c>
      <c r="BG166" s="49" t="str">
        <f>IF(Q166="0","0",LOOKUP(Q166,{0,1,2,3,"3.5",4,5},{"F","D","C","B","A-","A","A+"}))</f>
        <v>A-</v>
      </c>
      <c r="BH166" s="49" t="str">
        <f>IF(Y166="0","0",LOOKUP(Y166,{0,1,2,3,"3.5",4,5},{"F","D","C","B","A-","A","A+"}))</f>
        <v>B</v>
      </c>
      <c r="BI166" s="49" t="str">
        <f>IF(AG166="0","0",LOOKUP(AG166,{0,1,2,3,"3.5",4,5},{"F","D","C","B","A-","A","A+"}))</f>
        <v>A</v>
      </c>
      <c r="BJ166" s="49" t="str">
        <f>IF(AO166="0","0",LOOKUP(AO166,{0,1,2,3,"3.5",4,5},{"F","D","C","B","A-","A","A+"}))</f>
        <v>A</v>
      </c>
      <c r="BK166" s="49" t="str">
        <f>IF(AX166="0","0",LOOKUP(AX166,{0,1,2,3,"3.5",4,5},{"F","D","C","B","A-","A","A+"}))</f>
        <v>A+</v>
      </c>
      <c r="BL166" s="50">
        <f t="shared" si="60"/>
        <v>927</v>
      </c>
    </row>
    <row r="167" spans="1:64" ht="15" customHeight="1">
      <c r="A167" s="37">
        <v>2163</v>
      </c>
      <c r="B167" s="38" t="s">
        <v>636</v>
      </c>
      <c r="C167" s="150">
        <v>36</v>
      </c>
      <c r="D167" s="150">
        <v>73</v>
      </c>
      <c r="E167" s="99">
        <f t="shared" si="41"/>
        <v>109</v>
      </c>
      <c r="F167" s="105">
        <v>24</v>
      </c>
      <c r="G167" s="99">
        <f t="shared" si="42"/>
        <v>133</v>
      </c>
      <c r="H167" s="135" t="str">
        <f>IF(G167="0","0",LOOKUP(G167,{0,66,80,100,120,140,160},{0,1,2,3,"3.5",4,5}))</f>
        <v>3.5</v>
      </c>
      <c r="I167" s="105">
        <v>48</v>
      </c>
      <c r="J167" s="105">
        <v>56</v>
      </c>
      <c r="K167" s="136">
        <f t="shared" si="43"/>
        <v>104</v>
      </c>
      <c r="L167" s="99">
        <f>IF(K167="0","0",LOOKUP(K167,{0,66,80,100,120,140,160},{0,1,2,3,"3.5",4,5}))</f>
        <v>3</v>
      </c>
      <c r="M167" s="105">
        <v>33</v>
      </c>
      <c r="N167" s="105">
        <v>16</v>
      </c>
      <c r="O167" s="105">
        <v>22</v>
      </c>
      <c r="P167" s="99">
        <f t="shared" si="44"/>
        <v>71</v>
      </c>
      <c r="Q167" s="137">
        <f>IF(P167="0","0",LOOKUP(P167,{0,33,40,50,60,70,80},{0,1,2,3,"3.5",4,5}))</f>
        <v>4</v>
      </c>
      <c r="R167" s="105">
        <v>34</v>
      </c>
      <c r="S167" s="105">
        <v>42</v>
      </c>
      <c r="T167" s="101">
        <f t="shared" si="45"/>
        <v>76</v>
      </c>
      <c r="U167" s="105">
        <v>13</v>
      </c>
      <c r="V167" s="105">
        <v>14</v>
      </c>
      <c r="W167" s="101">
        <f t="shared" si="46"/>
        <v>27</v>
      </c>
      <c r="X167" s="138">
        <f t="shared" si="47"/>
        <v>103</v>
      </c>
      <c r="Y167" s="99">
        <f>IF(X167="0","0",LOOKUP(X167,{0,66,80,100,120,140,160},{0,1,2,3,"3.5",4,5}))</f>
        <v>3</v>
      </c>
      <c r="Z167" s="105">
        <v>45</v>
      </c>
      <c r="AA167" s="105">
        <v>39</v>
      </c>
      <c r="AB167" s="99">
        <f t="shared" si="48"/>
        <v>84</v>
      </c>
      <c r="AC167" s="105">
        <v>22</v>
      </c>
      <c r="AD167" s="105">
        <v>22</v>
      </c>
      <c r="AE167" s="139">
        <f t="shared" si="49"/>
        <v>44</v>
      </c>
      <c r="AF167" s="140">
        <f t="shared" si="50"/>
        <v>128</v>
      </c>
      <c r="AG167" s="137" t="str">
        <f>IF(AF167="0","0",LOOKUP(AF167,{0,66,80,100,120,140,160},{0,1,2,3,"3.5",4,5}))</f>
        <v>3.5</v>
      </c>
      <c r="AH167" s="105">
        <v>39</v>
      </c>
      <c r="AI167" s="105">
        <v>46</v>
      </c>
      <c r="AJ167" s="99">
        <f t="shared" si="51"/>
        <v>85</v>
      </c>
      <c r="AK167" s="105">
        <v>17</v>
      </c>
      <c r="AL167" s="105">
        <v>20</v>
      </c>
      <c r="AM167" s="141">
        <f t="shared" si="52"/>
        <v>37</v>
      </c>
      <c r="AN167" s="140">
        <f t="shared" si="53"/>
        <v>122</v>
      </c>
      <c r="AO167" s="137" t="str">
        <f>IF(AN167="0","0",LOOKUP(AN167,{0,66,80,100,120,140,160},{0,1,2,3,"3.5",4,5}))</f>
        <v>3.5</v>
      </c>
      <c r="AP167" s="105">
        <v>48</v>
      </c>
      <c r="AQ167" s="105">
        <v>32</v>
      </c>
      <c r="AR167" s="101">
        <f t="shared" si="54"/>
        <v>80</v>
      </c>
      <c r="AS167" s="105">
        <v>16</v>
      </c>
      <c r="AT167" s="105">
        <v>14</v>
      </c>
      <c r="AU167" s="141">
        <f t="shared" si="55"/>
        <v>30</v>
      </c>
      <c r="AV167" s="141">
        <v>50</v>
      </c>
      <c r="AW167" s="141">
        <f t="shared" si="56"/>
        <v>160</v>
      </c>
      <c r="AX167" s="137">
        <f>IF(AW167="0","0",LOOKUP(AW167,{0,66,80,100,120,140,160},{0,1,2,3,"3.5",4,5}))</f>
        <v>5</v>
      </c>
      <c r="AY167" s="107" t="s">
        <v>486</v>
      </c>
      <c r="AZ167" s="107">
        <f>IF(ISBLANK(AX167)," ",IF(AX167="0","0",LOOKUP(AX167,{0,1,2,3,"3.5",4,5},{0,0,0,1,"1.5",2,3})))</f>
        <v>3</v>
      </c>
      <c r="BA167" s="44">
        <f t="shared" si="57"/>
        <v>3.9166666666666665</v>
      </c>
      <c r="BB167" s="43" t="str">
        <f t="shared" si="58"/>
        <v>A-</v>
      </c>
      <c r="BC167" s="34" t="str">
        <f t="shared" si="59"/>
        <v>Good Result</v>
      </c>
      <c r="BD167" s="42"/>
      <c r="BE167" s="49" t="str">
        <f>IF(H167="0","0",LOOKUP(H167,{0,1,2,3,"3.5",4,5},{"F","D","C","B","A-","A","A+"}))</f>
        <v>A-</v>
      </c>
      <c r="BF167" s="49" t="str">
        <f>IF(L167="0","0",LOOKUP(L167,{0,1,2,3,"3.5",4,5},{"F","D","C","B","A-","A","A+"}))</f>
        <v>B</v>
      </c>
      <c r="BG167" s="49" t="str">
        <f>IF(Q167="0","0",LOOKUP(Q167,{0,1,2,3,"3.5",4,5},{"F","D","C","B","A-","A","A+"}))</f>
        <v>A</v>
      </c>
      <c r="BH167" s="49" t="str">
        <f>IF(Y167="0","0",LOOKUP(Y167,{0,1,2,3,"3.5",4,5},{"F","D","C","B","A-","A","A+"}))</f>
        <v>B</v>
      </c>
      <c r="BI167" s="49" t="str">
        <f>IF(AG167="0","0",LOOKUP(AG167,{0,1,2,3,"3.5",4,5},{"F","D","C","B","A-","A","A+"}))</f>
        <v>A-</v>
      </c>
      <c r="BJ167" s="49" t="str">
        <f>IF(AO167="0","0",LOOKUP(AO167,{0,1,2,3,"3.5",4,5},{"F","D","C","B","A-","A","A+"}))</f>
        <v>A-</v>
      </c>
      <c r="BK167" s="49" t="str">
        <f>IF(AX167="0","0",LOOKUP(AX167,{0,1,2,3,"3.5",4,5},{"F","D","C","B","A-","A","A+"}))</f>
        <v>A+</v>
      </c>
      <c r="BL167" s="50">
        <f t="shared" si="60"/>
        <v>821</v>
      </c>
    </row>
    <row r="168" spans="1:64" ht="15" customHeight="1">
      <c r="A168" s="37">
        <v>2164</v>
      </c>
      <c r="B168" s="38" t="s">
        <v>637</v>
      </c>
      <c r="C168" s="150">
        <v>35</v>
      </c>
      <c r="D168" s="150">
        <v>66</v>
      </c>
      <c r="E168" s="99">
        <f t="shared" si="41"/>
        <v>101</v>
      </c>
      <c r="F168" s="105">
        <v>23</v>
      </c>
      <c r="G168" s="99">
        <f t="shared" si="42"/>
        <v>124</v>
      </c>
      <c r="H168" s="135" t="str">
        <f>IF(G168="0","0",LOOKUP(G168,{0,66,80,100,120,140,160},{0,1,2,3,"3.5",4,5}))</f>
        <v>3.5</v>
      </c>
      <c r="I168" s="105">
        <v>43</v>
      </c>
      <c r="J168" s="105">
        <v>70</v>
      </c>
      <c r="K168" s="136">
        <f t="shared" si="43"/>
        <v>113</v>
      </c>
      <c r="L168" s="99">
        <f>IF(K168="0","0",LOOKUP(K168,{0,66,80,100,120,140,160},{0,1,2,3,"3.5",4,5}))</f>
        <v>3</v>
      </c>
      <c r="M168" s="105">
        <v>17</v>
      </c>
      <c r="N168" s="105">
        <v>15</v>
      </c>
      <c r="O168" s="105">
        <v>22</v>
      </c>
      <c r="P168" s="99">
        <f t="shared" si="44"/>
        <v>54</v>
      </c>
      <c r="Q168" s="137">
        <f>IF(P168="0","0",LOOKUP(P168,{0,33,40,50,60,70,80},{0,1,2,3,"3.5",4,5}))</f>
        <v>3</v>
      </c>
      <c r="R168" s="105">
        <v>24</v>
      </c>
      <c r="S168" s="105">
        <v>33</v>
      </c>
      <c r="T168" s="101">
        <f t="shared" si="45"/>
        <v>57</v>
      </c>
      <c r="U168" s="105">
        <v>14</v>
      </c>
      <c r="V168" s="105">
        <v>16</v>
      </c>
      <c r="W168" s="101">
        <f t="shared" si="46"/>
        <v>30</v>
      </c>
      <c r="X168" s="138">
        <f t="shared" si="47"/>
        <v>87</v>
      </c>
      <c r="Y168" s="99">
        <f>IF(X168="0","0",LOOKUP(X168,{0,66,80,100,120,140,160},{0,1,2,3,"3.5",4,5}))</f>
        <v>2</v>
      </c>
      <c r="Z168" s="105">
        <v>50</v>
      </c>
      <c r="AA168" s="105">
        <v>35</v>
      </c>
      <c r="AB168" s="99">
        <f t="shared" si="48"/>
        <v>85</v>
      </c>
      <c r="AC168" s="105">
        <v>26</v>
      </c>
      <c r="AD168" s="105">
        <v>27</v>
      </c>
      <c r="AE168" s="139">
        <f t="shared" si="49"/>
        <v>53</v>
      </c>
      <c r="AF168" s="140">
        <f t="shared" si="50"/>
        <v>138</v>
      </c>
      <c r="AG168" s="137" t="str">
        <f>IF(AF168="0","0",LOOKUP(AF168,{0,66,80,100,120,140,160},{0,1,2,3,"3.5",4,5}))</f>
        <v>3.5</v>
      </c>
      <c r="AH168" s="105">
        <v>45</v>
      </c>
      <c r="AI168" s="105">
        <v>49</v>
      </c>
      <c r="AJ168" s="99">
        <f t="shared" si="51"/>
        <v>94</v>
      </c>
      <c r="AK168" s="105">
        <v>27</v>
      </c>
      <c r="AL168" s="105">
        <v>20</v>
      </c>
      <c r="AM168" s="141">
        <f t="shared" si="52"/>
        <v>47</v>
      </c>
      <c r="AN168" s="140">
        <f t="shared" si="53"/>
        <v>141</v>
      </c>
      <c r="AO168" s="137">
        <f>IF(AN168="0","0",LOOKUP(AN168,{0,66,80,100,120,140,160},{0,1,2,3,"3.5",4,5}))</f>
        <v>4</v>
      </c>
      <c r="AP168" s="105">
        <v>41</v>
      </c>
      <c r="AQ168" s="105">
        <v>42</v>
      </c>
      <c r="AR168" s="101">
        <f t="shared" si="54"/>
        <v>83</v>
      </c>
      <c r="AS168" s="105">
        <v>18</v>
      </c>
      <c r="AT168" s="105">
        <v>19</v>
      </c>
      <c r="AU168" s="141">
        <f t="shared" si="55"/>
        <v>37</v>
      </c>
      <c r="AV168" s="141">
        <v>50</v>
      </c>
      <c r="AW168" s="141">
        <f t="shared" si="56"/>
        <v>170</v>
      </c>
      <c r="AX168" s="137">
        <f>IF(AW168="0","0",LOOKUP(AW168,{0,66,80,100,120,140,160},{0,1,2,3,"3.5",4,5}))</f>
        <v>5</v>
      </c>
      <c r="AY168" s="107" t="s">
        <v>486</v>
      </c>
      <c r="AZ168" s="107">
        <f>IF(ISBLANK(AX168)," ",IF(AX168="0","0",LOOKUP(AX168,{0,1,2,3,"3.5",4,5},{0,0,0,1,"1.5",2,3})))</f>
        <v>3</v>
      </c>
      <c r="BA168" s="44">
        <f t="shared" si="57"/>
        <v>3.6666666666666665</v>
      </c>
      <c r="BB168" s="43" t="str">
        <f t="shared" si="58"/>
        <v>A-</v>
      </c>
      <c r="BC168" s="34" t="str">
        <f t="shared" si="59"/>
        <v>Good Result</v>
      </c>
      <c r="BD168" s="42"/>
      <c r="BE168" s="49" t="str">
        <f>IF(H168="0","0",LOOKUP(H168,{0,1,2,3,"3.5",4,5},{"F","D","C","B","A-","A","A+"}))</f>
        <v>A-</v>
      </c>
      <c r="BF168" s="49" t="str">
        <f>IF(L168="0","0",LOOKUP(L168,{0,1,2,3,"3.5",4,5},{"F","D","C","B","A-","A","A+"}))</f>
        <v>B</v>
      </c>
      <c r="BG168" s="49" t="str">
        <f>IF(Q168="0","0",LOOKUP(Q168,{0,1,2,3,"3.5",4,5},{"F","D","C","B","A-","A","A+"}))</f>
        <v>B</v>
      </c>
      <c r="BH168" s="49" t="str">
        <f>IF(Y168="0","0",LOOKUP(Y168,{0,1,2,3,"3.5",4,5},{"F","D","C","B","A-","A","A+"}))</f>
        <v>C</v>
      </c>
      <c r="BI168" s="49" t="str">
        <f>IF(AG168="0","0",LOOKUP(AG168,{0,1,2,3,"3.5",4,5},{"F","D","C","B","A-","A","A+"}))</f>
        <v>A-</v>
      </c>
      <c r="BJ168" s="49" t="str">
        <f>IF(AO168="0","0",LOOKUP(AO168,{0,1,2,3,"3.5",4,5},{"F","D","C","B","A-","A","A+"}))</f>
        <v>A</v>
      </c>
      <c r="BK168" s="49" t="str">
        <f>IF(AX168="0","0",LOOKUP(AX168,{0,1,2,3,"3.5",4,5},{"F","D","C","B","A-","A","A+"}))</f>
        <v>A+</v>
      </c>
      <c r="BL168" s="50">
        <f t="shared" si="60"/>
        <v>827</v>
      </c>
    </row>
    <row r="169" spans="1:64" ht="15" customHeight="1">
      <c r="A169" s="37">
        <v>2165</v>
      </c>
      <c r="B169" s="38" t="s">
        <v>638</v>
      </c>
      <c r="C169" s="150">
        <v>41</v>
      </c>
      <c r="D169" s="150">
        <v>73</v>
      </c>
      <c r="E169" s="99">
        <f t="shared" si="41"/>
        <v>114</v>
      </c>
      <c r="F169" s="105">
        <v>21</v>
      </c>
      <c r="G169" s="99">
        <f t="shared" si="42"/>
        <v>135</v>
      </c>
      <c r="H169" s="135" t="str">
        <f>IF(G169="0","0",LOOKUP(G169,{0,66,80,100,120,140,160},{0,1,2,3,"3.5",4,5}))</f>
        <v>3.5</v>
      </c>
      <c r="I169" s="105">
        <v>51</v>
      </c>
      <c r="J169" s="105">
        <v>51</v>
      </c>
      <c r="K169" s="136">
        <f t="shared" si="43"/>
        <v>102</v>
      </c>
      <c r="L169" s="99">
        <f>IF(K169="0","0",LOOKUP(K169,{0,66,80,100,120,140,160},{0,1,2,3,"3.5",4,5}))</f>
        <v>3</v>
      </c>
      <c r="M169" s="105">
        <v>24</v>
      </c>
      <c r="N169" s="105">
        <v>19</v>
      </c>
      <c r="O169" s="105">
        <v>17</v>
      </c>
      <c r="P169" s="99">
        <f t="shared" si="44"/>
        <v>60</v>
      </c>
      <c r="Q169" s="137" t="str">
        <f>IF(P169="0","0",LOOKUP(P169,{0,33,40,50,60,70,80},{0,1,2,3,"3.5",4,5}))</f>
        <v>3.5</v>
      </c>
      <c r="R169" s="105">
        <v>28</v>
      </c>
      <c r="S169" s="105">
        <v>42</v>
      </c>
      <c r="T169" s="101">
        <f t="shared" si="45"/>
        <v>70</v>
      </c>
      <c r="U169" s="105">
        <v>10</v>
      </c>
      <c r="V169" s="105">
        <v>17</v>
      </c>
      <c r="W169" s="101">
        <f t="shared" si="46"/>
        <v>27</v>
      </c>
      <c r="X169" s="138">
        <f t="shared" si="47"/>
        <v>97</v>
      </c>
      <c r="Y169" s="99">
        <f>IF(X169="0","0",LOOKUP(X169,{0,66,80,100,120,140,160},{0,1,2,3,"3.5",4,5}))</f>
        <v>2</v>
      </c>
      <c r="Z169" s="105">
        <v>42</v>
      </c>
      <c r="AA169" s="105">
        <v>34</v>
      </c>
      <c r="AB169" s="99">
        <f t="shared" si="48"/>
        <v>76</v>
      </c>
      <c r="AC169" s="105">
        <v>23</v>
      </c>
      <c r="AD169" s="105">
        <v>20</v>
      </c>
      <c r="AE169" s="139">
        <f t="shared" si="49"/>
        <v>43</v>
      </c>
      <c r="AF169" s="140">
        <f t="shared" si="50"/>
        <v>119</v>
      </c>
      <c r="AG169" s="137">
        <f>IF(AF169="0","0",LOOKUP(AF169,{0,66,80,100,120,140,160},{0,1,2,3,"3.5",4,5}))</f>
        <v>3</v>
      </c>
      <c r="AH169" s="105">
        <v>43</v>
      </c>
      <c r="AI169" s="105">
        <v>45</v>
      </c>
      <c r="AJ169" s="99">
        <f t="shared" si="51"/>
        <v>88</v>
      </c>
      <c r="AK169" s="105">
        <v>17</v>
      </c>
      <c r="AL169" s="105">
        <v>16</v>
      </c>
      <c r="AM169" s="141">
        <f t="shared" si="52"/>
        <v>33</v>
      </c>
      <c r="AN169" s="140">
        <f t="shared" si="53"/>
        <v>121</v>
      </c>
      <c r="AO169" s="137" t="str">
        <f>IF(AN169="0","0",LOOKUP(AN169,{0,66,80,100,120,140,160},{0,1,2,3,"3.5",4,5}))</f>
        <v>3.5</v>
      </c>
      <c r="AP169" s="105">
        <v>48</v>
      </c>
      <c r="AQ169" s="105">
        <v>27</v>
      </c>
      <c r="AR169" s="101">
        <f t="shared" si="54"/>
        <v>75</v>
      </c>
      <c r="AS169" s="105">
        <v>18</v>
      </c>
      <c r="AT169" s="105">
        <v>18</v>
      </c>
      <c r="AU169" s="141">
        <f t="shared" si="55"/>
        <v>36</v>
      </c>
      <c r="AV169" s="141">
        <v>50</v>
      </c>
      <c r="AW169" s="141">
        <f t="shared" si="56"/>
        <v>161</v>
      </c>
      <c r="AX169" s="137">
        <f>IF(AW169="0","0",LOOKUP(AW169,{0,66,80,100,120,140,160},{0,1,2,3,"3.5",4,5}))</f>
        <v>5</v>
      </c>
      <c r="AY169" s="107" t="s">
        <v>486</v>
      </c>
      <c r="AZ169" s="107">
        <f>IF(ISBLANK(AX169)," ",IF(AX169="0","0",LOOKUP(AX169,{0,1,2,3,"3.5",4,5},{0,0,0,1,"1.5",2,3})))</f>
        <v>3</v>
      </c>
      <c r="BA169" s="44">
        <f t="shared" si="57"/>
        <v>3.5833333333333335</v>
      </c>
      <c r="BB169" s="43" t="str">
        <f t="shared" si="58"/>
        <v>A-</v>
      </c>
      <c r="BC169" s="34" t="str">
        <f t="shared" si="59"/>
        <v>Good Result</v>
      </c>
      <c r="BD169" s="42"/>
      <c r="BE169" s="49" t="str">
        <f>IF(H169="0","0",LOOKUP(H169,{0,1,2,3,"3.5",4,5},{"F","D","C","B","A-","A","A+"}))</f>
        <v>A-</v>
      </c>
      <c r="BF169" s="49" t="str">
        <f>IF(L169="0","0",LOOKUP(L169,{0,1,2,3,"3.5",4,5},{"F","D","C","B","A-","A","A+"}))</f>
        <v>B</v>
      </c>
      <c r="BG169" s="49" t="str">
        <f>IF(Q169="0","0",LOOKUP(Q169,{0,1,2,3,"3.5",4,5},{"F","D","C","B","A-","A","A+"}))</f>
        <v>A-</v>
      </c>
      <c r="BH169" s="49" t="str">
        <f>IF(Y169="0","0",LOOKUP(Y169,{0,1,2,3,"3.5",4,5},{"F","D","C","B","A-","A","A+"}))</f>
        <v>C</v>
      </c>
      <c r="BI169" s="49" t="str">
        <f>IF(AG169="0","0",LOOKUP(AG169,{0,1,2,3,"3.5",4,5},{"F","D","C","B","A-","A","A+"}))</f>
        <v>B</v>
      </c>
      <c r="BJ169" s="49" t="str">
        <f>IF(AO169="0","0",LOOKUP(AO169,{0,1,2,3,"3.5",4,5},{"F","D","C","B","A-","A","A+"}))</f>
        <v>A-</v>
      </c>
      <c r="BK169" s="49" t="str">
        <f>IF(AX169="0","0",LOOKUP(AX169,{0,1,2,3,"3.5",4,5},{"F","D","C","B","A-","A","A+"}))</f>
        <v>A+</v>
      </c>
      <c r="BL169" s="50">
        <f t="shared" si="60"/>
        <v>795</v>
      </c>
    </row>
    <row r="170" spans="1:64" ht="15" customHeight="1">
      <c r="A170" s="37">
        <v>2166</v>
      </c>
      <c r="B170" s="38" t="s">
        <v>639</v>
      </c>
      <c r="C170" s="150">
        <v>41</v>
      </c>
      <c r="D170" s="150">
        <v>71</v>
      </c>
      <c r="E170" s="99">
        <f t="shared" si="41"/>
        <v>112</v>
      </c>
      <c r="F170" s="105">
        <v>22</v>
      </c>
      <c r="G170" s="99">
        <f t="shared" si="42"/>
        <v>134</v>
      </c>
      <c r="H170" s="135" t="str">
        <f>IF(G170="0","0",LOOKUP(G170,{0,66,80,100,120,140,160},{0,1,2,3,"3.5",4,5}))</f>
        <v>3.5</v>
      </c>
      <c r="I170" s="105">
        <v>55</v>
      </c>
      <c r="J170" s="105">
        <v>61</v>
      </c>
      <c r="K170" s="136">
        <f t="shared" si="43"/>
        <v>116</v>
      </c>
      <c r="L170" s="99">
        <f>IF(K170="0","0",LOOKUP(K170,{0,66,80,100,120,140,160},{0,1,2,3,"3.5",4,5}))</f>
        <v>3</v>
      </c>
      <c r="M170" s="105">
        <v>27</v>
      </c>
      <c r="N170" s="105">
        <v>19</v>
      </c>
      <c r="O170" s="105">
        <v>17</v>
      </c>
      <c r="P170" s="99">
        <f t="shared" si="44"/>
        <v>63</v>
      </c>
      <c r="Q170" s="137" t="str">
        <f>IF(P170="0","0",LOOKUP(P170,{0,33,40,50,60,70,80},{0,1,2,3,"3.5",4,5}))</f>
        <v>3.5</v>
      </c>
      <c r="R170" s="105">
        <v>24</v>
      </c>
      <c r="S170" s="105">
        <v>31</v>
      </c>
      <c r="T170" s="101">
        <f t="shared" si="45"/>
        <v>55</v>
      </c>
      <c r="U170" s="105">
        <v>11</v>
      </c>
      <c r="V170" s="105">
        <v>15</v>
      </c>
      <c r="W170" s="101">
        <f t="shared" si="46"/>
        <v>26</v>
      </c>
      <c r="X170" s="138">
        <f t="shared" si="47"/>
        <v>81</v>
      </c>
      <c r="Y170" s="99">
        <f>IF(X170="0","0",LOOKUP(X170,{0,66,80,100,120,140,160},{0,1,2,3,"3.5",4,5}))</f>
        <v>2</v>
      </c>
      <c r="Z170" s="105">
        <v>37</v>
      </c>
      <c r="AA170" s="105">
        <v>37</v>
      </c>
      <c r="AB170" s="99">
        <f t="shared" si="48"/>
        <v>74</v>
      </c>
      <c r="AC170" s="105">
        <v>23</v>
      </c>
      <c r="AD170" s="105">
        <v>20</v>
      </c>
      <c r="AE170" s="139">
        <f t="shared" si="49"/>
        <v>43</v>
      </c>
      <c r="AF170" s="140">
        <f t="shared" si="50"/>
        <v>117</v>
      </c>
      <c r="AG170" s="137">
        <f>IF(AF170="0","0",LOOKUP(AF170,{0,66,80,100,120,140,160},{0,1,2,3,"3.5",4,5}))</f>
        <v>3</v>
      </c>
      <c r="AH170" s="105">
        <v>47</v>
      </c>
      <c r="AI170" s="105">
        <v>42</v>
      </c>
      <c r="AJ170" s="99">
        <f t="shared" si="51"/>
        <v>89</v>
      </c>
      <c r="AK170" s="105">
        <v>19</v>
      </c>
      <c r="AL170" s="105">
        <v>19</v>
      </c>
      <c r="AM170" s="141">
        <f t="shared" si="52"/>
        <v>38</v>
      </c>
      <c r="AN170" s="140">
        <f t="shared" si="53"/>
        <v>127</v>
      </c>
      <c r="AO170" s="137" t="str">
        <f>IF(AN170="0","0",LOOKUP(AN170,{0,66,80,100,120,140,160},{0,1,2,3,"3.5",4,5}))</f>
        <v>3.5</v>
      </c>
      <c r="AP170" s="105">
        <v>38</v>
      </c>
      <c r="AQ170" s="105">
        <v>25</v>
      </c>
      <c r="AR170" s="101">
        <f t="shared" si="54"/>
        <v>63</v>
      </c>
      <c r="AS170" s="105">
        <v>16</v>
      </c>
      <c r="AT170" s="105">
        <v>20</v>
      </c>
      <c r="AU170" s="141">
        <f t="shared" si="55"/>
        <v>36</v>
      </c>
      <c r="AV170" s="141">
        <v>50</v>
      </c>
      <c r="AW170" s="141">
        <f t="shared" si="56"/>
        <v>149</v>
      </c>
      <c r="AX170" s="137">
        <f>IF(AW170="0","0",LOOKUP(AW170,{0,66,80,100,120,140,160},{0,1,2,3,"3.5",4,5}))</f>
        <v>4</v>
      </c>
      <c r="AY170" s="107" t="s">
        <v>486</v>
      </c>
      <c r="AZ170" s="107">
        <f>IF(ISBLANK(AX170)," ",IF(AX170="0","0",LOOKUP(AX170,{0,1,2,3,"3.5",4,5},{0,0,0,1,"1.5",2,3})))</f>
        <v>2</v>
      </c>
      <c r="BA170" s="44">
        <f t="shared" si="57"/>
        <v>3.4166666666666665</v>
      </c>
      <c r="BB170" s="43" t="str">
        <f t="shared" si="58"/>
        <v>B</v>
      </c>
      <c r="BC170" s="34" t="str">
        <f t="shared" si="59"/>
        <v>Average Result</v>
      </c>
      <c r="BD170" s="42"/>
      <c r="BE170" s="49" t="str">
        <f>IF(H170="0","0",LOOKUP(H170,{0,1,2,3,"3.5",4,5},{"F","D","C","B","A-","A","A+"}))</f>
        <v>A-</v>
      </c>
      <c r="BF170" s="49" t="str">
        <f>IF(L170="0","0",LOOKUP(L170,{0,1,2,3,"3.5",4,5},{"F","D","C","B","A-","A","A+"}))</f>
        <v>B</v>
      </c>
      <c r="BG170" s="49" t="str">
        <f>IF(Q170="0","0",LOOKUP(Q170,{0,1,2,3,"3.5",4,5},{"F","D","C","B","A-","A","A+"}))</f>
        <v>A-</v>
      </c>
      <c r="BH170" s="49" t="str">
        <f>IF(Y170="0","0",LOOKUP(Y170,{0,1,2,3,"3.5",4,5},{"F","D","C","B","A-","A","A+"}))</f>
        <v>C</v>
      </c>
      <c r="BI170" s="49" t="str">
        <f>IF(AG170="0","0",LOOKUP(AG170,{0,1,2,3,"3.5",4,5},{"F","D","C","B","A-","A","A+"}))</f>
        <v>B</v>
      </c>
      <c r="BJ170" s="49" t="str">
        <f>IF(AO170="0","0",LOOKUP(AO170,{0,1,2,3,"3.5",4,5},{"F","D","C","B","A-","A","A+"}))</f>
        <v>A-</v>
      </c>
      <c r="BK170" s="49" t="str">
        <f>IF(AX170="0","0",LOOKUP(AX170,{0,1,2,3,"3.5",4,5},{"F","D","C","B","A-","A","A+"}))</f>
        <v>A</v>
      </c>
      <c r="BL170" s="50">
        <f t="shared" si="60"/>
        <v>787</v>
      </c>
    </row>
    <row r="171" spans="1:64" ht="15" customHeight="1">
      <c r="A171" s="37">
        <v>2167</v>
      </c>
      <c r="B171" s="38" t="s">
        <v>640</v>
      </c>
      <c r="C171" s="150"/>
      <c r="D171" s="150"/>
      <c r="E171" s="99">
        <f t="shared" si="41"/>
        <v>0</v>
      </c>
      <c r="F171" s="105"/>
      <c r="G171" s="99">
        <f t="shared" si="42"/>
        <v>0</v>
      </c>
      <c r="H171" s="135">
        <f>IF(G171="0","0",LOOKUP(G171,{0,66,80,100,120,140,160},{0,1,2,3,"3.5",4,5}))</f>
        <v>0</v>
      </c>
      <c r="I171" s="105"/>
      <c r="J171" s="105"/>
      <c r="K171" s="136">
        <f t="shared" si="43"/>
        <v>0</v>
      </c>
      <c r="L171" s="99">
        <f>IF(K171="0","0",LOOKUP(K171,{0,66,80,100,120,140,160},{0,1,2,3,"3.5",4,5}))</f>
        <v>0</v>
      </c>
      <c r="M171" s="105"/>
      <c r="N171" s="105"/>
      <c r="O171" s="105"/>
      <c r="P171" s="99">
        <f t="shared" si="44"/>
        <v>0</v>
      </c>
      <c r="Q171" s="137">
        <f>IF(P171="0","0",LOOKUP(P171,{0,33,40,50,60,70,80},{0,1,2,3,"3.5",4,5}))</f>
        <v>0</v>
      </c>
      <c r="R171" s="105"/>
      <c r="S171" s="105"/>
      <c r="T171" s="101">
        <f t="shared" si="45"/>
        <v>0</v>
      </c>
      <c r="U171" s="105"/>
      <c r="V171" s="105"/>
      <c r="W171" s="101">
        <f t="shared" si="46"/>
        <v>0</v>
      </c>
      <c r="X171" s="138">
        <f t="shared" si="47"/>
        <v>0</v>
      </c>
      <c r="Y171" s="99">
        <f>IF(X171="0","0",LOOKUP(X171,{0,66,80,100,120,140,160},{0,1,2,3,"3.5",4,5}))</f>
        <v>0</v>
      </c>
      <c r="Z171" s="105"/>
      <c r="AA171" s="105"/>
      <c r="AB171" s="99">
        <f t="shared" si="48"/>
        <v>0</v>
      </c>
      <c r="AC171" s="105"/>
      <c r="AD171" s="105"/>
      <c r="AE171" s="139">
        <f t="shared" si="49"/>
        <v>0</v>
      </c>
      <c r="AF171" s="140">
        <f t="shared" si="50"/>
        <v>0</v>
      </c>
      <c r="AG171" s="137">
        <f>IF(AF171="0","0",LOOKUP(AF171,{0,66,80,100,120,140,160},{0,1,2,3,"3.5",4,5}))</f>
        <v>0</v>
      </c>
      <c r="AH171" s="105"/>
      <c r="AI171" s="105"/>
      <c r="AJ171" s="99">
        <f t="shared" si="51"/>
        <v>0</v>
      </c>
      <c r="AK171" s="105"/>
      <c r="AL171" s="105"/>
      <c r="AM171" s="141">
        <f t="shared" si="52"/>
        <v>0</v>
      </c>
      <c r="AN171" s="140">
        <f t="shared" si="53"/>
        <v>0</v>
      </c>
      <c r="AO171" s="137">
        <f>IF(AN171="0","0",LOOKUP(AN171,{0,66,80,100,120,140,160},{0,1,2,3,"3.5",4,5}))</f>
        <v>0</v>
      </c>
      <c r="AP171" s="105"/>
      <c r="AQ171" s="105"/>
      <c r="AR171" s="101">
        <f t="shared" si="54"/>
        <v>0</v>
      </c>
      <c r="AS171" s="105"/>
      <c r="AT171" s="105"/>
      <c r="AU171" s="141">
        <f t="shared" si="55"/>
        <v>0</v>
      </c>
      <c r="AV171" s="141"/>
      <c r="AW171" s="141">
        <f t="shared" si="56"/>
        <v>0</v>
      </c>
      <c r="AX171" s="137">
        <f>IF(AW171="0","0",LOOKUP(AW171,{0,66,80,100,120,140,160},{0,1,2,3,"3.5",4,5}))</f>
        <v>0</v>
      </c>
      <c r="AY171" s="107" t="s">
        <v>486</v>
      </c>
      <c r="AZ171" s="107">
        <f>IF(ISBLANK(AX171)," ",IF(AX171="0","0",LOOKUP(AX171,{0,1,2,3,"3.5",4,5},{0,0,0,1,"1.5",2,3})))</f>
        <v>0</v>
      </c>
      <c r="BA171" s="44">
        <f t="shared" si="57"/>
        <v>0</v>
      </c>
      <c r="BB171" s="43" t="str">
        <f t="shared" si="58"/>
        <v>F</v>
      </c>
      <c r="BC171" s="34" t="str">
        <f t="shared" si="59"/>
        <v>Fail</v>
      </c>
      <c r="BD171" s="42"/>
      <c r="BE171" s="49" t="str">
        <f>IF(H171="0","0",LOOKUP(H171,{0,1,2,3,"3.5",4,5},{"F","D","C","B","A-","A","A+"}))</f>
        <v>F</v>
      </c>
      <c r="BF171" s="49" t="str">
        <f>IF(L171="0","0",LOOKUP(L171,{0,1,2,3,"3.5",4,5},{"F","D","C","B","A-","A","A+"}))</f>
        <v>F</v>
      </c>
      <c r="BG171" s="49" t="str">
        <f>IF(Q171="0","0",LOOKUP(Q171,{0,1,2,3,"3.5",4,5},{"F","D","C","B","A-","A","A+"}))</f>
        <v>F</v>
      </c>
      <c r="BH171" s="49" t="str">
        <f>IF(Y171="0","0",LOOKUP(Y171,{0,1,2,3,"3.5",4,5},{"F","D","C","B","A-","A","A+"}))</f>
        <v>F</v>
      </c>
      <c r="BI171" s="49" t="str">
        <f>IF(AG171="0","0",LOOKUP(AG171,{0,1,2,3,"3.5",4,5},{"F","D","C","B","A-","A","A+"}))</f>
        <v>F</v>
      </c>
      <c r="BJ171" s="49" t="str">
        <f>IF(AO171="0","0",LOOKUP(AO171,{0,1,2,3,"3.5",4,5},{"F","D","C","B","A-","A","A+"}))</f>
        <v>F</v>
      </c>
      <c r="BK171" s="49" t="str">
        <f>IF(AX171="0","0",LOOKUP(AX171,{0,1,2,3,"3.5",4,5},{"F","D","C","B","A-","A","A+"}))</f>
        <v>F</v>
      </c>
      <c r="BL171" s="50">
        <f t="shared" si="60"/>
        <v>0</v>
      </c>
    </row>
    <row r="172" spans="1:64" ht="15" customHeight="1">
      <c r="A172" s="37">
        <v>2168</v>
      </c>
      <c r="B172" s="38" t="s">
        <v>641</v>
      </c>
      <c r="C172" s="150">
        <v>24</v>
      </c>
      <c r="D172" s="150">
        <v>61</v>
      </c>
      <c r="E172" s="99">
        <f t="shared" si="41"/>
        <v>85</v>
      </c>
      <c r="F172" s="105">
        <v>19</v>
      </c>
      <c r="G172" s="99">
        <f t="shared" si="42"/>
        <v>104</v>
      </c>
      <c r="H172" s="135">
        <f>IF(G172="0","0",LOOKUP(G172,{0,66,80,100,120,140,160},{0,1,2,3,"3.5",4,5}))</f>
        <v>3</v>
      </c>
      <c r="I172" s="105">
        <v>33</v>
      </c>
      <c r="J172" s="105">
        <v>56</v>
      </c>
      <c r="K172" s="136">
        <f t="shared" si="43"/>
        <v>89</v>
      </c>
      <c r="L172" s="99">
        <f>IF(K172="0","0",LOOKUP(K172,{0,66,80,100,120,140,160},{0,1,2,3,"3.5",4,5}))</f>
        <v>2</v>
      </c>
      <c r="M172" s="105">
        <v>18</v>
      </c>
      <c r="N172" s="105">
        <v>16</v>
      </c>
      <c r="O172" s="105">
        <v>15</v>
      </c>
      <c r="P172" s="99">
        <f t="shared" si="44"/>
        <v>49</v>
      </c>
      <c r="Q172" s="137">
        <f>IF(P172="0","0",LOOKUP(P172,{0,33,40,50,60,70,80},{0,1,2,3,"3.5",4,5}))</f>
        <v>2</v>
      </c>
      <c r="R172" s="105">
        <v>8</v>
      </c>
      <c r="S172" s="105">
        <v>23</v>
      </c>
      <c r="T172" s="101">
        <f t="shared" si="45"/>
        <v>31</v>
      </c>
      <c r="U172" s="105">
        <v>15</v>
      </c>
      <c r="V172" s="105">
        <v>12</v>
      </c>
      <c r="W172" s="101">
        <f t="shared" si="46"/>
        <v>27</v>
      </c>
      <c r="X172" s="138">
        <f t="shared" si="47"/>
        <v>0</v>
      </c>
      <c r="Y172" s="99">
        <f>IF(X172="0","0",LOOKUP(X172,{0,66,80,100,120,140,160},{0,1,2,3,"3.5",4,5}))</f>
        <v>0</v>
      </c>
      <c r="Z172" s="105">
        <v>27</v>
      </c>
      <c r="AA172" s="105">
        <v>16</v>
      </c>
      <c r="AB172" s="99">
        <f t="shared" si="48"/>
        <v>43</v>
      </c>
      <c r="AC172" s="105">
        <v>22</v>
      </c>
      <c r="AD172" s="105">
        <v>25</v>
      </c>
      <c r="AE172" s="139">
        <f t="shared" si="49"/>
        <v>47</v>
      </c>
      <c r="AF172" s="140">
        <f t="shared" si="50"/>
        <v>90</v>
      </c>
      <c r="AG172" s="137">
        <f>IF(AF172="0","0",LOOKUP(AF172,{0,66,80,100,120,140,160},{0,1,2,3,"3.5",4,5}))</f>
        <v>2</v>
      </c>
      <c r="AH172" s="105">
        <v>22</v>
      </c>
      <c r="AI172" s="105">
        <v>23</v>
      </c>
      <c r="AJ172" s="99">
        <f t="shared" si="51"/>
        <v>45</v>
      </c>
      <c r="AK172" s="105">
        <v>25</v>
      </c>
      <c r="AL172" s="105">
        <v>16</v>
      </c>
      <c r="AM172" s="141">
        <f t="shared" si="52"/>
        <v>41</v>
      </c>
      <c r="AN172" s="140">
        <f t="shared" si="53"/>
        <v>86</v>
      </c>
      <c r="AO172" s="137">
        <f>IF(AN172="0","0",LOOKUP(AN172,{0,66,80,100,120,140,160},{0,1,2,3,"3.5",4,5}))</f>
        <v>2</v>
      </c>
      <c r="AP172" s="105">
        <v>28</v>
      </c>
      <c r="AQ172" s="105">
        <v>26</v>
      </c>
      <c r="AR172" s="101">
        <f t="shared" si="54"/>
        <v>54</v>
      </c>
      <c r="AS172" s="105">
        <v>14</v>
      </c>
      <c r="AT172" s="105">
        <v>16</v>
      </c>
      <c r="AU172" s="141">
        <f t="shared" si="55"/>
        <v>30</v>
      </c>
      <c r="AV172" s="141">
        <v>36</v>
      </c>
      <c r="AW172" s="141">
        <f t="shared" si="56"/>
        <v>120</v>
      </c>
      <c r="AX172" s="137" t="str">
        <f>IF(AW172="0","0",LOOKUP(AW172,{0,66,80,100,120,140,160},{0,1,2,3,"3.5",4,5}))</f>
        <v>3.5</v>
      </c>
      <c r="AY172" s="107" t="s">
        <v>486</v>
      </c>
      <c r="AZ172" s="107" t="str">
        <f>IF(ISBLANK(AX172)," ",IF(AX172="0","0",LOOKUP(AX172,{0,1,2,3,"3.5",4,5},{0,0,0,1,"1.5",2,3})))</f>
        <v>1.5</v>
      </c>
      <c r="BA172" s="44">
        <f t="shared" si="57"/>
        <v>0</v>
      </c>
      <c r="BB172" s="43" t="str">
        <f t="shared" si="58"/>
        <v>F</v>
      </c>
      <c r="BC172" s="34" t="str">
        <f t="shared" si="59"/>
        <v>Fail</v>
      </c>
      <c r="BD172" s="42"/>
      <c r="BE172" s="49" t="str">
        <f>IF(H172="0","0",LOOKUP(H172,{0,1,2,3,"3.5",4,5},{"F","D","C","B","A-","A","A+"}))</f>
        <v>B</v>
      </c>
      <c r="BF172" s="49" t="str">
        <f>IF(L172="0","0",LOOKUP(L172,{0,1,2,3,"3.5",4,5},{"F","D","C","B","A-","A","A+"}))</f>
        <v>C</v>
      </c>
      <c r="BG172" s="49" t="str">
        <f>IF(Q172="0","0",LOOKUP(Q172,{0,1,2,3,"3.5",4,5},{"F","D","C","B","A-","A","A+"}))</f>
        <v>C</v>
      </c>
      <c r="BH172" s="49" t="str">
        <f>IF(Y172="0","0",LOOKUP(Y172,{0,1,2,3,"3.5",4,5},{"F","D","C","B","A-","A","A+"}))</f>
        <v>F</v>
      </c>
      <c r="BI172" s="49" t="str">
        <f>IF(AG172="0","0",LOOKUP(AG172,{0,1,2,3,"3.5",4,5},{"F","D","C","B","A-","A","A+"}))</f>
        <v>C</v>
      </c>
      <c r="BJ172" s="49" t="str">
        <f>IF(AO172="0","0",LOOKUP(AO172,{0,1,2,3,"3.5",4,5},{"F","D","C","B","A-","A","A+"}))</f>
        <v>C</v>
      </c>
      <c r="BK172" s="49" t="str">
        <f>IF(AX172="0","0",LOOKUP(AX172,{0,1,2,3,"3.5",4,5},{"F","D","C","B","A-","A","A+"}))</f>
        <v>A-</v>
      </c>
      <c r="BL172" s="50">
        <f t="shared" si="60"/>
        <v>538</v>
      </c>
    </row>
    <row r="173" spans="1:64" ht="15" customHeight="1">
      <c r="A173" s="37">
        <v>2169</v>
      </c>
      <c r="B173" s="38" t="s">
        <v>642</v>
      </c>
      <c r="C173" s="150">
        <v>27</v>
      </c>
      <c r="D173" s="150">
        <v>60</v>
      </c>
      <c r="E173" s="99">
        <f t="shared" si="41"/>
        <v>87</v>
      </c>
      <c r="F173" s="105">
        <v>19</v>
      </c>
      <c r="G173" s="99">
        <f t="shared" si="42"/>
        <v>106</v>
      </c>
      <c r="H173" s="135">
        <f>IF(G173="0","0",LOOKUP(G173,{0,66,80,100,120,140,160},{0,1,2,3,"3.5",4,5}))</f>
        <v>3</v>
      </c>
      <c r="I173" s="105">
        <v>50</v>
      </c>
      <c r="J173" s="105">
        <v>58</v>
      </c>
      <c r="K173" s="136">
        <f t="shared" si="43"/>
        <v>108</v>
      </c>
      <c r="L173" s="99">
        <f>IF(K173="0","0",LOOKUP(K173,{0,66,80,100,120,140,160},{0,1,2,3,"3.5",4,5}))</f>
        <v>3</v>
      </c>
      <c r="M173" s="105">
        <v>22</v>
      </c>
      <c r="N173" s="105">
        <v>17</v>
      </c>
      <c r="O173" s="105">
        <v>12</v>
      </c>
      <c r="P173" s="99">
        <f t="shared" si="44"/>
        <v>51</v>
      </c>
      <c r="Q173" s="137">
        <f>IF(P173="0","0",LOOKUP(P173,{0,33,40,50,60,70,80},{0,1,2,3,"3.5",4,5}))</f>
        <v>3</v>
      </c>
      <c r="R173" s="105">
        <v>18</v>
      </c>
      <c r="S173" s="105">
        <v>27</v>
      </c>
      <c r="T173" s="101">
        <f t="shared" si="45"/>
        <v>45</v>
      </c>
      <c r="U173" s="105">
        <v>14</v>
      </c>
      <c r="V173" s="105">
        <v>11</v>
      </c>
      <c r="W173" s="101">
        <f t="shared" si="46"/>
        <v>25</v>
      </c>
      <c r="X173" s="138">
        <f t="shared" si="47"/>
        <v>70</v>
      </c>
      <c r="Y173" s="99">
        <f>IF(X173="0","0",LOOKUP(X173,{0,66,80,100,120,140,160},{0,1,2,3,"3.5",4,5}))</f>
        <v>1</v>
      </c>
      <c r="Z173" s="105">
        <v>36</v>
      </c>
      <c r="AA173" s="105">
        <v>16</v>
      </c>
      <c r="AB173" s="99">
        <f t="shared" si="48"/>
        <v>52</v>
      </c>
      <c r="AC173" s="105">
        <v>20</v>
      </c>
      <c r="AD173" s="105">
        <v>19</v>
      </c>
      <c r="AE173" s="139">
        <f t="shared" si="49"/>
        <v>39</v>
      </c>
      <c r="AF173" s="140">
        <f t="shared" si="50"/>
        <v>91</v>
      </c>
      <c r="AG173" s="137">
        <f>IF(AF173="0","0",LOOKUP(AF173,{0,66,80,100,120,140,160},{0,1,2,3,"3.5",4,5}))</f>
        <v>2</v>
      </c>
      <c r="AH173" s="105">
        <v>16</v>
      </c>
      <c r="AI173" s="105">
        <v>22</v>
      </c>
      <c r="AJ173" s="99">
        <f t="shared" si="51"/>
        <v>38</v>
      </c>
      <c r="AK173" s="105">
        <v>20</v>
      </c>
      <c r="AL173" s="105">
        <v>13</v>
      </c>
      <c r="AM173" s="141">
        <f t="shared" si="52"/>
        <v>33</v>
      </c>
      <c r="AN173" s="140">
        <f t="shared" si="53"/>
        <v>71</v>
      </c>
      <c r="AO173" s="137">
        <f>IF(AN173="0","0",LOOKUP(AN173,{0,66,80,100,120,140,160},{0,1,2,3,"3.5",4,5}))</f>
        <v>1</v>
      </c>
      <c r="AP173" s="105">
        <v>41</v>
      </c>
      <c r="AQ173" s="105">
        <v>29</v>
      </c>
      <c r="AR173" s="101">
        <f t="shared" si="54"/>
        <v>70</v>
      </c>
      <c r="AS173" s="105">
        <v>9</v>
      </c>
      <c r="AT173" s="105">
        <v>4</v>
      </c>
      <c r="AU173" s="141">
        <f t="shared" si="55"/>
        <v>13</v>
      </c>
      <c r="AV173" s="141">
        <v>50</v>
      </c>
      <c r="AW173" s="141">
        <f t="shared" si="56"/>
        <v>0</v>
      </c>
      <c r="AX173" s="137">
        <f>IF(AW173="0","0",LOOKUP(AW173,{0,66,80,100,120,140,160},{0,1,2,3,"3.5",4,5}))</f>
        <v>0</v>
      </c>
      <c r="AY173" s="107" t="s">
        <v>486</v>
      </c>
      <c r="AZ173" s="107">
        <f>IF(ISBLANK(AX173)," ",IF(AX173="0","0",LOOKUP(AX173,{0,1,2,3,"3.5",4,5},{0,0,0,1,"1.5",2,3})))</f>
        <v>0</v>
      </c>
      <c r="BA173" s="44">
        <f t="shared" si="57"/>
        <v>2.1666666666666665</v>
      </c>
      <c r="BB173" s="43" t="str">
        <f t="shared" si="58"/>
        <v>C</v>
      </c>
      <c r="BC173" s="34" t="str">
        <f t="shared" si="59"/>
        <v>Bellow Average Result</v>
      </c>
      <c r="BD173" s="42"/>
      <c r="BE173" s="49" t="str">
        <f>IF(H173="0","0",LOOKUP(H173,{0,1,2,3,"3.5",4,5},{"F","D","C","B","A-","A","A+"}))</f>
        <v>B</v>
      </c>
      <c r="BF173" s="49" t="str">
        <f>IF(L173="0","0",LOOKUP(L173,{0,1,2,3,"3.5",4,5},{"F","D","C","B","A-","A","A+"}))</f>
        <v>B</v>
      </c>
      <c r="BG173" s="49" t="str">
        <f>IF(Q173="0","0",LOOKUP(Q173,{0,1,2,3,"3.5",4,5},{"F","D","C","B","A-","A","A+"}))</f>
        <v>B</v>
      </c>
      <c r="BH173" s="49" t="str">
        <f>IF(Y173="0","0",LOOKUP(Y173,{0,1,2,3,"3.5",4,5},{"F","D","C","B","A-","A","A+"}))</f>
        <v>D</v>
      </c>
      <c r="BI173" s="49" t="str">
        <f>IF(AG173="0","0",LOOKUP(AG173,{0,1,2,3,"3.5",4,5},{"F","D","C","B","A-","A","A+"}))</f>
        <v>C</v>
      </c>
      <c r="BJ173" s="49" t="str">
        <f>IF(AO173="0","0",LOOKUP(AO173,{0,1,2,3,"3.5",4,5},{"F","D","C","B","A-","A","A+"}))</f>
        <v>D</v>
      </c>
      <c r="BK173" s="49" t="str">
        <f>IF(AX173="0","0",LOOKUP(AX173,{0,1,2,3,"3.5",4,5},{"F","D","C","B","A-","A","A+"}))</f>
        <v>F</v>
      </c>
      <c r="BL173" s="50">
        <f t="shared" si="60"/>
        <v>497</v>
      </c>
    </row>
    <row r="174" spans="1:64" ht="15" customHeight="1">
      <c r="A174" s="37">
        <v>2170</v>
      </c>
      <c r="B174" s="38" t="s">
        <v>643</v>
      </c>
      <c r="C174" s="150">
        <v>49</v>
      </c>
      <c r="D174" s="150">
        <v>68</v>
      </c>
      <c r="E174" s="99">
        <f t="shared" si="41"/>
        <v>117</v>
      </c>
      <c r="F174" s="105">
        <v>23</v>
      </c>
      <c r="G174" s="99">
        <f t="shared" si="42"/>
        <v>140</v>
      </c>
      <c r="H174" s="135">
        <f>IF(G174="0","0",LOOKUP(G174,{0,66,80,100,120,140,160},{0,1,2,3,"3.5",4,5}))</f>
        <v>4</v>
      </c>
      <c r="I174" s="105">
        <v>50</v>
      </c>
      <c r="J174" s="105">
        <v>60</v>
      </c>
      <c r="K174" s="136">
        <f t="shared" si="43"/>
        <v>110</v>
      </c>
      <c r="L174" s="99">
        <f>IF(K174="0","0",LOOKUP(K174,{0,66,80,100,120,140,160},{0,1,2,3,"3.5",4,5}))</f>
        <v>3</v>
      </c>
      <c r="M174" s="105">
        <v>25</v>
      </c>
      <c r="N174" s="105">
        <v>16</v>
      </c>
      <c r="O174" s="105">
        <v>17</v>
      </c>
      <c r="P174" s="99">
        <f t="shared" si="44"/>
        <v>58</v>
      </c>
      <c r="Q174" s="137">
        <f>IF(P174="0","0",LOOKUP(P174,{0,33,40,50,60,70,80},{0,1,2,3,"3.5",4,5}))</f>
        <v>3</v>
      </c>
      <c r="R174" s="105">
        <v>29</v>
      </c>
      <c r="S174" s="105">
        <v>40</v>
      </c>
      <c r="T174" s="101">
        <f t="shared" si="45"/>
        <v>69</v>
      </c>
      <c r="U174" s="105">
        <v>12</v>
      </c>
      <c r="V174" s="105">
        <v>10</v>
      </c>
      <c r="W174" s="101">
        <f t="shared" si="46"/>
        <v>22</v>
      </c>
      <c r="X174" s="138">
        <f t="shared" si="47"/>
        <v>91</v>
      </c>
      <c r="Y174" s="99">
        <f>IF(X174="0","0",LOOKUP(X174,{0,66,80,100,120,140,160},{0,1,2,3,"3.5",4,5}))</f>
        <v>2</v>
      </c>
      <c r="Z174" s="105">
        <v>45</v>
      </c>
      <c r="AA174" s="105">
        <v>39</v>
      </c>
      <c r="AB174" s="99">
        <f t="shared" si="48"/>
        <v>84</v>
      </c>
      <c r="AC174" s="105">
        <v>21</v>
      </c>
      <c r="AD174" s="105">
        <v>26</v>
      </c>
      <c r="AE174" s="139">
        <f t="shared" si="49"/>
        <v>47</v>
      </c>
      <c r="AF174" s="140">
        <f t="shared" si="50"/>
        <v>131</v>
      </c>
      <c r="AG174" s="137" t="str">
        <f>IF(AF174="0","0",LOOKUP(AF174,{0,66,80,100,120,140,160},{0,1,2,3,"3.5",4,5}))</f>
        <v>3.5</v>
      </c>
      <c r="AH174" s="105">
        <v>49</v>
      </c>
      <c r="AI174" s="105">
        <v>50</v>
      </c>
      <c r="AJ174" s="99">
        <f t="shared" si="51"/>
        <v>99</v>
      </c>
      <c r="AK174" s="105">
        <v>25</v>
      </c>
      <c r="AL174" s="105">
        <v>21</v>
      </c>
      <c r="AM174" s="141">
        <f t="shared" si="52"/>
        <v>46</v>
      </c>
      <c r="AN174" s="140">
        <f t="shared" si="53"/>
        <v>145</v>
      </c>
      <c r="AO174" s="137">
        <f>IF(AN174="0","0",LOOKUP(AN174,{0,66,80,100,120,140,160},{0,1,2,3,"3.5",4,5}))</f>
        <v>4</v>
      </c>
      <c r="AP174" s="105">
        <v>42</v>
      </c>
      <c r="AQ174" s="105">
        <v>33</v>
      </c>
      <c r="AR174" s="101">
        <f t="shared" si="54"/>
        <v>75</v>
      </c>
      <c r="AS174" s="105">
        <v>16</v>
      </c>
      <c r="AT174" s="105">
        <v>19</v>
      </c>
      <c r="AU174" s="141">
        <f t="shared" si="55"/>
        <v>35</v>
      </c>
      <c r="AV174" s="141">
        <v>50</v>
      </c>
      <c r="AW174" s="141">
        <f t="shared" si="56"/>
        <v>160</v>
      </c>
      <c r="AX174" s="137">
        <f>IF(AW174="0","0",LOOKUP(AW174,{0,66,80,100,120,140,160},{0,1,2,3,"3.5",4,5}))</f>
        <v>5</v>
      </c>
      <c r="AY174" s="107" t="s">
        <v>486</v>
      </c>
      <c r="AZ174" s="107">
        <f>IF(ISBLANK(AX174)," ",IF(AX174="0","0",LOOKUP(AX174,{0,1,2,3,"3.5",4,5},{0,0,0,1,"1.5",2,3})))</f>
        <v>3</v>
      </c>
      <c r="BA174" s="44">
        <f t="shared" si="57"/>
        <v>3.75</v>
      </c>
      <c r="BB174" s="43" t="str">
        <f t="shared" si="58"/>
        <v>A-</v>
      </c>
      <c r="BC174" s="34" t="str">
        <f t="shared" si="59"/>
        <v>Good Result</v>
      </c>
      <c r="BD174" s="42"/>
      <c r="BE174" s="49" t="str">
        <f>IF(H174="0","0",LOOKUP(H174,{0,1,2,3,"3.5",4,5},{"F","D","C","B","A-","A","A+"}))</f>
        <v>A</v>
      </c>
      <c r="BF174" s="49" t="str">
        <f>IF(L174="0","0",LOOKUP(L174,{0,1,2,3,"3.5",4,5},{"F","D","C","B","A-","A","A+"}))</f>
        <v>B</v>
      </c>
      <c r="BG174" s="49" t="str">
        <f>IF(Q174="0","0",LOOKUP(Q174,{0,1,2,3,"3.5",4,5},{"F","D","C","B","A-","A","A+"}))</f>
        <v>B</v>
      </c>
      <c r="BH174" s="49" t="str">
        <f>IF(Y174="0","0",LOOKUP(Y174,{0,1,2,3,"3.5",4,5},{"F","D","C","B","A-","A","A+"}))</f>
        <v>C</v>
      </c>
      <c r="BI174" s="49" t="str">
        <f>IF(AG174="0","0",LOOKUP(AG174,{0,1,2,3,"3.5",4,5},{"F","D","C","B","A-","A","A+"}))</f>
        <v>A-</v>
      </c>
      <c r="BJ174" s="49" t="str">
        <f>IF(AO174="0","0",LOOKUP(AO174,{0,1,2,3,"3.5",4,5},{"F","D","C","B","A-","A","A+"}))</f>
        <v>A</v>
      </c>
      <c r="BK174" s="49" t="str">
        <f>IF(AX174="0","0",LOOKUP(AX174,{0,1,2,3,"3.5",4,5},{"F","D","C","B","A-","A","A+"}))</f>
        <v>A+</v>
      </c>
      <c r="BL174" s="50">
        <f t="shared" si="60"/>
        <v>835</v>
      </c>
    </row>
    <row r="175" spans="1:64" ht="15" customHeight="1">
      <c r="A175" s="37">
        <v>2171</v>
      </c>
      <c r="B175" s="38" t="s">
        <v>644</v>
      </c>
      <c r="C175" s="150">
        <v>47</v>
      </c>
      <c r="D175" s="150">
        <v>63</v>
      </c>
      <c r="E175" s="99">
        <f t="shared" si="41"/>
        <v>110</v>
      </c>
      <c r="F175" s="105">
        <v>21</v>
      </c>
      <c r="G175" s="99">
        <f t="shared" si="42"/>
        <v>131</v>
      </c>
      <c r="H175" s="135" t="str">
        <f>IF(G175="0","0",LOOKUP(G175,{0,66,80,100,120,140,160},{0,1,2,3,"3.5",4,5}))</f>
        <v>3.5</v>
      </c>
      <c r="I175" s="105">
        <v>60</v>
      </c>
      <c r="J175" s="105">
        <v>65</v>
      </c>
      <c r="K175" s="136">
        <f t="shared" si="43"/>
        <v>125</v>
      </c>
      <c r="L175" s="99" t="str">
        <f>IF(K175="0","0",LOOKUP(K175,{0,66,80,100,120,140,160},{0,1,2,3,"3.5",4,5}))</f>
        <v>3.5</v>
      </c>
      <c r="M175" s="105">
        <v>32</v>
      </c>
      <c r="N175" s="105">
        <v>16</v>
      </c>
      <c r="O175" s="105">
        <v>22</v>
      </c>
      <c r="P175" s="99">
        <f t="shared" si="44"/>
        <v>70</v>
      </c>
      <c r="Q175" s="137">
        <f>IF(P175="0","0",LOOKUP(P175,{0,33,40,50,60,70,80},{0,1,2,3,"3.5",4,5}))</f>
        <v>4</v>
      </c>
      <c r="R175" s="105">
        <v>31</v>
      </c>
      <c r="S175" s="105">
        <v>26</v>
      </c>
      <c r="T175" s="101">
        <f t="shared" si="45"/>
        <v>57</v>
      </c>
      <c r="U175" s="105">
        <v>15</v>
      </c>
      <c r="V175" s="105">
        <v>13</v>
      </c>
      <c r="W175" s="101">
        <f t="shared" si="46"/>
        <v>28</v>
      </c>
      <c r="X175" s="138">
        <f t="shared" si="47"/>
        <v>85</v>
      </c>
      <c r="Y175" s="99">
        <f>IF(X175="0","0",LOOKUP(X175,{0,66,80,100,120,140,160},{0,1,2,3,"3.5",4,5}))</f>
        <v>2</v>
      </c>
      <c r="Z175" s="105">
        <v>47</v>
      </c>
      <c r="AA175" s="105">
        <v>36</v>
      </c>
      <c r="AB175" s="99">
        <f t="shared" si="48"/>
        <v>83</v>
      </c>
      <c r="AC175" s="105">
        <v>22</v>
      </c>
      <c r="AD175" s="105">
        <v>24</v>
      </c>
      <c r="AE175" s="139">
        <f t="shared" si="49"/>
        <v>46</v>
      </c>
      <c r="AF175" s="140">
        <f t="shared" si="50"/>
        <v>129</v>
      </c>
      <c r="AG175" s="137" t="str">
        <f>IF(AF175="0","0",LOOKUP(AF175,{0,66,80,100,120,140,160},{0,1,2,3,"3.5",4,5}))</f>
        <v>3.5</v>
      </c>
      <c r="AH175" s="105">
        <v>41</v>
      </c>
      <c r="AI175" s="105">
        <v>40</v>
      </c>
      <c r="AJ175" s="99">
        <f t="shared" si="51"/>
        <v>81</v>
      </c>
      <c r="AK175" s="105">
        <v>22</v>
      </c>
      <c r="AL175" s="105">
        <v>14</v>
      </c>
      <c r="AM175" s="141">
        <f t="shared" si="52"/>
        <v>36</v>
      </c>
      <c r="AN175" s="140">
        <f t="shared" si="53"/>
        <v>117</v>
      </c>
      <c r="AO175" s="137">
        <f>IF(AN175="0","0",LOOKUP(AN175,{0,66,80,100,120,140,160},{0,1,2,3,"3.5",4,5}))</f>
        <v>3</v>
      </c>
      <c r="AP175" s="105">
        <v>41</v>
      </c>
      <c r="AQ175" s="105">
        <v>43</v>
      </c>
      <c r="AR175" s="101">
        <f t="shared" si="54"/>
        <v>84</v>
      </c>
      <c r="AS175" s="105">
        <v>14</v>
      </c>
      <c r="AT175" s="105">
        <v>15</v>
      </c>
      <c r="AU175" s="141">
        <f t="shared" si="55"/>
        <v>29</v>
      </c>
      <c r="AV175" s="141">
        <v>50</v>
      </c>
      <c r="AW175" s="141">
        <f t="shared" si="56"/>
        <v>163</v>
      </c>
      <c r="AX175" s="137">
        <f>IF(AW175="0","0",LOOKUP(AW175,{0,66,80,100,120,140,160},{0,1,2,3,"3.5",4,5}))</f>
        <v>5</v>
      </c>
      <c r="AY175" s="107" t="s">
        <v>486</v>
      </c>
      <c r="AZ175" s="107">
        <f>IF(ISBLANK(AX175)," ",IF(AX175="0","0",LOOKUP(AX175,{0,1,2,3,"3.5",4,5},{0,0,0,1,"1.5",2,3})))</f>
        <v>3</v>
      </c>
      <c r="BA175" s="44">
        <f t="shared" si="57"/>
        <v>3.75</v>
      </c>
      <c r="BB175" s="43" t="str">
        <f t="shared" si="58"/>
        <v>A-</v>
      </c>
      <c r="BC175" s="34" t="str">
        <f t="shared" si="59"/>
        <v>Good Result</v>
      </c>
      <c r="BD175" s="42"/>
      <c r="BE175" s="49" t="str">
        <f>IF(H175="0","0",LOOKUP(H175,{0,1,2,3,"3.5",4,5},{"F","D","C","B","A-","A","A+"}))</f>
        <v>A-</v>
      </c>
      <c r="BF175" s="49" t="str">
        <f>IF(L175="0","0",LOOKUP(L175,{0,1,2,3,"3.5",4,5},{"F","D","C","B","A-","A","A+"}))</f>
        <v>A-</v>
      </c>
      <c r="BG175" s="49" t="str">
        <f>IF(Q175="0","0",LOOKUP(Q175,{0,1,2,3,"3.5",4,5},{"F","D","C","B","A-","A","A+"}))</f>
        <v>A</v>
      </c>
      <c r="BH175" s="49" t="str">
        <f>IF(Y175="0","0",LOOKUP(Y175,{0,1,2,3,"3.5",4,5},{"F","D","C","B","A-","A","A+"}))</f>
        <v>C</v>
      </c>
      <c r="BI175" s="49" t="str">
        <f>IF(AG175="0","0",LOOKUP(AG175,{0,1,2,3,"3.5",4,5},{"F","D","C","B","A-","A","A+"}))</f>
        <v>A-</v>
      </c>
      <c r="BJ175" s="49" t="str">
        <f>IF(AO175="0","0",LOOKUP(AO175,{0,1,2,3,"3.5",4,5},{"F","D","C","B","A-","A","A+"}))</f>
        <v>B</v>
      </c>
      <c r="BK175" s="49" t="str">
        <f>IF(AX175="0","0",LOOKUP(AX175,{0,1,2,3,"3.5",4,5},{"F","D","C","B","A-","A","A+"}))</f>
        <v>A+</v>
      </c>
      <c r="BL175" s="50">
        <f t="shared" si="60"/>
        <v>820</v>
      </c>
    </row>
    <row r="176" spans="1:64" ht="15" customHeight="1">
      <c r="A176" s="37">
        <v>2172</v>
      </c>
      <c r="B176" s="38" t="s">
        <v>645</v>
      </c>
      <c r="C176" s="150">
        <v>26</v>
      </c>
      <c r="D176" s="150">
        <v>64</v>
      </c>
      <c r="E176" s="99">
        <f t="shared" si="41"/>
        <v>90</v>
      </c>
      <c r="F176" s="105">
        <v>19</v>
      </c>
      <c r="G176" s="99">
        <f t="shared" si="42"/>
        <v>109</v>
      </c>
      <c r="H176" s="135">
        <f>IF(G176="0","0",LOOKUP(G176,{0,66,80,100,120,140,160},{0,1,2,3,"3.5",4,5}))</f>
        <v>3</v>
      </c>
      <c r="I176" s="105">
        <v>55</v>
      </c>
      <c r="J176" s="105">
        <v>54</v>
      </c>
      <c r="K176" s="136">
        <f t="shared" si="43"/>
        <v>109</v>
      </c>
      <c r="L176" s="99">
        <f>IF(K176="0","0",LOOKUP(K176,{0,66,80,100,120,140,160},{0,1,2,3,"3.5",4,5}))</f>
        <v>3</v>
      </c>
      <c r="M176" s="105">
        <v>30</v>
      </c>
      <c r="N176" s="105">
        <v>16</v>
      </c>
      <c r="O176" s="105">
        <v>15</v>
      </c>
      <c r="P176" s="99">
        <f t="shared" si="44"/>
        <v>61</v>
      </c>
      <c r="Q176" s="137" t="str">
        <f>IF(P176="0","0",LOOKUP(P176,{0,33,40,50,60,70,80},{0,1,2,3,"3.5",4,5}))</f>
        <v>3.5</v>
      </c>
      <c r="R176" s="105">
        <v>24</v>
      </c>
      <c r="S176" s="105">
        <v>36</v>
      </c>
      <c r="T176" s="101">
        <f t="shared" si="45"/>
        <v>60</v>
      </c>
      <c r="U176" s="105">
        <v>21</v>
      </c>
      <c r="V176" s="105">
        <v>13</v>
      </c>
      <c r="W176" s="101">
        <f t="shared" si="46"/>
        <v>34</v>
      </c>
      <c r="X176" s="138">
        <f t="shared" si="47"/>
        <v>94</v>
      </c>
      <c r="Y176" s="99">
        <f>IF(X176="0","0",LOOKUP(X176,{0,66,80,100,120,140,160},{0,1,2,3,"3.5",4,5}))</f>
        <v>2</v>
      </c>
      <c r="Z176" s="105">
        <v>43</v>
      </c>
      <c r="AA176" s="105">
        <v>32</v>
      </c>
      <c r="AB176" s="99">
        <f t="shared" si="48"/>
        <v>75</v>
      </c>
      <c r="AC176" s="105">
        <v>18</v>
      </c>
      <c r="AD176" s="105">
        <v>21</v>
      </c>
      <c r="AE176" s="139">
        <f t="shared" si="49"/>
        <v>39</v>
      </c>
      <c r="AF176" s="140">
        <f t="shared" si="50"/>
        <v>114</v>
      </c>
      <c r="AG176" s="137">
        <f>IF(AF176="0","0",LOOKUP(AF176,{0,66,80,100,120,140,160},{0,1,2,3,"3.5",4,5}))</f>
        <v>3</v>
      </c>
      <c r="AH176" s="105">
        <v>38</v>
      </c>
      <c r="AI176" s="105">
        <v>32</v>
      </c>
      <c r="AJ176" s="99">
        <f t="shared" si="51"/>
        <v>70</v>
      </c>
      <c r="AK176" s="105">
        <v>21</v>
      </c>
      <c r="AL176" s="105">
        <v>18</v>
      </c>
      <c r="AM176" s="141">
        <f t="shared" si="52"/>
        <v>39</v>
      </c>
      <c r="AN176" s="140">
        <f t="shared" si="53"/>
        <v>109</v>
      </c>
      <c r="AO176" s="137">
        <f>IF(AN176="0","0",LOOKUP(AN176,{0,66,80,100,120,140,160},{0,1,2,3,"3.5",4,5}))</f>
        <v>3</v>
      </c>
      <c r="AP176" s="105">
        <v>35</v>
      </c>
      <c r="AQ176" s="105">
        <v>41</v>
      </c>
      <c r="AR176" s="101">
        <f t="shared" si="54"/>
        <v>76</v>
      </c>
      <c r="AS176" s="105">
        <v>19</v>
      </c>
      <c r="AT176" s="105">
        <v>17</v>
      </c>
      <c r="AU176" s="141">
        <f t="shared" si="55"/>
        <v>36</v>
      </c>
      <c r="AV176" s="141">
        <v>40</v>
      </c>
      <c r="AW176" s="141">
        <f t="shared" si="56"/>
        <v>152</v>
      </c>
      <c r="AX176" s="137">
        <f>IF(AW176="0","0",LOOKUP(AW176,{0,66,80,100,120,140,160},{0,1,2,3,"3.5",4,5}))</f>
        <v>4</v>
      </c>
      <c r="AY176" s="107" t="s">
        <v>486</v>
      </c>
      <c r="AZ176" s="107">
        <f>IF(ISBLANK(AX176)," ",IF(AX176="0","0",LOOKUP(AX176,{0,1,2,3,"3.5",4,5},{0,0,0,1,"1.5",2,3})))</f>
        <v>2</v>
      </c>
      <c r="BA176" s="44">
        <f t="shared" si="57"/>
        <v>3.25</v>
      </c>
      <c r="BB176" s="43" t="str">
        <f t="shared" si="58"/>
        <v>B</v>
      </c>
      <c r="BC176" s="34" t="str">
        <f t="shared" si="59"/>
        <v>Average Result</v>
      </c>
      <c r="BD176" s="42"/>
      <c r="BE176" s="49" t="str">
        <f>IF(H176="0","0",LOOKUP(H176,{0,1,2,3,"3.5",4,5},{"F","D","C","B","A-","A","A+"}))</f>
        <v>B</v>
      </c>
      <c r="BF176" s="49" t="str">
        <f>IF(L176="0","0",LOOKUP(L176,{0,1,2,3,"3.5",4,5},{"F","D","C","B","A-","A","A+"}))</f>
        <v>B</v>
      </c>
      <c r="BG176" s="49" t="str">
        <f>IF(Q176="0","0",LOOKUP(Q176,{0,1,2,3,"3.5",4,5},{"F","D","C","B","A-","A","A+"}))</f>
        <v>A-</v>
      </c>
      <c r="BH176" s="49" t="str">
        <f>IF(Y176="0","0",LOOKUP(Y176,{0,1,2,3,"3.5",4,5},{"F","D","C","B","A-","A","A+"}))</f>
        <v>C</v>
      </c>
      <c r="BI176" s="49" t="str">
        <f>IF(AG176="0","0",LOOKUP(AG176,{0,1,2,3,"3.5",4,5},{"F","D","C","B","A-","A","A+"}))</f>
        <v>B</v>
      </c>
      <c r="BJ176" s="49" t="str">
        <f>IF(AO176="0","0",LOOKUP(AO176,{0,1,2,3,"3.5",4,5},{"F","D","C","B","A-","A","A+"}))</f>
        <v>B</v>
      </c>
      <c r="BK176" s="49" t="str">
        <f>IF(AX176="0","0",LOOKUP(AX176,{0,1,2,3,"3.5",4,5},{"F","D","C","B","A-","A","A+"}))</f>
        <v>A</v>
      </c>
      <c r="BL176" s="50">
        <f t="shared" si="60"/>
        <v>748</v>
      </c>
    </row>
    <row r="177" spans="1:64" ht="15" customHeight="1">
      <c r="A177" s="37">
        <v>2173</v>
      </c>
      <c r="B177" s="38" t="s">
        <v>646</v>
      </c>
      <c r="C177" s="150">
        <v>38</v>
      </c>
      <c r="D177" s="150">
        <v>65</v>
      </c>
      <c r="E177" s="99">
        <f t="shared" si="41"/>
        <v>103</v>
      </c>
      <c r="F177" s="105">
        <v>22</v>
      </c>
      <c r="G177" s="99">
        <f t="shared" si="42"/>
        <v>125</v>
      </c>
      <c r="H177" s="135" t="str">
        <f>IF(G177="0","0",LOOKUP(G177,{0,66,80,100,120,140,160},{0,1,2,3,"3.5",4,5}))</f>
        <v>3.5</v>
      </c>
      <c r="I177" s="105">
        <v>53</v>
      </c>
      <c r="J177" s="105">
        <v>64</v>
      </c>
      <c r="K177" s="136">
        <f t="shared" si="43"/>
        <v>117</v>
      </c>
      <c r="L177" s="99">
        <f>IF(K177="0","0",LOOKUP(K177,{0,66,80,100,120,140,160},{0,1,2,3,"3.5",4,5}))</f>
        <v>3</v>
      </c>
      <c r="M177" s="105">
        <v>27</v>
      </c>
      <c r="N177" s="105">
        <v>15</v>
      </c>
      <c r="O177" s="105">
        <v>13</v>
      </c>
      <c r="P177" s="99">
        <f t="shared" si="44"/>
        <v>55</v>
      </c>
      <c r="Q177" s="137">
        <f>IF(P177="0","0",LOOKUP(P177,{0,33,40,50,60,70,80},{0,1,2,3,"3.5",4,5}))</f>
        <v>3</v>
      </c>
      <c r="R177" s="105">
        <v>30</v>
      </c>
      <c r="S177" s="105">
        <v>30</v>
      </c>
      <c r="T177" s="101">
        <f t="shared" si="45"/>
        <v>60</v>
      </c>
      <c r="U177" s="105">
        <v>20</v>
      </c>
      <c r="V177" s="105">
        <v>13</v>
      </c>
      <c r="W177" s="101">
        <f t="shared" si="46"/>
        <v>33</v>
      </c>
      <c r="X177" s="138">
        <f t="shared" si="47"/>
        <v>93</v>
      </c>
      <c r="Y177" s="99">
        <f>IF(X177="0","0",LOOKUP(X177,{0,66,80,100,120,140,160},{0,1,2,3,"3.5",4,5}))</f>
        <v>2</v>
      </c>
      <c r="Z177" s="105">
        <v>35</v>
      </c>
      <c r="AA177" s="105">
        <v>36</v>
      </c>
      <c r="AB177" s="99">
        <f t="shared" si="48"/>
        <v>71</v>
      </c>
      <c r="AC177" s="105">
        <v>24</v>
      </c>
      <c r="AD177" s="105">
        <v>24</v>
      </c>
      <c r="AE177" s="139">
        <f t="shared" si="49"/>
        <v>48</v>
      </c>
      <c r="AF177" s="140">
        <f t="shared" si="50"/>
        <v>119</v>
      </c>
      <c r="AG177" s="137">
        <f>IF(AF177="0","0",LOOKUP(AF177,{0,66,80,100,120,140,160},{0,1,2,3,"3.5",4,5}))</f>
        <v>3</v>
      </c>
      <c r="AH177" s="105">
        <v>42</v>
      </c>
      <c r="AI177" s="105">
        <v>43</v>
      </c>
      <c r="AJ177" s="99">
        <f t="shared" si="51"/>
        <v>85</v>
      </c>
      <c r="AK177" s="105">
        <v>24</v>
      </c>
      <c r="AL177" s="105">
        <v>20</v>
      </c>
      <c r="AM177" s="141">
        <f t="shared" si="52"/>
        <v>44</v>
      </c>
      <c r="AN177" s="140">
        <f t="shared" si="53"/>
        <v>129</v>
      </c>
      <c r="AO177" s="137" t="str">
        <f>IF(AN177="0","0",LOOKUP(AN177,{0,66,80,100,120,140,160},{0,1,2,3,"3.5",4,5}))</f>
        <v>3.5</v>
      </c>
      <c r="AP177" s="105">
        <v>34</v>
      </c>
      <c r="AQ177" s="105">
        <v>37</v>
      </c>
      <c r="AR177" s="101">
        <f t="shared" si="54"/>
        <v>71</v>
      </c>
      <c r="AS177" s="105">
        <v>19</v>
      </c>
      <c r="AT177" s="105">
        <v>16</v>
      </c>
      <c r="AU177" s="141">
        <f t="shared" si="55"/>
        <v>35</v>
      </c>
      <c r="AV177" s="141">
        <v>40</v>
      </c>
      <c r="AW177" s="141">
        <f t="shared" si="56"/>
        <v>146</v>
      </c>
      <c r="AX177" s="137">
        <f>IF(AW177="0","0",LOOKUP(AW177,{0,66,80,100,120,140,160},{0,1,2,3,"3.5",4,5}))</f>
        <v>4</v>
      </c>
      <c r="AY177" s="107" t="s">
        <v>486</v>
      </c>
      <c r="AZ177" s="107">
        <f>IF(ISBLANK(AX177)," ",IF(AX177="0","0",LOOKUP(AX177,{0,1,2,3,"3.5",4,5},{0,0,0,1,"1.5",2,3})))</f>
        <v>2</v>
      </c>
      <c r="BA177" s="44">
        <f t="shared" si="57"/>
        <v>3.3333333333333335</v>
      </c>
      <c r="BB177" s="43" t="str">
        <f t="shared" si="58"/>
        <v>B</v>
      </c>
      <c r="BC177" s="34" t="str">
        <f t="shared" si="59"/>
        <v>Average Result</v>
      </c>
      <c r="BD177" s="42"/>
      <c r="BE177" s="49" t="str">
        <f>IF(H177="0","0",LOOKUP(H177,{0,1,2,3,"3.5",4,5},{"F","D","C","B","A-","A","A+"}))</f>
        <v>A-</v>
      </c>
      <c r="BF177" s="49" t="str">
        <f>IF(L177="0","0",LOOKUP(L177,{0,1,2,3,"3.5",4,5},{"F","D","C","B","A-","A","A+"}))</f>
        <v>B</v>
      </c>
      <c r="BG177" s="49" t="str">
        <f>IF(Q177="0","0",LOOKUP(Q177,{0,1,2,3,"3.5",4,5},{"F","D","C","B","A-","A","A+"}))</f>
        <v>B</v>
      </c>
      <c r="BH177" s="49" t="str">
        <f>IF(Y177="0","0",LOOKUP(Y177,{0,1,2,3,"3.5",4,5},{"F","D","C","B","A-","A","A+"}))</f>
        <v>C</v>
      </c>
      <c r="BI177" s="49" t="str">
        <f>IF(AG177="0","0",LOOKUP(AG177,{0,1,2,3,"3.5",4,5},{"F","D","C","B","A-","A","A+"}))</f>
        <v>B</v>
      </c>
      <c r="BJ177" s="49" t="str">
        <f>IF(AO177="0","0",LOOKUP(AO177,{0,1,2,3,"3.5",4,5},{"F","D","C","B","A-","A","A+"}))</f>
        <v>A-</v>
      </c>
      <c r="BK177" s="49" t="str">
        <f>IF(AX177="0","0",LOOKUP(AX177,{0,1,2,3,"3.5",4,5},{"F","D","C","B","A-","A","A+"}))</f>
        <v>A</v>
      </c>
      <c r="BL177" s="50">
        <f t="shared" si="60"/>
        <v>784</v>
      </c>
    </row>
    <row r="178" spans="1:64" ht="15" customHeight="1">
      <c r="A178" s="37">
        <v>2174</v>
      </c>
      <c r="B178" s="38" t="s">
        <v>647</v>
      </c>
      <c r="C178" s="150">
        <v>34</v>
      </c>
      <c r="D178" s="150">
        <v>67</v>
      </c>
      <c r="E178" s="99">
        <f t="shared" si="41"/>
        <v>101</v>
      </c>
      <c r="F178" s="105">
        <v>23</v>
      </c>
      <c r="G178" s="99">
        <f t="shared" si="42"/>
        <v>124</v>
      </c>
      <c r="H178" s="135" t="str">
        <f>IF(G178="0","0",LOOKUP(G178,{0,66,80,100,120,140,160},{0,1,2,3,"3.5",4,5}))</f>
        <v>3.5</v>
      </c>
      <c r="I178" s="105">
        <v>50</v>
      </c>
      <c r="J178" s="105">
        <v>59</v>
      </c>
      <c r="K178" s="136">
        <f t="shared" si="43"/>
        <v>109</v>
      </c>
      <c r="L178" s="99">
        <f>IF(K178="0","0",LOOKUP(K178,{0,66,80,100,120,140,160},{0,1,2,3,"3.5",4,5}))</f>
        <v>3</v>
      </c>
      <c r="M178" s="105">
        <v>21</v>
      </c>
      <c r="N178" s="105">
        <v>16</v>
      </c>
      <c r="O178" s="105">
        <v>13</v>
      </c>
      <c r="P178" s="99">
        <f t="shared" si="44"/>
        <v>50</v>
      </c>
      <c r="Q178" s="137">
        <f>IF(P178="0","0",LOOKUP(P178,{0,33,40,50,60,70,80},{0,1,2,3,"3.5",4,5}))</f>
        <v>3</v>
      </c>
      <c r="R178" s="105">
        <v>24</v>
      </c>
      <c r="S178" s="105">
        <v>35</v>
      </c>
      <c r="T178" s="101">
        <f t="shared" si="45"/>
        <v>59</v>
      </c>
      <c r="U178" s="105">
        <v>21</v>
      </c>
      <c r="V178" s="105">
        <v>13</v>
      </c>
      <c r="W178" s="101">
        <f t="shared" si="46"/>
        <v>34</v>
      </c>
      <c r="X178" s="138">
        <f t="shared" si="47"/>
        <v>93</v>
      </c>
      <c r="Y178" s="99">
        <f>IF(X178="0","0",LOOKUP(X178,{0,66,80,100,120,140,160},{0,1,2,3,"3.5",4,5}))</f>
        <v>2</v>
      </c>
      <c r="Z178" s="105">
        <v>35</v>
      </c>
      <c r="AA178" s="105">
        <v>30</v>
      </c>
      <c r="AB178" s="99">
        <f t="shared" si="48"/>
        <v>65</v>
      </c>
      <c r="AC178" s="105">
        <v>23</v>
      </c>
      <c r="AD178" s="105">
        <v>26</v>
      </c>
      <c r="AE178" s="139">
        <f t="shared" si="49"/>
        <v>49</v>
      </c>
      <c r="AF178" s="140">
        <f t="shared" si="50"/>
        <v>114</v>
      </c>
      <c r="AG178" s="137">
        <f>IF(AF178="0","0",LOOKUP(AF178,{0,66,80,100,120,140,160},{0,1,2,3,"3.5",4,5}))</f>
        <v>3</v>
      </c>
      <c r="AH178" s="105">
        <v>34</v>
      </c>
      <c r="AI178" s="105">
        <v>41</v>
      </c>
      <c r="AJ178" s="99">
        <f t="shared" si="51"/>
        <v>75</v>
      </c>
      <c r="AK178" s="105">
        <v>25</v>
      </c>
      <c r="AL178" s="105">
        <v>21</v>
      </c>
      <c r="AM178" s="141">
        <f t="shared" si="52"/>
        <v>46</v>
      </c>
      <c r="AN178" s="140">
        <f t="shared" si="53"/>
        <v>121</v>
      </c>
      <c r="AO178" s="137" t="str">
        <f>IF(AN178="0","0",LOOKUP(AN178,{0,66,80,100,120,140,160},{0,1,2,3,"3.5",4,5}))</f>
        <v>3.5</v>
      </c>
      <c r="AP178" s="105">
        <v>32</v>
      </c>
      <c r="AQ178" s="105">
        <v>40</v>
      </c>
      <c r="AR178" s="101">
        <f t="shared" si="54"/>
        <v>72</v>
      </c>
      <c r="AS178" s="105">
        <v>19</v>
      </c>
      <c r="AT178" s="105">
        <v>15</v>
      </c>
      <c r="AU178" s="141">
        <f t="shared" si="55"/>
        <v>34</v>
      </c>
      <c r="AV178" s="141">
        <v>36</v>
      </c>
      <c r="AW178" s="141">
        <f t="shared" si="56"/>
        <v>142</v>
      </c>
      <c r="AX178" s="137">
        <f>IF(AW178="0","0",LOOKUP(AW178,{0,66,80,100,120,140,160},{0,1,2,3,"3.5",4,5}))</f>
        <v>4</v>
      </c>
      <c r="AY178" s="107" t="s">
        <v>486</v>
      </c>
      <c r="AZ178" s="107">
        <f>IF(ISBLANK(AX178)," ",IF(AX178="0","0",LOOKUP(AX178,{0,1,2,3,"3.5",4,5},{0,0,0,1,"1.5",2,3})))</f>
        <v>2</v>
      </c>
      <c r="BA178" s="44">
        <f t="shared" si="57"/>
        <v>3.3333333333333335</v>
      </c>
      <c r="BB178" s="43" t="str">
        <f t="shared" si="58"/>
        <v>B</v>
      </c>
      <c r="BC178" s="34" t="str">
        <f t="shared" si="59"/>
        <v>Average Result</v>
      </c>
      <c r="BD178" s="42"/>
      <c r="BE178" s="49" t="str">
        <f>IF(H178="0","0",LOOKUP(H178,{0,1,2,3,"3.5",4,5},{"F","D","C","B","A-","A","A+"}))</f>
        <v>A-</v>
      </c>
      <c r="BF178" s="49" t="str">
        <f>IF(L178="0","0",LOOKUP(L178,{0,1,2,3,"3.5",4,5},{"F","D","C","B","A-","A","A+"}))</f>
        <v>B</v>
      </c>
      <c r="BG178" s="49" t="str">
        <f>IF(Q178="0","0",LOOKUP(Q178,{0,1,2,3,"3.5",4,5},{"F","D","C","B","A-","A","A+"}))</f>
        <v>B</v>
      </c>
      <c r="BH178" s="49" t="str">
        <f>IF(Y178="0","0",LOOKUP(Y178,{0,1,2,3,"3.5",4,5},{"F","D","C","B","A-","A","A+"}))</f>
        <v>C</v>
      </c>
      <c r="BI178" s="49" t="str">
        <f>IF(AG178="0","0",LOOKUP(AG178,{0,1,2,3,"3.5",4,5},{"F","D","C","B","A-","A","A+"}))</f>
        <v>B</v>
      </c>
      <c r="BJ178" s="49" t="str">
        <f>IF(AO178="0","0",LOOKUP(AO178,{0,1,2,3,"3.5",4,5},{"F","D","C","B","A-","A","A+"}))</f>
        <v>A-</v>
      </c>
      <c r="BK178" s="49" t="str">
        <f>IF(AX178="0","0",LOOKUP(AX178,{0,1,2,3,"3.5",4,5},{"F","D","C","B","A-","A","A+"}))</f>
        <v>A</v>
      </c>
      <c r="BL178" s="50">
        <f t="shared" si="60"/>
        <v>753</v>
      </c>
    </row>
    <row r="179" spans="1:64" ht="15" customHeight="1">
      <c r="A179" s="37">
        <v>2175</v>
      </c>
      <c r="B179" s="38" t="s">
        <v>648</v>
      </c>
      <c r="C179" s="150">
        <v>45</v>
      </c>
      <c r="D179" s="150">
        <v>74</v>
      </c>
      <c r="E179" s="99">
        <f t="shared" si="41"/>
        <v>119</v>
      </c>
      <c r="F179" s="105">
        <v>24</v>
      </c>
      <c r="G179" s="99">
        <f t="shared" si="42"/>
        <v>143</v>
      </c>
      <c r="H179" s="135">
        <f>IF(G179="0","0",LOOKUP(G179,{0,66,80,100,120,140,160},{0,1,2,3,"3.5",4,5}))</f>
        <v>4</v>
      </c>
      <c r="I179" s="105">
        <v>58</v>
      </c>
      <c r="J179" s="105">
        <v>63</v>
      </c>
      <c r="K179" s="136">
        <f t="shared" si="43"/>
        <v>121</v>
      </c>
      <c r="L179" s="99" t="str">
        <f>IF(K179="0","0",LOOKUP(K179,{0,66,80,100,120,140,160},{0,1,2,3,"3.5",4,5}))</f>
        <v>3.5</v>
      </c>
      <c r="M179" s="105">
        <v>23</v>
      </c>
      <c r="N179" s="105">
        <v>16</v>
      </c>
      <c r="O179" s="105">
        <v>15</v>
      </c>
      <c r="P179" s="99">
        <f t="shared" si="44"/>
        <v>54</v>
      </c>
      <c r="Q179" s="137">
        <f>IF(P179="0","0",LOOKUP(P179,{0,33,40,50,60,70,80},{0,1,2,3,"3.5",4,5}))</f>
        <v>3</v>
      </c>
      <c r="R179" s="105">
        <v>29</v>
      </c>
      <c r="S179" s="105">
        <v>41</v>
      </c>
      <c r="T179" s="101">
        <f t="shared" si="45"/>
        <v>70</v>
      </c>
      <c r="U179" s="105">
        <v>17</v>
      </c>
      <c r="V179" s="105">
        <v>15</v>
      </c>
      <c r="W179" s="101">
        <f t="shared" si="46"/>
        <v>32</v>
      </c>
      <c r="X179" s="138">
        <f t="shared" si="47"/>
        <v>102</v>
      </c>
      <c r="Y179" s="99">
        <f>IF(X179="0","0",LOOKUP(X179,{0,66,80,100,120,140,160},{0,1,2,3,"3.5",4,5}))</f>
        <v>3</v>
      </c>
      <c r="Z179" s="105">
        <v>55</v>
      </c>
      <c r="AA179" s="105">
        <v>39</v>
      </c>
      <c r="AB179" s="99">
        <f t="shared" si="48"/>
        <v>94</v>
      </c>
      <c r="AC179" s="105">
        <v>24</v>
      </c>
      <c r="AD179" s="105">
        <v>25</v>
      </c>
      <c r="AE179" s="139">
        <f t="shared" si="49"/>
        <v>49</v>
      </c>
      <c r="AF179" s="140">
        <f t="shared" si="50"/>
        <v>143</v>
      </c>
      <c r="AG179" s="137">
        <f>IF(AF179="0","0",LOOKUP(AF179,{0,66,80,100,120,140,160},{0,1,2,3,"3.5",4,5}))</f>
        <v>4</v>
      </c>
      <c r="AH179" s="105">
        <v>39</v>
      </c>
      <c r="AI179" s="105">
        <v>46</v>
      </c>
      <c r="AJ179" s="99">
        <f t="shared" si="51"/>
        <v>85</v>
      </c>
      <c r="AK179" s="105">
        <v>25</v>
      </c>
      <c r="AL179" s="105">
        <v>20</v>
      </c>
      <c r="AM179" s="141">
        <f t="shared" si="52"/>
        <v>45</v>
      </c>
      <c r="AN179" s="140">
        <f t="shared" si="53"/>
        <v>130</v>
      </c>
      <c r="AO179" s="137" t="str">
        <f>IF(AN179="0","0",LOOKUP(AN179,{0,66,80,100,120,140,160},{0,1,2,3,"3.5",4,5}))</f>
        <v>3.5</v>
      </c>
      <c r="AP179" s="105">
        <v>40</v>
      </c>
      <c r="AQ179" s="105">
        <v>43</v>
      </c>
      <c r="AR179" s="101">
        <f t="shared" si="54"/>
        <v>83</v>
      </c>
      <c r="AS179" s="105">
        <v>22</v>
      </c>
      <c r="AT179" s="105">
        <v>18</v>
      </c>
      <c r="AU179" s="141">
        <f t="shared" si="55"/>
        <v>40</v>
      </c>
      <c r="AV179" s="141">
        <v>50</v>
      </c>
      <c r="AW179" s="141">
        <f t="shared" si="56"/>
        <v>173</v>
      </c>
      <c r="AX179" s="137">
        <f>IF(AW179="0","0",LOOKUP(AW179,{0,66,80,100,120,140,160},{0,1,2,3,"3.5",4,5}))</f>
        <v>5</v>
      </c>
      <c r="AY179" s="107" t="s">
        <v>486</v>
      </c>
      <c r="AZ179" s="107">
        <f>IF(ISBLANK(AX179)," ",IF(AX179="0","0",LOOKUP(AX179,{0,1,2,3,"3.5",4,5},{0,0,0,1,"1.5",2,3})))</f>
        <v>3</v>
      </c>
      <c r="BA179" s="44">
        <f t="shared" si="57"/>
        <v>4</v>
      </c>
      <c r="BB179" s="43" t="str">
        <f t="shared" si="58"/>
        <v>A</v>
      </c>
      <c r="BC179" s="34" t="str">
        <f t="shared" si="59"/>
        <v>Very Good Result</v>
      </c>
      <c r="BD179" s="42"/>
      <c r="BE179" s="49" t="str">
        <f>IF(H179="0","0",LOOKUP(H179,{0,1,2,3,"3.5",4,5},{"F","D","C","B","A-","A","A+"}))</f>
        <v>A</v>
      </c>
      <c r="BF179" s="49" t="str">
        <f>IF(L179="0","0",LOOKUP(L179,{0,1,2,3,"3.5",4,5},{"F","D","C","B","A-","A","A+"}))</f>
        <v>A-</v>
      </c>
      <c r="BG179" s="49" t="str">
        <f>IF(Q179="0","0",LOOKUP(Q179,{0,1,2,3,"3.5",4,5},{"F","D","C","B","A-","A","A+"}))</f>
        <v>B</v>
      </c>
      <c r="BH179" s="49" t="str">
        <f>IF(Y179="0","0",LOOKUP(Y179,{0,1,2,3,"3.5",4,5},{"F","D","C","B","A-","A","A+"}))</f>
        <v>B</v>
      </c>
      <c r="BI179" s="49" t="str">
        <f>IF(AG179="0","0",LOOKUP(AG179,{0,1,2,3,"3.5",4,5},{"F","D","C","B","A-","A","A+"}))</f>
        <v>A</v>
      </c>
      <c r="BJ179" s="49" t="str">
        <f>IF(AO179="0","0",LOOKUP(AO179,{0,1,2,3,"3.5",4,5},{"F","D","C","B","A-","A","A+"}))</f>
        <v>A-</v>
      </c>
      <c r="BK179" s="49" t="str">
        <f>IF(AX179="0","0",LOOKUP(AX179,{0,1,2,3,"3.5",4,5},{"F","D","C","B","A-","A","A+"}))</f>
        <v>A+</v>
      </c>
      <c r="BL179" s="50">
        <f t="shared" si="60"/>
        <v>866</v>
      </c>
    </row>
    <row r="180" spans="1:64" ht="15" customHeight="1">
      <c r="A180" s="37">
        <v>2176</v>
      </c>
      <c r="B180" s="38" t="s">
        <v>649</v>
      </c>
      <c r="C180" s="150">
        <v>38</v>
      </c>
      <c r="D180" s="150">
        <v>70</v>
      </c>
      <c r="E180" s="99">
        <f t="shared" si="41"/>
        <v>108</v>
      </c>
      <c r="F180" s="105">
        <v>24</v>
      </c>
      <c r="G180" s="99">
        <f t="shared" si="42"/>
        <v>132</v>
      </c>
      <c r="H180" s="135" t="str">
        <f>IF(G180="0","0",LOOKUP(G180,{0,66,80,100,120,140,160},{0,1,2,3,"3.5",4,5}))</f>
        <v>3.5</v>
      </c>
      <c r="I180" s="105">
        <v>56</v>
      </c>
      <c r="J180" s="105">
        <v>62</v>
      </c>
      <c r="K180" s="136">
        <f t="shared" si="43"/>
        <v>118</v>
      </c>
      <c r="L180" s="99">
        <f>IF(K180="0","0",LOOKUP(K180,{0,66,80,100,120,140,160},{0,1,2,3,"3.5",4,5}))</f>
        <v>3</v>
      </c>
      <c r="M180" s="105">
        <v>18</v>
      </c>
      <c r="N180" s="105">
        <v>17</v>
      </c>
      <c r="O180" s="105">
        <v>18</v>
      </c>
      <c r="P180" s="99">
        <f t="shared" si="44"/>
        <v>53</v>
      </c>
      <c r="Q180" s="137">
        <f>IF(P180="0","0",LOOKUP(P180,{0,33,40,50,60,70,80},{0,1,2,3,"3.5",4,5}))</f>
        <v>3</v>
      </c>
      <c r="R180" s="105">
        <v>24</v>
      </c>
      <c r="S180" s="105">
        <v>29</v>
      </c>
      <c r="T180" s="101">
        <f t="shared" si="45"/>
        <v>53</v>
      </c>
      <c r="U180" s="105">
        <v>17</v>
      </c>
      <c r="V180" s="105">
        <v>15</v>
      </c>
      <c r="W180" s="101">
        <f t="shared" si="46"/>
        <v>32</v>
      </c>
      <c r="X180" s="138">
        <f t="shared" si="47"/>
        <v>85</v>
      </c>
      <c r="Y180" s="99">
        <f>IF(X180="0","0",LOOKUP(X180,{0,66,80,100,120,140,160},{0,1,2,3,"3.5",4,5}))</f>
        <v>2</v>
      </c>
      <c r="Z180" s="105">
        <v>35</v>
      </c>
      <c r="AA180" s="105">
        <v>26</v>
      </c>
      <c r="AB180" s="99">
        <f t="shared" si="48"/>
        <v>61</v>
      </c>
      <c r="AC180" s="105">
        <v>23</v>
      </c>
      <c r="AD180" s="105">
        <v>22</v>
      </c>
      <c r="AE180" s="139">
        <f t="shared" si="49"/>
        <v>45</v>
      </c>
      <c r="AF180" s="140">
        <f t="shared" si="50"/>
        <v>106</v>
      </c>
      <c r="AG180" s="137">
        <f>IF(AF180="0","0",LOOKUP(AF180,{0,66,80,100,120,140,160},{0,1,2,3,"3.5",4,5}))</f>
        <v>3</v>
      </c>
      <c r="AH180" s="105">
        <v>38</v>
      </c>
      <c r="AI180" s="105">
        <v>32</v>
      </c>
      <c r="AJ180" s="99">
        <f t="shared" si="51"/>
        <v>70</v>
      </c>
      <c r="AK180" s="105">
        <v>22</v>
      </c>
      <c r="AL180" s="105">
        <v>17</v>
      </c>
      <c r="AM180" s="141">
        <f t="shared" si="52"/>
        <v>39</v>
      </c>
      <c r="AN180" s="140">
        <f t="shared" si="53"/>
        <v>109</v>
      </c>
      <c r="AO180" s="137">
        <f>IF(AN180="0","0",LOOKUP(AN180,{0,66,80,100,120,140,160},{0,1,2,3,"3.5",4,5}))</f>
        <v>3</v>
      </c>
      <c r="AP180" s="105">
        <v>34</v>
      </c>
      <c r="AQ180" s="105">
        <v>37</v>
      </c>
      <c r="AR180" s="101">
        <f t="shared" si="54"/>
        <v>71</v>
      </c>
      <c r="AS180" s="105">
        <v>18</v>
      </c>
      <c r="AT180" s="105">
        <v>18</v>
      </c>
      <c r="AU180" s="141">
        <f t="shared" si="55"/>
        <v>36</v>
      </c>
      <c r="AV180" s="141">
        <v>42</v>
      </c>
      <c r="AW180" s="141">
        <f t="shared" si="56"/>
        <v>149</v>
      </c>
      <c r="AX180" s="137">
        <f>IF(AW180="0","0",LOOKUP(AW180,{0,66,80,100,120,140,160},{0,1,2,3,"3.5",4,5}))</f>
        <v>4</v>
      </c>
      <c r="AY180" s="107" t="s">
        <v>486</v>
      </c>
      <c r="AZ180" s="107">
        <f>IF(ISBLANK(AX180)," ",IF(AX180="0","0",LOOKUP(AX180,{0,1,2,3,"3.5",4,5},{0,0,0,1,"1.5",2,3})))</f>
        <v>2</v>
      </c>
      <c r="BA180" s="44">
        <f t="shared" si="57"/>
        <v>3.25</v>
      </c>
      <c r="BB180" s="43" t="str">
        <f t="shared" si="58"/>
        <v>B</v>
      </c>
      <c r="BC180" s="34" t="str">
        <f t="shared" si="59"/>
        <v>Average Result</v>
      </c>
      <c r="BD180" s="42"/>
      <c r="BE180" s="49" t="str">
        <f>IF(H180="0","0",LOOKUP(H180,{0,1,2,3,"3.5",4,5},{"F","D","C","B","A-","A","A+"}))</f>
        <v>A-</v>
      </c>
      <c r="BF180" s="49" t="str">
        <f>IF(L180="0","0",LOOKUP(L180,{0,1,2,3,"3.5",4,5},{"F","D","C","B","A-","A","A+"}))</f>
        <v>B</v>
      </c>
      <c r="BG180" s="49" t="str">
        <f>IF(Q180="0","0",LOOKUP(Q180,{0,1,2,3,"3.5",4,5},{"F","D","C","B","A-","A","A+"}))</f>
        <v>B</v>
      </c>
      <c r="BH180" s="49" t="str">
        <f>IF(Y180="0","0",LOOKUP(Y180,{0,1,2,3,"3.5",4,5},{"F","D","C","B","A-","A","A+"}))</f>
        <v>C</v>
      </c>
      <c r="BI180" s="49" t="str">
        <f>IF(AG180="0","0",LOOKUP(AG180,{0,1,2,3,"3.5",4,5},{"F","D","C","B","A-","A","A+"}))</f>
        <v>B</v>
      </c>
      <c r="BJ180" s="49" t="str">
        <f>IF(AO180="0","0",LOOKUP(AO180,{0,1,2,3,"3.5",4,5},{"F","D","C","B","A-","A","A+"}))</f>
        <v>B</v>
      </c>
      <c r="BK180" s="49" t="str">
        <f>IF(AX180="0","0",LOOKUP(AX180,{0,1,2,3,"3.5",4,5},{"F","D","C","B","A-","A","A+"}))</f>
        <v>A</v>
      </c>
      <c r="BL180" s="50">
        <f t="shared" si="60"/>
        <v>752</v>
      </c>
    </row>
    <row r="181" spans="1:64" ht="15" customHeight="1">
      <c r="A181" s="37">
        <v>2177</v>
      </c>
      <c r="B181" s="38" t="s">
        <v>650</v>
      </c>
      <c r="C181" s="150">
        <v>35</v>
      </c>
      <c r="D181" s="150">
        <v>57</v>
      </c>
      <c r="E181" s="99">
        <f t="shared" si="41"/>
        <v>92</v>
      </c>
      <c r="F181" s="105">
        <v>17</v>
      </c>
      <c r="G181" s="99">
        <f t="shared" si="42"/>
        <v>109</v>
      </c>
      <c r="H181" s="135">
        <f>IF(G181="0","0",LOOKUP(G181,{0,66,80,100,120,140,160},{0,1,2,3,"3.5",4,5}))</f>
        <v>3</v>
      </c>
      <c r="I181" s="105">
        <v>51</v>
      </c>
      <c r="J181" s="105">
        <v>53</v>
      </c>
      <c r="K181" s="136">
        <f t="shared" si="43"/>
        <v>104</v>
      </c>
      <c r="L181" s="99">
        <f>IF(K181="0","0",LOOKUP(K181,{0,66,80,100,120,140,160},{0,1,2,3,"3.5",4,5}))</f>
        <v>3</v>
      </c>
      <c r="M181" s="105">
        <v>27</v>
      </c>
      <c r="N181" s="105">
        <v>16</v>
      </c>
      <c r="O181" s="105"/>
      <c r="P181" s="99">
        <f t="shared" si="44"/>
        <v>0</v>
      </c>
      <c r="Q181" s="137">
        <f>IF(P181="0","0",LOOKUP(P181,{0,33,40,50,60,70,80},{0,1,2,3,"3.5",4,5}))</f>
        <v>0</v>
      </c>
      <c r="R181" s="105">
        <v>22</v>
      </c>
      <c r="S181" s="105">
        <v>36</v>
      </c>
      <c r="T181" s="101">
        <f t="shared" si="45"/>
        <v>58</v>
      </c>
      <c r="U181" s="105">
        <v>11</v>
      </c>
      <c r="V181" s="105">
        <v>14</v>
      </c>
      <c r="W181" s="101">
        <f t="shared" si="46"/>
        <v>25</v>
      </c>
      <c r="X181" s="138">
        <f t="shared" si="47"/>
        <v>83</v>
      </c>
      <c r="Y181" s="99">
        <f>IF(X181="0","0",LOOKUP(X181,{0,66,80,100,120,140,160},{0,1,2,3,"3.5",4,5}))</f>
        <v>2</v>
      </c>
      <c r="Z181" s="105">
        <v>36</v>
      </c>
      <c r="AA181" s="105">
        <v>20</v>
      </c>
      <c r="AB181" s="99">
        <f t="shared" si="48"/>
        <v>56</v>
      </c>
      <c r="AC181" s="105">
        <v>18</v>
      </c>
      <c r="AD181" s="105">
        <v>9</v>
      </c>
      <c r="AE181" s="139">
        <f t="shared" si="49"/>
        <v>27</v>
      </c>
      <c r="AF181" s="140">
        <f t="shared" si="50"/>
        <v>83</v>
      </c>
      <c r="AG181" s="137">
        <f>IF(AF181="0","0",LOOKUP(AF181,{0,66,80,100,120,140,160},{0,1,2,3,"3.5",4,5}))</f>
        <v>2</v>
      </c>
      <c r="AH181" s="105">
        <v>36</v>
      </c>
      <c r="AI181" s="105">
        <v>36</v>
      </c>
      <c r="AJ181" s="99">
        <f t="shared" si="51"/>
        <v>72</v>
      </c>
      <c r="AK181" s="105">
        <v>20</v>
      </c>
      <c r="AL181" s="105">
        <v>12</v>
      </c>
      <c r="AM181" s="141">
        <f t="shared" si="52"/>
        <v>32</v>
      </c>
      <c r="AN181" s="140">
        <f t="shared" si="53"/>
        <v>104</v>
      </c>
      <c r="AO181" s="137">
        <f>IF(AN181="0","0",LOOKUP(AN181,{0,66,80,100,120,140,160},{0,1,2,3,"3.5",4,5}))</f>
        <v>3</v>
      </c>
      <c r="AP181" s="105">
        <v>44</v>
      </c>
      <c r="AQ181" s="105">
        <v>9</v>
      </c>
      <c r="AR181" s="101">
        <f t="shared" si="54"/>
        <v>53</v>
      </c>
      <c r="AS181" s="105">
        <v>11</v>
      </c>
      <c r="AT181" s="105">
        <v>14</v>
      </c>
      <c r="AU181" s="141">
        <f t="shared" si="55"/>
        <v>25</v>
      </c>
      <c r="AV181" s="141">
        <v>50</v>
      </c>
      <c r="AW181" s="141">
        <f t="shared" si="56"/>
        <v>128</v>
      </c>
      <c r="AX181" s="137" t="str">
        <f>IF(AW181="0","0",LOOKUP(AW181,{0,66,80,100,120,140,160},{0,1,2,3,"3.5",4,5}))</f>
        <v>3.5</v>
      </c>
      <c r="AY181" s="107" t="s">
        <v>486</v>
      </c>
      <c r="AZ181" s="107" t="str">
        <f>IF(ISBLANK(AX181)," ",IF(AX181="0","0",LOOKUP(AX181,{0,1,2,3,"3.5",4,5},{0,0,0,1,"1.5",2,3})))</f>
        <v>1.5</v>
      </c>
      <c r="BA181" s="44">
        <f t="shared" si="57"/>
        <v>0</v>
      </c>
      <c r="BB181" s="43" t="str">
        <f t="shared" si="58"/>
        <v>F</v>
      </c>
      <c r="BC181" s="34" t="str">
        <f t="shared" si="59"/>
        <v>Fail</v>
      </c>
      <c r="BD181" s="42"/>
      <c r="BE181" s="49" t="str">
        <f>IF(H181="0","0",LOOKUP(H181,{0,1,2,3,"3.5",4,5},{"F","D","C","B","A-","A","A+"}))</f>
        <v>B</v>
      </c>
      <c r="BF181" s="49" t="str">
        <f>IF(L181="0","0",LOOKUP(L181,{0,1,2,3,"3.5",4,5},{"F","D","C","B","A-","A","A+"}))</f>
        <v>B</v>
      </c>
      <c r="BG181" s="49" t="str">
        <f>IF(Q181="0","0",LOOKUP(Q181,{0,1,2,3,"3.5",4,5},{"F","D","C","B","A-","A","A+"}))</f>
        <v>F</v>
      </c>
      <c r="BH181" s="49" t="str">
        <f>IF(Y181="0","0",LOOKUP(Y181,{0,1,2,3,"3.5",4,5},{"F","D","C","B","A-","A","A+"}))</f>
        <v>C</v>
      </c>
      <c r="BI181" s="49" t="str">
        <f>IF(AG181="0","0",LOOKUP(AG181,{0,1,2,3,"3.5",4,5},{"F","D","C","B","A-","A","A+"}))</f>
        <v>C</v>
      </c>
      <c r="BJ181" s="49" t="str">
        <f>IF(AO181="0","0",LOOKUP(AO181,{0,1,2,3,"3.5",4,5},{"F","D","C","B","A-","A","A+"}))</f>
        <v>B</v>
      </c>
      <c r="BK181" s="49" t="str">
        <f>IF(AX181="0","0",LOOKUP(AX181,{0,1,2,3,"3.5",4,5},{"F","D","C","B","A-","A","A+"}))</f>
        <v>A-</v>
      </c>
      <c r="BL181" s="50">
        <f t="shared" si="60"/>
        <v>611</v>
      </c>
    </row>
    <row r="182" spans="1:64" ht="15" customHeight="1">
      <c r="A182" s="37">
        <v>2178</v>
      </c>
      <c r="B182" s="38" t="s">
        <v>651</v>
      </c>
      <c r="C182" s="150">
        <v>44</v>
      </c>
      <c r="D182" s="150">
        <v>61</v>
      </c>
      <c r="E182" s="99">
        <f t="shared" si="41"/>
        <v>105</v>
      </c>
      <c r="F182" s="105">
        <v>24</v>
      </c>
      <c r="G182" s="99">
        <f t="shared" si="42"/>
        <v>129</v>
      </c>
      <c r="H182" s="135" t="str">
        <f>IF(G182="0","0",LOOKUP(G182,{0,66,80,100,120,140,160},{0,1,2,3,"3.5",4,5}))</f>
        <v>3.5</v>
      </c>
      <c r="I182" s="105">
        <v>48</v>
      </c>
      <c r="J182" s="105">
        <v>51</v>
      </c>
      <c r="K182" s="136">
        <f t="shared" si="43"/>
        <v>99</v>
      </c>
      <c r="L182" s="99">
        <f>IF(K182="0","0",LOOKUP(K182,{0,66,80,100,120,140,160},{0,1,2,3,"3.5",4,5}))</f>
        <v>2</v>
      </c>
      <c r="M182" s="105">
        <v>19</v>
      </c>
      <c r="N182" s="105">
        <v>16</v>
      </c>
      <c r="O182" s="105">
        <v>15</v>
      </c>
      <c r="P182" s="99">
        <f t="shared" si="44"/>
        <v>50</v>
      </c>
      <c r="Q182" s="137">
        <f>IF(P182="0","0",LOOKUP(P182,{0,33,40,50,60,70,80},{0,1,2,3,"3.5",4,5}))</f>
        <v>3</v>
      </c>
      <c r="R182" s="105">
        <v>24</v>
      </c>
      <c r="S182" s="105">
        <v>31</v>
      </c>
      <c r="T182" s="101">
        <f t="shared" si="45"/>
        <v>55</v>
      </c>
      <c r="U182" s="105">
        <v>17</v>
      </c>
      <c r="V182" s="105">
        <v>15</v>
      </c>
      <c r="W182" s="101">
        <f t="shared" si="46"/>
        <v>32</v>
      </c>
      <c r="X182" s="138">
        <f t="shared" si="47"/>
        <v>87</v>
      </c>
      <c r="Y182" s="99">
        <f>IF(X182="0","0",LOOKUP(X182,{0,66,80,100,120,140,160},{0,1,2,3,"3.5",4,5}))</f>
        <v>2</v>
      </c>
      <c r="Z182" s="105">
        <v>29</v>
      </c>
      <c r="AA182" s="105">
        <v>31</v>
      </c>
      <c r="AB182" s="99">
        <f t="shared" si="48"/>
        <v>60</v>
      </c>
      <c r="AC182" s="105">
        <v>22</v>
      </c>
      <c r="AD182" s="105">
        <v>20</v>
      </c>
      <c r="AE182" s="139">
        <f t="shared" si="49"/>
        <v>42</v>
      </c>
      <c r="AF182" s="140">
        <f t="shared" si="50"/>
        <v>102</v>
      </c>
      <c r="AG182" s="137">
        <f>IF(AF182="0","0",LOOKUP(AF182,{0,66,80,100,120,140,160},{0,1,2,3,"3.5",4,5}))</f>
        <v>3</v>
      </c>
      <c r="AH182" s="105">
        <v>33</v>
      </c>
      <c r="AI182" s="105">
        <v>33</v>
      </c>
      <c r="AJ182" s="99">
        <f t="shared" si="51"/>
        <v>66</v>
      </c>
      <c r="AK182" s="105">
        <v>20</v>
      </c>
      <c r="AL182" s="105">
        <v>17</v>
      </c>
      <c r="AM182" s="141">
        <f t="shared" si="52"/>
        <v>37</v>
      </c>
      <c r="AN182" s="140">
        <f t="shared" si="53"/>
        <v>103</v>
      </c>
      <c r="AO182" s="137">
        <f>IF(AN182="0","0",LOOKUP(AN182,{0,66,80,100,120,140,160},{0,1,2,3,"3.5",4,5}))</f>
        <v>3</v>
      </c>
      <c r="AP182" s="105">
        <v>37</v>
      </c>
      <c r="AQ182" s="105">
        <v>42</v>
      </c>
      <c r="AR182" s="101">
        <f t="shared" si="54"/>
        <v>79</v>
      </c>
      <c r="AS182" s="105">
        <v>18</v>
      </c>
      <c r="AT182" s="105">
        <v>18</v>
      </c>
      <c r="AU182" s="141">
        <f t="shared" si="55"/>
        <v>36</v>
      </c>
      <c r="AV182" s="141">
        <v>50</v>
      </c>
      <c r="AW182" s="141">
        <f t="shared" si="56"/>
        <v>165</v>
      </c>
      <c r="AX182" s="137">
        <f>IF(AW182="0","0",LOOKUP(AW182,{0,66,80,100,120,140,160},{0,1,2,3,"3.5",4,5}))</f>
        <v>5</v>
      </c>
      <c r="AY182" s="107" t="s">
        <v>486</v>
      </c>
      <c r="AZ182" s="107">
        <f>IF(ISBLANK(AX182)," ",IF(AX182="0","0",LOOKUP(AX182,{0,1,2,3,"3.5",4,5},{0,0,0,1,"1.5",2,3})))</f>
        <v>3</v>
      </c>
      <c r="BA182" s="44">
        <f t="shared" si="57"/>
        <v>3.25</v>
      </c>
      <c r="BB182" s="43" t="str">
        <f t="shared" si="58"/>
        <v>B</v>
      </c>
      <c r="BC182" s="34" t="str">
        <f t="shared" si="59"/>
        <v>Average Result</v>
      </c>
      <c r="BD182" s="42"/>
      <c r="BE182" s="49" t="str">
        <f>IF(H182="0","0",LOOKUP(H182,{0,1,2,3,"3.5",4,5},{"F","D","C","B","A-","A","A+"}))</f>
        <v>A-</v>
      </c>
      <c r="BF182" s="49" t="str">
        <f>IF(L182="0","0",LOOKUP(L182,{0,1,2,3,"3.5",4,5},{"F","D","C","B","A-","A","A+"}))</f>
        <v>C</v>
      </c>
      <c r="BG182" s="49" t="str">
        <f>IF(Q182="0","0",LOOKUP(Q182,{0,1,2,3,"3.5",4,5},{"F","D","C","B","A-","A","A+"}))</f>
        <v>B</v>
      </c>
      <c r="BH182" s="49" t="str">
        <f>IF(Y182="0","0",LOOKUP(Y182,{0,1,2,3,"3.5",4,5},{"F","D","C","B","A-","A","A+"}))</f>
        <v>C</v>
      </c>
      <c r="BI182" s="49" t="str">
        <f>IF(AG182="0","0",LOOKUP(AG182,{0,1,2,3,"3.5",4,5},{"F","D","C","B","A-","A","A+"}))</f>
        <v>B</v>
      </c>
      <c r="BJ182" s="49" t="str">
        <f>IF(AO182="0","0",LOOKUP(AO182,{0,1,2,3,"3.5",4,5},{"F","D","C","B","A-","A","A+"}))</f>
        <v>B</v>
      </c>
      <c r="BK182" s="49" t="str">
        <f>IF(AX182="0","0",LOOKUP(AX182,{0,1,2,3,"3.5",4,5},{"F","D","C","B","A-","A","A+"}))</f>
        <v>A+</v>
      </c>
      <c r="BL182" s="50">
        <f t="shared" si="60"/>
        <v>735</v>
      </c>
    </row>
    <row r="183" spans="1:64" ht="15" customHeight="1">
      <c r="A183" s="37">
        <v>2179</v>
      </c>
      <c r="B183" s="38" t="s">
        <v>652</v>
      </c>
      <c r="C183" s="150">
        <v>29</v>
      </c>
      <c r="D183" s="150">
        <v>61</v>
      </c>
      <c r="E183" s="99">
        <f t="shared" si="41"/>
        <v>90</v>
      </c>
      <c r="F183" s="105">
        <v>23</v>
      </c>
      <c r="G183" s="99">
        <f t="shared" si="42"/>
        <v>113</v>
      </c>
      <c r="H183" s="135">
        <f>IF(G183="0","0",LOOKUP(G183,{0,66,80,100,120,140,160},{0,1,2,3,"3.5",4,5}))</f>
        <v>3</v>
      </c>
      <c r="I183" s="105">
        <v>56</v>
      </c>
      <c r="J183" s="105">
        <v>49</v>
      </c>
      <c r="K183" s="136">
        <f t="shared" si="43"/>
        <v>105</v>
      </c>
      <c r="L183" s="99">
        <f>IF(K183="0","0",LOOKUP(K183,{0,66,80,100,120,140,160},{0,1,2,3,"3.5",4,5}))</f>
        <v>3</v>
      </c>
      <c r="M183" s="105">
        <v>25</v>
      </c>
      <c r="N183" s="105">
        <v>16</v>
      </c>
      <c r="O183" s="105">
        <v>12</v>
      </c>
      <c r="P183" s="99">
        <f t="shared" si="44"/>
        <v>53</v>
      </c>
      <c r="Q183" s="137">
        <f>IF(P183="0","0",LOOKUP(P183,{0,33,40,50,60,70,80},{0,1,2,3,"3.5",4,5}))</f>
        <v>3</v>
      </c>
      <c r="R183" s="105">
        <v>25</v>
      </c>
      <c r="S183" s="105">
        <v>31</v>
      </c>
      <c r="T183" s="101">
        <f t="shared" si="45"/>
        <v>56</v>
      </c>
      <c r="U183" s="105">
        <v>14</v>
      </c>
      <c r="V183" s="105">
        <v>17</v>
      </c>
      <c r="W183" s="101">
        <f t="shared" si="46"/>
        <v>31</v>
      </c>
      <c r="X183" s="138">
        <f t="shared" si="47"/>
        <v>87</v>
      </c>
      <c r="Y183" s="99">
        <f>IF(X183="0","0",LOOKUP(X183,{0,66,80,100,120,140,160},{0,1,2,3,"3.5",4,5}))</f>
        <v>2</v>
      </c>
      <c r="Z183" s="105">
        <v>37</v>
      </c>
      <c r="AA183" s="105">
        <v>31</v>
      </c>
      <c r="AB183" s="99">
        <f t="shared" si="48"/>
        <v>68</v>
      </c>
      <c r="AC183" s="105">
        <v>25</v>
      </c>
      <c r="AD183" s="105">
        <v>24</v>
      </c>
      <c r="AE183" s="139">
        <f t="shared" si="49"/>
        <v>49</v>
      </c>
      <c r="AF183" s="140">
        <f t="shared" si="50"/>
        <v>117</v>
      </c>
      <c r="AG183" s="137">
        <f>IF(AF183="0","0",LOOKUP(AF183,{0,66,80,100,120,140,160},{0,1,2,3,"3.5",4,5}))</f>
        <v>3</v>
      </c>
      <c r="AH183" s="105">
        <v>13</v>
      </c>
      <c r="AI183" s="105">
        <v>34</v>
      </c>
      <c r="AJ183" s="99">
        <f t="shared" si="51"/>
        <v>47</v>
      </c>
      <c r="AK183" s="105">
        <v>25</v>
      </c>
      <c r="AL183" s="105">
        <v>21</v>
      </c>
      <c r="AM183" s="141">
        <f t="shared" si="52"/>
        <v>46</v>
      </c>
      <c r="AN183" s="140">
        <f t="shared" si="53"/>
        <v>93</v>
      </c>
      <c r="AO183" s="137">
        <f>IF(AN183="0","0",LOOKUP(AN183,{0,66,80,100,120,140,160},{0,1,2,3,"3.5",4,5}))</f>
        <v>2</v>
      </c>
      <c r="AP183" s="105">
        <v>42</v>
      </c>
      <c r="AQ183" s="105">
        <v>37</v>
      </c>
      <c r="AR183" s="101">
        <f t="shared" si="54"/>
        <v>79</v>
      </c>
      <c r="AS183" s="105">
        <v>19</v>
      </c>
      <c r="AT183" s="105">
        <v>19</v>
      </c>
      <c r="AU183" s="141">
        <f t="shared" si="55"/>
        <v>38</v>
      </c>
      <c r="AV183" s="141">
        <v>50</v>
      </c>
      <c r="AW183" s="141">
        <f t="shared" si="56"/>
        <v>167</v>
      </c>
      <c r="AX183" s="137">
        <f>IF(AW183="0","0",LOOKUP(AW183,{0,66,80,100,120,140,160},{0,1,2,3,"3.5",4,5}))</f>
        <v>5</v>
      </c>
      <c r="AY183" s="107" t="s">
        <v>486</v>
      </c>
      <c r="AZ183" s="107">
        <f>IF(ISBLANK(AX183)," ",IF(AX183="0","0",LOOKUP(AX183,{0,1,2,3,"3.5",4,5},{0,0,0,1,"1.5",2,3})))</f>
        <v>3</v>
      </c>
      <c r="BA183" s="44">
        <f t="shared" si="57"/>
        <v>3.1666666666666665</v>
      </c>
      <c r="BB183" s="43" t="str">
        <f t="shared" si="58"/>
        <v>B</v>
      </c>
      <c r="BC183" s="34" t="str">
        <f t="shared" si="59"/>
        <v>Average Result</v>
      </c>
      <c r="BD183" s="42"/>
      <c r="BE183" s="49" t="str">
        <f>IF(H183="0","0",LOOKUP(H183,{0,1,2,3,"3.5",4,5},{"F","D","C","B","A-","A","A+"}))</f>
        <v>B</v>
      </c>
      <c r="BF183" s="49" t="str">
        <f>IF(L183="0","0",LOOKUP(L183,{0,1,2,3,"3.5",4,5},{"F","D","C","B","A-","A","A+"}))</f>
        <v>B</v>
      </c>
      <c r="BG183" s="49" t="str">
        <f>IF(Q183="0","0",LOOKUP(Q183,{0,1,2,3,"3.5",4,5},{"F","D","C","B","A-","A","A+"}))</f>
        <v>B</v>
      </c>
      <c r="BH183" s="49" t="str">
        <f>IF(Y183="0","0",LOOKUP(Y183,{0,1,2,3,"3.5",4,5},{"F","D","C","B","A-","A","A+"}))</f>
        <v>C</v>
      </c>
      <c r="BI183" s="49" t="str">
        <f>IF(AG183="0","0",LOOKUP(AG183,{0,1,2,3,"3.5",4,5},{"F","D","C","B","A-","A","A+"}))</f>
        <v>B</v>
      </c>
      <c r="BJ183" s="49" t="str">
        <f>IF(AO183="0","0",LOOKUP(AO183,{0,1,2,3,"3.5",4,5},{"F","D","C","B","A-","A","A+"}))</f>
        <v>C</v>
      </c>
      <c r="BK183" s="49" t="str">
        <f>IF(AX183="0","0",LOOKUP(AX183,{0,1,2,3,"3.5",4,5},{"F","D","C","B","A-","A","A+"}))</f>
        <v>A+</v>
      </c>
      <c r="BL183" s="50">
        <f t="shared" si="60"/>
        <v>735</v>
      </c>
    </row>
    <row r="184" spans="1:64" ht="15" customHeight="1">
      <c r="A184" s="37">
        <v>2180</v>
      </c>
      <c r="B184" s="38" t="s">
        <v>653</v>
      </c>
      <c r="C184" s="150">
        <v>47</v>
      </c>
      <c r="D184" s="150">
        <v>62</v>
      </c>
      <c r="E184" s="99">
        <f t="shared" si="41"/>
        <v>109</v>
      </c>
      <c r="F184" s="105">
        <v>17</v>
      </c>
      <c r="G184" s="99">
        <f t="shared" si="42"/>
        <v>126</v>
      </c>
      <c r="H184" s="135" t="str">
        <f>IF(G184="0","0",LOOKUP(G184,{0,66,80,100,120,140,160},{0,1,2,3,"3.5",4,5}))</f>
        <v>3.5</v>
      </c>
      <c r="I184" s="105">
        <v>50</v>
      </c>
      <c r="J184" s="105">
        <v>41</v>
      </c>
      <c r="K184" s="136">
        <f t="shared" si="43"/>
        <v>91</v>
      </c>
      <c r="L184" s="99">
        <f>IF(K184="0","0",LOOKUP(K184,{0,66,80,100,120,140,160},{0,1,2,3,"3.5",4,5}))</f>
        <v>2</v>
      </c>
      <c r="M184" s="105">
        <v>27</v>
      </c>
      <c r="N184" s="105">
        <v>13</v>
      </c>
      <c r="O184" s="105">
        <v>15</v>
      </c>
      <c r="P184" s="99">
        <f t="shared" si="44"/>
        <v>55</v>
      </c>
      <c r="Q184" s="137">
        <f>IF(P184="0","0",LOOKUP(P184,{0,33,40,50,60,70,80},{0,1,2,3,"3.5",4,5}))</f>
        <v>3</v>
      </c>
      <c r="R184" s="105">
        <v>28</v>
      </c>
      <c r="S184" s="105">
        <v>40</v>
      </c>
      <c r="T184" s="101">
        <f t="shared" si="45"/>
        <v>68</v>
      </c>
      <c r="U184" s="105">
        <v>11</v>
      </c>
      <c r="V184" s="105">
        <v>13</v>
      </c>
      <c r="W184" s="101">
        <f t="shared" si="46"/>
        <v>24</v>
      </c>
      <c r="X184" s="138">
        <f t="shared" si="47"/>
        <v>92</v>
      </c>
      <c r="Y184" s="99">
        <f>IF(X184="0","0",LOOKUP(X184,{0,66,80,100,120,140,160},{0,1,2,3,"3.5",4,5}))</f>
        <v>2</v>
      </c>
      <c r="Z184" s="105">
        <v>46</v>
      </c>
      <c r="AA184" s="105">
        <v>37</v>
      </c>
      <c r="AB184" s="99">
        <f t="shared" si="48"/>
        <v>83</v>
      </c>
      <c r="AC184" s="105">
        <v>20</v>
      </c>
      <c r="AD184" s="105">
        <v>19</v>
      </c>
      <c r="AE184" s="139">
        <f t="shared" si="49"/>
        <v>39</v>
      </c>
      <c r="AF184" s="140">
        <f t="shared" si="50"/>
        <v>122</v>
      </c>
      <c r="AG184" s="137" t="str">
        <f>IF(AF184="0","0",LOOKUP(AF184,{0,66,80,100,120,140,160},{0,1,2,3,"3.5",4,5}))</f>
        <v>3.5</v>
      </c>
      <c r="AH184" s="105">
        <v>40</v>
      </c>
      <c r="AI184" s="105">
        <v>53</v>
      </c>
      <c r="AJ184" s="99">
        <f t="shared" si="51"/>
        <v>93</v>
      </c>
      <c r="AK184" s="105">
        <v>15</v>
      </c>
      <c r="AL184" s="105">
        <v>13</v>
      </c>
      <c r="AM184" s="141">
        <f t="shared" si="52"/>
        <v>28</v>
      </c>
      <c r="AN184" s="140">
        <f t="shared" si="53"/>
        <v>121</v>
      </c>
      <c r="AO184" s="137" t="str">
        <f>IF(AN184="0","0",LOOKUP(AN184,{0,66,80,100,120,140,160},{0,1,2,3,"3.5",4,5}))</f>
        <v>3.5</v>
      </c>
      <c r="AP184" s="105">
        <v>43</v>
      </c>
      <c r="AQ184" s="105">
        <v>23</v>
      </c>
      <c r="AR184" s="101">
        <f t="shared" si="54"/>
        <v>66</v>
      </c>
      <c r="AS184" s="105">
        <v>13</v>
      </c>
      <c r="AT184" s="105">
        <v>18</v>
      </c>
      <c r="AU184" s="141">
        <f t="shared" si="55"/>
        <v>31</v>
      </c>
      <c r="AV184" s="141">
        <v>50</v>
      </c>
      <c r="AW184" s="141">
        <f t="shared" si="56"/>
        <v>147</v>
      </c>
      <c r="AX184" s="137">
        <f>IF(AW184="0","0",LOOKUP(AW184,{0,66,80,100,120,140,160},{0,1,2,3,"3.5",4,5}))</f>
        <v>4</v>
      </c>
      <c r="AY184" s="107" t="s">
        <v>486</v>
      </c>
      <c r="AZ184" s="107">
        <f>IF(ISBLANK(AX184)," ",IF(AX184="0","0",LOOKUP(AX184,{0,1,2,3,"3.5",4,5},{0,0,0,1,"1.5",2,3})))</f>
        <v>2</v>
      </c>
      <c r="BA184" s="44">
        <f t="shared" si="57"/>
        <v>3.25</v>
      </c>
      <c r="BB184" s="43" t="str">
        <f t="shared" si="58"/>
        <v>B</v>
      </c>
      <c r="BC184" s="34" t="str">
        <f t="shared" si="59"/>
        <v>Average Result</v>
      </c>
      <c r="BD184" s="42"/>
      <c r="BE184" s="49" t="str">
        <f>IF(H184="0","0",LOOKUP(H184,{0,1,2,3,"3.5",4,5},{"F","D","C","B","A-","A","A+"}))</f>
        <v>A-</v>
      </c>
      <c r="BF184" s="49" t="str">
        <f>IF(L184="0","0",LOOKUP(L184,{0,1,2,3,"3.5",4,5},{"F","D","C","B","A-","A","A+"}))</f>
        <v>C</v>
      </c>
      <c r="BG184" s="49" t="str">
        <f>IF(Q184="0","0",LOOKUP(Q184,{0,1,2,3,"3.5",4,5},{"F","D","C","B","A-","A","A+"}))</f>
        <v>B</v>
      </c>
      <c r="BH184" s="49" t="str">
        <f>IF(Y184="0","0",LOOKUP(Y184,{0,1,2,3,"3.5",4,5},{"F","D","C","B","A-","A","A+"}))</f>
        <v>C</v>
      </c>
      <c r="BI184" s="49" t="str">
        <f>IF(AG184="0","0",LOOKUP(AG184,{0,1,2,3,"3.5",4,5},{"F","D","C","B","A-","A","A+"}))</f>
        <v>A-</v>
      </c>
      <c r="BJ184" s="49" t="str">
        <f>IF(AO184="0","0",LOOKUP(AO184,{0,1,2,3,"3.5",4,5},{"F","D","C","B","A-","A","A+"}))</f>
        <v>A-</v>
      </c>
      <c r="BK184" s="49" t="str">
        <f>IF(AX184="0","0",LOOKUP(AX184,{0,1,2,3,"3.5",4,5},{"F","D","C","B","A-","A","A+"}))</f>
        <v>A</v>
      </c>
      <c r="BL184" s="50">
        <f t="shared" si="60"/>
        <v>754</v>
      </c>
    </row>
    <row r="185" spans="1:64" ht="15" customHeight="1">
      <c r="A185" s="37">
        <v>2181</v>
      </c>
      <c r="B185" s="38" t="s">
        <v>654</v>
      </c>
      <c r="C185" s="150">
        <v>34</v>
      </c>
      <c r="D185" s="150">
        <v>63</v>
      </c>
      <c r="E185" s="99">
        <f t="shared" si="41"/>
        <v>97</v>
      </c>
      <c r="F185" s="105">
        <v>20</v>
      </c>
      <c r="G185" s="99">
        <f t="shared" si="42"/>
        <v>117</v>
      </c>
      <c r="H185" s="135">
        <f>IF(G185="0","0",LOOKUP(G185,{0,66,80,100,120,140,160},{0,1,2,3,"3.5",4,5}))</f>
        <v>3</v>
      </c>
      <c r="I185" s="105">
        <v>50</v>
      </c>
      <c r="J185" s="105">
        <v>59</v>
      </c>
      <c r="K185" s="136">
        <f t="shared" si="43"/>
        <v>109</v>
      </c>
      <c r="L185" s="99">
        <f>IF(K185="0","0",LOOKUP(K185,{0,66,80,100,120,140,160},{0,1,2,3,"3.5",4,5}))</f>
        <v>3</v>
      </c>
      <c r="M185" s="105">
        <v>27</v>
      </c>
      <c r="N185" s="105">
        <v>14</v>
      </c>
      <c r="O185" s="105"/>
      <c r="P185" s="99">
        <f t="shared" si="44"/>
        <v>0</v>
      </c>
      <c r="Q185" s="137">
        <f>IF(P185="0","0",LOOKUP(P185,{0,33,40,50,60,70,80},{0,1,2,3,"3.5",4,5}))</f>
        <v>0</v>
      </c>
      <c r="R185" s="105">
        <v>23</v>
      </c>
      <c r="S185" s="105">
        <v>40</v>
      </c>
      <c r="T185" s="101">
        <f t="shared" si="45"/>
        <v>63</v>
      </c>
      <c r="U185" s="105">
        <v>17</v>
      </c>
      <c r="V185" s="105">
        <v>18</v>
      </c>
      <c r="W185" s="101">
        <f t="shared" si="46"/>
        <v>35</v>
      </c>
      <c r="X185" s="138">
        <f t="shared" si="47"/>
        <v>98</v>
      </c>
      <c r="Y185" s="99">
        <f>IF(X185="0","0",LOOKUP(X185,{0,66,80,100,120,140,160},{0,1,2,3,"3.5",4,5}))</f>
        <v>2</v>
      </c>
      <c r="Z185" s="105">
        <v>41</v>
      </c>
      <c r="AA185" s="105">
        <v>33</v>
      </c>
      <c r="AB185" s="99">
        <f t="shared" si="48"/>
        <v>74</v>
      </c>
      <c r="AC185" s="105">
        <v>27</v>
      </c>
      <c r="AD185" s="105">
        <v>27</v>
      </c>
      <c r="AE185" s="139">
        <f t="shared" si="49"/>
        <v>54</v>
      </c>
      <c r="AF185" s="140">
        <f t="shared" si="50"/>
        <v>128</v>
      </c>
      <c r="AG185" s="137" t="str">
        <f>IF(AF185="0","0",LOOKUP(AF185,{0,66,80,100,120,140,160},{0,1,2,3,"3.5",4,5}))</f>
        <v>3.5</v>
      </c>
      <c r="AH185" s="105">
        <v>31</v>
      </c>
      <c r="AI185" s="105">
        <v>33</v>
      </c>
      <c r="AJ185" s="99">
        <f t="shared" si="51"/>
        <v>64</v>
      </c>
      <c r="AK185" s="105">
        <v>19</v>
      </c>
      <c r="AL185" s="105">
        <v>18</v>
      </c>
      <c r="AM185" s="141">
        <f t="shared" si="52"/>
        <v>37</v>
      </c>
      <c r="AN185" s="140">
        <f t="shared" si="53"/>
        <v>101</v>
      </c>
      <c r="AO185" s="137">
        <f>IF(AN185="0","0",LOOKUP(AN185,{0,66,80,100,120,140,160},{0,1,2,3,"3.5",4,5}))</f>
        <v>3</v>
      </c>
      <c r="AP185" s="105">
        <v>42</v>
      </c>
      <c r="AQ185" s="105">
        <v>34</v>
      </c>
      <c r="AR185" s="101">
        <f t="shared" si="54"/>
        <v>76</v>
      </c>
      <c r="AS185" s="105">
        <v>17</v>
      </c>
      <c r="AT185" s="105">
        <v>20</v>
      </c>
      <c r="AU185" s="141">
        <f t="shared" si="55"/>
        <v>37</v>
      </c>
      <c r="AV185" s="141"/>
      <c r="AW185" s="141">
        <f t="shared" si="56"/>
        <v>0</v>
      </c>
      <c r="AX185" s="137">
        <f>IF(AW185="0","0",LOOKUP(AW185,{0,66,80,100,120,140,160},{0,1,2,3,"3.5",4,5}))</f>
        <v>0</v>
      </c>
      <c r="AY185" s="107" t="s">
        <v>486</v>
      </c>
      <c r="AZ185" s="107">
        <f>IF(ISBLANK(AX185)," ",IF(AX185="0","0",LOOKUP(AX185,{0,1,2,3,"3.5",4,5},{0,0,0,1,"1.5",2,3})))</f>
        <v>0</v>
      </c>
      <c r="BA185" s="44">
        <f t="shared" si="57"/>
        <v>0</v>
      </c>
      <c r="BB185" s="43" t="str">
        <f t="shared" si="58"/>
        <v>F</v>
      </c>
      <c r="BC185" s="34" t="str">
        <f t="shared" si="59"/>
        <v>Fail</v>
      </c>
      <c r="BD185" s="42"/>
      <c r="BE185" s="49" t="str">
        <f>IF(H185="0","0",LOOKUP(H185,{0,1,2,3,"3.5",4,5},{"F","D","C","B","A-","A","A+"}))</f>
        <v>B</v>
      </c>
      <c r="BF185" s="49" t="str">
        <f>IF(L185="0","0",LOOKUP(L185,{0,1,2,3,"3.5",4,5},{"F","D","C","B","A-","A","A+"}))</f>
        <v>B</v>
      </c>
      <c r="BG185" s="49" t="str">
        <f>IF(Q185="0","0",LOOKUP(Q185,{0,1,2,3,"3.5",4,5},{"F","D","C","B","A-","A","A+"}))</f>
        <v>F</v>
      </c>
      <c r="BH185" s="49" t="str">
        <f>IF(Y185="0","0",LOOKUP(Y185,{0,1,2,3,"3.5",4,5},{"F","D","C","B","A-","A","A+"}))</f>
        <v>C</v>
      </c>
      <c r="BI185" s="49" t="str">
        <f>IF(AG185="0","0",LOOKUP(AG185,{0,1,2,3,"3.5",4,5},{"F","D","C","B","A-","A","A+"}))</f>
        <v>A-</v>
      </c>
      <c r="BJ185" s="49" t="str">
        <f>IF(AO185="0","0",LOOKUP(AO185,{0,1,2,3,"3.5",4,5},{"F","D","C","B","A-","A","A+"}))</f>
        <v>B</v>
      </c>
      <c r="BK185" s="49" t="str">
        <f>IF(AX185="0","0",LOOKUP(AX185,{0,1,2,3,"3.5",4,5},{"F","D","C","B","A-","A","A+"}))</f>
        <v>F</v>
      </c>
      <c r="BL185" s="50">
        <f t="shared" si="60"/>
        <v>553</v>
      </c>
    </row>
    <row r="186" spans="1:64" ht="15" customHeight="1">
      <c r="A186" s="37">
        <v>2182</v>
      </c>
      <c r="B186" s="38" t="s">
        <v>655</v>
      </c>
      <c r="C186" s="150">
        <v>33</v>
      </c>
      <c r="D186" s="150">
        <v>64</v>
      </c>
      <c r="E186" s="99">
        <f t="shared" si="41"/>
        <v>97</v>
      </c>
      <c r="F186" s="105">
        <v>22</v>
      </c>
      <c r="G186" s="99">
        <f t="shared" si="42"/>
        <v>119</v>
      </c>
      <c r="H186" s="135">
        <f>IF(G186="0","0",LOOKUP(G186,{0,66,80,100,120,140,160},{0,1,2,3,"3.5",4,5}))</f>
        <v>3</v>
      </c>
      <c r="I186" s="105">
        <v>50</v>
      </c>
      <c r="J186" s="105">
        <v>47</v>
      </c>
      <c r="K186" s="136">
        <f t="shared" si="43"/>
        <v>97</v>
      </c>
      <c r="L186" s="99">
        <f>IF(K186="0","0",LOOKUP(K186,{0,66,80,100,120,140,160},{0,1,2,3,"3.5",4,5}))</f>
        <v>2</v>
      </c>
      <c r="M186" s="105">
        <v>17</v>
      </c>
      <c r="N186" s="105">
        <v>14</v>
      </c>
      <c r="O186" s="105">
        <v>13</v>
      </c>
      <c r="P186" s="99">
        <f t="shared" si="44"/>
        <v>44</v>
      </c>
      <c r="Q186" s="137">
        <f>IF(P186="0","0",LOOKUP(P186,{0,33,40,50,60,70,80},{0,1,2,3,"3.5",4,5}))</f>
        <v>2</v>
      </c>
      <c r="R186" s="105">
        <v>20</v>
      </c>
      <c r="S186" s="105">
        <v>30</v>
      </c>
      <c r="T186" s="101">
        <f t="shared" si="45"/>
        <v>50</v>
      </c>
      <c r="U186" s="105">
        <v>15</v>
      </c>
      <c r="V186" s="105">
        <v>18</v>
      </c>
      <c r="W186" s="101">
        <f t="shared" si="46"/>
        <v>33</v>
      </c>
      <c r="X186" s="138">
        <f t="shared" si="47"/>
        <v>83</v>
      </c>
      <c r="Y186" s="99">
        <f>IF(X186="0","0",LOOKUP(X186,{0,66,80,100,120,140,160},{0,1,2,3,"3.5",4,5}))</f>
        <v>2</v>
      </c>
      <c r="Z186" s="105">
        <v>38</v>
      </c>
      <c r="AA186" s="105">
        <v>33</v>
      </c>
      <c r="AB186" s="99">
        <f t="shared" si="48"/>
        <v>71</v>
      </c>
      <c r="AC186" s="105">
        <v>22</v>
      </c>
      <c r="AD186" s="105">
        <v>27</v>
      </c>
      <c r="AE186" s="139">
        <f t="shared" si="49"/>
        <v>49</v>
      </c>
      <c r="AF186" s="140">
        <f t="shared" si="50"/>
        <v>120</v>
      </c>
      <c r="AG186" s="137" t="str">
        <f>IF(AF186="0","0",LOOKUP(AF186,{0,66,80,100,120,140,160},{0,1,2,3,"3.5",4,5}))</f>
        <v>3.5</v>
      </c>
      <c r="AH186" s="105">
        <v>31</v>
      </c>
      <c r="AI186" s="105">
        <v>35</v>
      </c>
      <c r="AJ186" s="99">
        <f t="shared" si="51"/>
        <v>66</v>
      </c>
      <c r="AK186" s="105">
        <v>25</v>
      </c>
      <c r="AL186" s="105">
        <v>15</v>
      </c>
      <c r="AM186" s="141">
        <f t="shared" si="52"/>
        <v>40</v>
      </c>
      <c r="AN186" s="140">
        <f t="shared" si="53"/>
        <v>106</v>
      </c>
      <c r="AO186" s="137">
        <f>IF(AN186="0","0",LOOKUP(AN186,{0,66,80,100,120,140,160},{0,1,2,3,"3.5",4,5}))</f>
        <v>3</v>
      </c>
      <c r="AP186" s="105">
        <v>35</v>
      </c>
      <c r="AQ186" s="105">
        <v>35</v>
      </c>
      <c r="AR186" s="101">
        <f t="shared" si="54"/>
        <v>70</v>
      </c>
      <c r="AS186" s="105">
        <v>21</v>
      </c>
      <c r="AT186" s="105">
        <v>21</v>
      </c>
      <c r="AU186" s="141">
        <f t="shared" si="55"/>
        <v>42</v>
      </c>
      <c r="AV186" s="141">
        <v>40</v>
      </c>
      <c r="AW186" s="141">
        <f t="shared" si="56"/>
        <v>152</v>
      </c>
      <c r="AX186" s="137">
        <f>IF(AW186="0","0",LOOKUP(AW186,{0,66,80,100,120,140,160},{0,1,2,3,"3.5",4,5}))</f>
        <v>4</v>
      </c>
      <c r="AY186" s="107" t="s">
        <v>486</v>
      </c>
      <c r="AZ186" s="107">
        <f>IF(ISBLANK(AX186)," ",IF(AX186="0","0",LOOKUP(AX186,{0,1,2,3,"3.5",4,5},{0,0,0,1,"1.5",2,3})))</f>
        <v>2</v>
      </c>
      <c r="BA186" s="44">
        <f t="shared" si="57"/>
        <v>2.9166666666666665</v>
      </c>
      <c r="BB186" s="43" t="str">
        <f t="shared" si="58"/>
        <v>C</v>
      </c>
      <c r="BC186" s="34" t="str">
        <f t="shared" si="59"/>
        <v>Bellow Average Result</v>
      </c>
      <c r="BD186" s="42"/>
      <c r="BE186" s="49" t="str">
        <f>IF(H186="0","0",LOOKUP(H186,{0,1,2,3,"3.5",4,5},{"F","D","C","B","A-","A","A+"}))</f>
        <v>B</v>
      </c>
      <c r="BF186" s="49" t="str">
        <f>IF(L186="0","0",LOOKUP(L186,{0,1,2,3,"3.5",4,5},{"F","D","C","B","A-","A","A+"}))</f>
        <v>C</v>
      </c>
      <c r="BG186" s="49" t="str">
        <f>IF(Q186="0","0",LOOKUP(Q186,{0,1,2,3,"3.5",4,5},{"F","D","C","B","A-","A","A+"}))</f>
        <v>C</v>
      </c>
      <c r="BH186" s="49" t="str">
        <f>IF(Y186="0","0",LOOKUP(Y186,{0,1,2,3,"3.5",4,5},{"F","D","C","B","A-","A","A+"}))</f>
        <v>C</v>
      </c>
      <c r="BI186" s="49" t="str">
        <f>IF(AG186="0","0",LOOKUP(AG186,{0,1,2,3,"3.5",4,5},{"F","D","C","B","A-","A","A+"}))</f>
        <v>A-</v>
      </c>
      <c r="BJ186" s="49" t="str">
        <f>IF(AO186="0","0",LOOKUP(AO186,{0,1,2,3,"3.5",4,5},{"F","D","C","B","A-","A","A+"}))</f>
        <v>B</v>
      </c>
      <c r="BK186" s="49" t="str">
        <f>IF(AX186="0","0",LOOKUP(AX186,{0,1,2,3,"3.5",4,5},{"F","D","C","B","A-","A","A+"}))</f>
        <v>A</v>
      </c>
      <c r="BL186" s="50">
        <f t="shared" si="60"/>
        <v>721</v>
      </c>
    </row>
    <row r="187" spans="1:64" ht="15" customHeight="1">
      <c r="A187" s="37">
        <v>2183</v>
      </c>
      <c r="B187" s="38" t="s">
        <v>656</v>
      </c>
      <c r="C187" s="150">
        <v>45</v>
      </c>
      <c r="D187" s="150">
        <v>64</v>
      </c>
      <c r="E187" s="99">
        <f t="shared" si="41"/>
        <v>109</v>
      </c>
      <c r="F187" s="105">
        <v>22</v>
      </c>
      <c r="G187" s="99">
        <f t="shared" si="42"/>
        <v>131</v>
      </c>
      <c r="H187" s="135" t="str">
        <f>IF(G187="0","0",LOOKUP(G187,{0,66,80,100,120,140,160},{0,1,2,3,"3.5",4,5}))</f>
        <v>3.5</v>
      </c>
      <c r="I187" s="105">
        <v>44</v>
      </c>
      <c r="J187" s="105">
        <v>35</v>
      </c>
      <c r="K187" s="136">
        <f t="shared" si="43"/>
        <v>79</v>
      </c>
      <c r="L187" s="99">
        <f>IF(K187="0","0",LOOKUP(K187,{0,66,80,100,120,140,160},{0,1,2,3,"3.5",4,5}))</f>
        <v>1</v>
      </c>
      <c r="M187" s="105">
        <v>27</v>
      </c>
      <c r="N187" s="105">
        <v>14</v>
      </c>
      <c r="O187" s="105">
        <v>22</v>
      </c>
      <c r="P187" s="99">
        <f t="shared" si="44"/>
        <v>63</v>
      </c>
      <c r="Q187" s="137" t="str">
        <f>IF(P187="0","0",LOOKUP(P187,{0,33,40,50,60,70,80},{0,1,2,3,"3.5",4,5}))</f>
        <v>3.5</v>
      </c>
      <c r="R187" s="105">
        <v>27</v>
      </c>
      <c r="S187" s="105">
        <v>30</v>
      </c>
      <c r="T187" s="101">
        <f t="shared" si="45"/>
        <v>57</v>
      </c>
      <c r="U187" s="105">
        <v>19</v>
      </c>
      <c r="V187" s="105">
        <v>20</v>
      </c>
      <c r="W187" s="101">
        <f t="shared" si="46"/>
        <v>39</v>
      </c>
      <c r="X187" s="138">
        <f t="shared" si="47"/>
        <v>96</v>
      </c>
      <c r="Y187" s="99">
        <f>IF(X187="0","0",LOOKUP(X187,{0,66,80,100,120,140,160},{0,1,2,3,"3.5",4,5}))</f>
        <v>2</v>
      </c>
      <c r="Z187" s="105">
        <v>52</v>
      </c>
      <c r="AA187" s="105">
        <v>46</v>
      </c>
      <c r="AB187" s="99">
        <f t="shared" si="48"/>
        <v>98</v>
      </c>
      <c r="AC187" s="105">
        <v>27</v>
      </c>
      <c r="AD187" s="105">
        <v>26</v>
      </c>
      <c r="AE187" s="139">
        <f t="shared" si="49"/>
        <v>53</v>
      </c>
      <c r="AF187" s="140">
        <f t="shared" si="50"/>
        <v>151</v>
      </c>
      <c r="AG187" s="137">
        <f>IF(AF187="0","0",LOOKUP(AF187,{0,66,80,100,120,140,160},{0,1,2,3,"3.5",4,5}))</f>
        <v>4</v>
      </c>
      <c r="AH187" s="105">
        <v>49</v>
      </c>
      <c r="AI187" s="105">
        <v>45</v>
      </c>
      <c r="AJ187" s="99">
        <f t="shared" si="51"/>
        <v>94</v>
      </c>
      <c r="AK187" s="105">
        <v>29</v>
      </c>
      <c r="AL187" s="105">
        <v>21</v>
      </c>
      <c r="AM187" s="141">
        <f t="shared" si="52"/>
        <v>50</v>
      </c>
      <c r="AN187" s="140">
        <f t="shared" si="53"/>
        <v>144</v>
      </c>
      <c r="AO187" s="137">
        <f>IF(AN187="0","0",LOOKUP(AN187,{0,66,80,100,120,140,160},{0,1,2,3,"3.5",4,5}))</f>
        <v>4</v>
      </c>
      <c r="AP187" s="105">
        <v>39</v>
      </c>
      <c r="AQ187" s="105">
        <v>41</v>
      </c>
      <c r="AR187" s="101">
        <f t="shared" si="54"/>
        <v>80</v>
      </c>
      <c r="AS187" s="105">
        <v>22</v>
      </c>
      <c r="AT187" s="105">
        <v>20</v>
      </c>
      <c r="AU187" s="141">
        <f t="shared" si="55"/>
        <v>42</v>
      </c>
      <c r="AV187" s="141">
        <v>48</v>
      </c>
      <c r="AW187" s="141">
        <f t="shared" si="56"/>
        <v>170</v>
      </c>
      <c r="AX187" s="137">
        <f>IF(AW187="0","0",LOOKUP(AW187,{0,66,80,100,120,140,160},{0,1,2,3,"3.5",4,5}))</f>
        <v>5</v>
      </c>
      <c r="AY187" s="107" t="s">
        <v>486</v>
      </c>
      <c r="AZ187" s="107">
        <f>IF(ISBLANK(AX187)," ",IF(AX187="0","0",LOOKUP(AX187,{0,1,2,3,"3.5",4,5},{0,0,0,1,"1.5",2,3})))</f>
        <v>3</v>
      </c>
      <c r="BA187" s="44">
        <f t="shared" si="57"/>
        <v>3.5</v>
      </c>
      <c r="BB187" s="43" t="str">
        <f t="shared" si="58"/>
        <v>A-</v>
      </c>
      <c r="BC187" s="34" t="str">
        <f t="shared" si="59"/>
        <v>Good Result</v>
      </c>
      <c r="BD187" s="42"/>
      <c r="BE187" s="49" t="str">
        <f>IF(H187="0","0",LOOKUP(H187,{0,1,2,3,"3.5",4,5},{"F","D","C","B","A-","A","A+"}))</f>
        <v>A-</v>
      </c>
      <c r="BF187" s="49" t="str">
        <f>IF(L187="0","0",LOOKUP(L187,{0,1,2,3,"3.5",4,5},{"F","D","C","B","A-","A","A+"}))</f>
        <v>D</v>
      </c>
      <c r="BG187" s="49" t="str">
        <f>IF(Q187="0","0",LOOKUP(Q187,{0,1,2,3,"3.5",4,5},{"F","D","C","B","A-","A","A+"}))</f>
        <v>A-</v>
      </c>
      <c r="BH187" s="49" t="str">
        <f>IF(Y187="0","0",LOOKUP(Y187,{0,1,2,3,"3.5",4,5},{"F","D","C","B","A-","A","A+"}))</f>
        <v>C</v>
      </c>
      <c r="BI187" s="49" t="str">
        <f>IF(AG187="0","0",LOOKUP(AG187,{0,1,2,3,"3.5",4,5},{"F","D","C","B","A-","A","A+"}))</f>
        <v>A</v>
      </c>
      <c r="BJ187" s="49" t="str">
        <f>IF(AO187="0","0",LOOKUP(AO187,{0,1,2,3,"3.5",4,5},{"F","D","C","B","A-","A","A+"}))</f>
        <v>A</v>
      </c>
      <c r="BK187" s="49" t="str">
        <f>IF(AX187="0","0",LOOKUP(AX187,{0,1,2,3,"3.5",4,5},{"F","D","C","B","A-","A","A+"}))</f>
        <v>A+</v>
      </c>
      <c r="BL187" s="50">
        <f t="shared" si="60"/>
        <v>834</v>
      </c>
    </row>
    <row r="188" spans="1:64" ht="15" customHeight="1">
      <c r="A188" s="37">
        <v>2184</v>
      </c>
      <c r="B188" s="38" t="s">
        <v>657</v>
      </c>
      <c r="C188" s="150">
        <v>26</v>
      </c>
      <c r="D188" s="150">
        <v>57</v>
      </c>
      <c r="E188" s="99">
        <f t="shared" si="41"/>
        <v>83</v>
      </c>
      <c r="F188" s="105">
        <v>27</v>
      </c>
      <c r="G188" s="99">
        <f t="shared" si="42"/>
        <v>110</v>
      </c>
      <c r="H188" s="135">
        <f>IF(G188="0","0",LOOKUP(G188,{0,66,80,100,120,140,160},{0,1,2,3,"3.5",4,5}))</f>
        <v>3</v>
      </c>
      <c r="I188" s="105">
        <v>44</v>
      </c>
      <c r="J188" s="105">
        <v>44</v>
      </c>
      <c r="K188" s="136">
        <f t="shared" si="43"/>
        <v>88</v>
      </c>
      <c r="L188" s="99">
        <f>IF(K188="0","0",LOOKUP(K188,{0,66,80,100,120,140,160},{0,1,2,3,"3.5",4,5}))</f>
        <v>2</v>
      </c>
      <c r="M188" s="105">
        <v>20</v>
      </c>
      <c r="N188" s="105">
        <v>16</v>
      </c>
      <c r="O188" s="105">
        <v>15</v>
      </c>
      <c r="P188" s="99">
        <f t="shared" si="44"/>
        <v>51</v>
      </c>
      <c r="Q188" s="137">
        <f>IF(P188="0","0",LOOKUP(P188,{0,33,40,50,60,70,80},{0,1,2,3,"3.5",4,5}))</f>
        <v>3</v>
      </c>
      <c r="R188" s="105">
        <v>6</v>
      </c>
      <c r="S188" s="105">
        <v>11</v>
      </c>
      <c r="T188" s="101">
        <f t="shared" si="45"/>
        <v>17</v>
      </c>
      <c r="U188" s="105">
        <v>18</v>
      </c>
      <c r="V188" s="105">
        <v>13</v>
      </c>
      <c r="W188" s="101">
        <f t="shared" si="46"/>
        <v>31</v>
      </c>
      <c r="X188" s="138">
        <f t="shared" si="47"/>
        <v>0</v>
      </c>
      <c r="Y188" s="99">
        <f>IF(X188="0","0",LOOKUP(X188,{0,66,80,100,120,140,160},{0,1,2,3,"3.5",4,5}))</f>
        <v>0</v>
      </c>
      <c r="Z188" s="105">
        <v>31</v>
      </c>
      <c r="AA188" s="105">
        <v>21</v>
      </c>
      <c r="AB188" s="99">
        <f t="shared" si="48"/>
        <v>52</v>
      </c>
      <c r="AC188" s="105">
        <v>23</v>
      </c>
      <c r="AD188" s="105">
        <v>27</v>
      </c>
      <c r="AE188" s="139">
        <f t="shared" si="49"/>
        <v>50</v>
      </c>
      <c r="AF188" s="140">
        <f t="shared" si="50"/>
        <v>102</v>
      </c>
      <c r="AG188" s="137">
        <f>IF(AF188="0","0",LOOKUP(AF188,{0,66,80,100,120,140,160},{0,1,2,3,"3.5",4,5}))</f>
        <v>3</v>
      </c>
      <c r="AH188" s="105">
        <v>23</v>
      </c>
      <c r="AI188" s="105">
        <v>21</v>
      </c>
      <c r="AJ188" s="99">
        <f t="shared" si="51"/>
        <v>44</v>
      </c>
      <c r="AK188" s="105">
        <v>25</v>
      </c>
      <c r="AL188" s="105">
        <v>22</v>
      </c>
      <c r="AM188" s="141">
        <f t="shared" si="52"/>
        <v>47</v>
      </c>
      <c r="AN188" s="140">
        <f t="shared" si="53"/>
        <v>91</v>
      </c>
      <c r="AO188" s="137">
        <f>IF(AN188="0","0",LOOKUP(AN188,{0,66,80,100,120,140,160},{0,1,2,3,"3.5",4,5}))</f>
        <v>2</v>
      </c>
      <c r="AP188" s="105">
        <v>29</v>
      </c>
      <c r="AQ188" s="105">
        <v>21</v>
      </c>
      <c r="AR188" s="101">
        <f t="shared" si="54"/>
        <v>50</v>
      </c>
      <c r="AS188" s="105">
        <v>12</v>
      </c>
      <c r="AT188" s="105">
        <v>14</v>
      </c>
      <c r="AU188" s="141">
        <f t="shared" si="55"/>
        <v>26</v>
      </c>
      <c r="AV188" s="141"/>
      <c r="AW188" s="141">
        <f t="shared" si="56"/>
        <v>0</v>
      </c>
      <c r="AX188" s="137">
        <f>IF(AW188="0","0",LOOKUP(AW188,{0,66,80,100,120,140,160},{0,1,2,3,"3.5",4,5}))</f>
        <v>0</v>
      </c>
      <c r="AY188" s="107" t="s">
        <v>486</v>
      </c>
      <c r="AZ188" s="107">
        <f>IF(ISBLANK(AX188)," ",IF(AX188="0","0",LOOKUP(AX188,{0,1,2,3,"3.5",4,5},{0,0,0,1,"1.5",2,3})))</f>
        <v>0</v>
      </c>
      <c r="BA188" s="44">
        <f t="shared" si="57"/>
        <v>0</v>
      </c>
      <c r="BB188" s="43" t="str">
        <f t="shared" si="58"/>
        <v>F</v>
      </c>
      <c r="BC188" s="34" t="str">
        <f t="shared" si="59"/>
        <v>Fail</v>
      </c>
      <c r="BD188" s="42"/>
      <c r="BE188" s="49" t="str">
        <f>IF(H188="0","0",LOOKUP(H188,{0,1,2,3,"3.5",4,5},{"F","D","C","B","A-","A","A+"}))</f>
        <v>B</v>
      </c>
      <c r="BF188" s="49" t="str">
        <f>IF(L188="0","0",LOOKUP(L188,{0,1,2,3,"3.5",4,5},{"F","D","C","B","A-","A","A+"}))</f>
        <v>C</v>
      </c>
      <c r="BG188" s="49" t="str">
        <f>IF(Q188="0","0",LOOKUP(Q188,{0,1,2,3,"3.5",4,5},{"F","D","C","B","A-","A","A+"}))</f>
        <v>B</v>
      </c>
      <c r="BH188" s="49" t="str">
        <f>IF(Y188="0","0",LOOKUP(Y188,{0,1,2,3,"3.5",4,5},{"F","D","C","B","A-","A","A+"}))</f>
        <v>F</v>
      </c>
      <c r="BI188" s="49" t="str">
        <f>IF(AG188="0","0",LOOKUP(AG188,{0,1,2,3,"3.5",4,5},{"F","D","C","B","A-","A","A+"}))</f>
        <v>B</v>
      </c>
      <c r="BJ188" s="49" t="str">
        <f>IF(AO188="0","0",LOOKUP(AO188,{0,1,2,3,"3.5",4,5},{"F","D","C","B","A-","A","A+"}))</f>
        <v>C</v>
      </c>
      <c r="BK188" s="49" t="str">
        <f>IF(AX188="0","0",LOOKUP(AX188,{0,1,2,3,"3.5",4,5},{"F","D","C","B","A-","A","A+"}))</f>
        <v>F</v>
      </c>
      <c r="BL188" s="50">
        <f t="shared" si="60"/>
        <v>442</v>
      </c>
    </row>
    <row r="189" spans="1:64" ht="15" customHeight="1">
      <c r="A189" s="37">
        <v>2185</v>
      </c>
      <c r="B189" s="38" t="s">
        <v>658</v>
      </c>
      <c r="C189" s="150">
        <v>53</v>
      </c>
      <c r="D189" s="150">
        <v>70</v>
      </c>
      <c r="E189" s="99">
        <f t="shared" si="41"/>
        <v>123</v>
      </c>
      <c r="F189" s="105">
        <v>22</v>
      </c>
      <c r="G189" s="99">
        <f t="shared" si="42"/>
        <v>145</v>
      </c>
      <c r="H189" s="135">
        <f>IF(G189="0","0",LOOKUP(G189,{0,66,80,100,120,140,160},{0,1,2,3,"3.5",4,5}))</f>
        <v>4</v>
      </c>
      <c r="I189" s="105">
        <v>60</v>
      </c>
      <c r="J189" s="105">
        <v>75</v>
      </c>
      <c r="K189" s="136">
        <f t="shared" si="43"/>
        <v>135</v>
      </c>
      <c r="L189" s="99" t="str">
        <f>IF(K189="0","0",LOOKUP(K189,{0,66,80,100,120,140,160},{0,1,2,3,"3.5",4,5}))</f>
        <v>3.5</v>
      </c>
      <c r="M189" s="105">
        <v>29</v>
      </c>
      <c r="N189" s="105">
        <v>14</v>
      </c>
      <c r="O189" s="105">
        <v>15</v>
      </c>
      <c r="P189" s="99">
        <f t="shared" si="44"/>
        <v>58</v>
      </c>
      <c r="Q189" s="137">
        <f>IF(P189="0","0",LOOKUP(P189,{0,33,40,50,60,70,80},{0,1,2,3,"3.5",4,5}))</f>
        <v>3</v>
      </c>
      <c r="R189" s="105">
        <v>34</v>
      </c>
      <c r="S189" s="105">
        <v>47</v>
      </c>
      <c r="T189" s="101">
        <f t="shared" si="45"/>
        <v>81</v>
      </c>
      <c r="U189" s="105">
        <v>16</v>
      </c>
      <c r="V189" s="105">
        <v>17</v>
      </c>
      <c r="W189" s="101">
        <f t="shared" si="46"/>
        <v>33</v>
      </c>
      <c r="X189" s="138">
        <f t="shared" si="47"/>
        <v>114</v>
      </c>
      <c r="Y189" s="99">
        <f>IF(X189="0","0",LOOKUP(X189,{0,66,80,100,120,140,160},{0,1,2,3,"3.5",4,5}))</f>
        <v>3</v>
      </c>
      <c r="Z189" s="105">
        <v>45</v>
      </c>
      <c r="AA189" s="105">
        <v>38</v>
      </c>
      <c r="AB189" s="99">
        <f t="shared" si="48"/>
        <v>83</v>
      </c>
      <c r="AC189" s="105">
        <v>23</v>
      </c>
      <c r="AD189" s="105">
        <v>27</v>
      </c>
      <c r="AE189" s="139">
        <f t="shared" si="49"/>
        <v>50</v>
      </c>
      <c r="AF189" s="140">
        <f t="shared" si="50"/>
        <v>133</v>
      </c>
      <c r="AG189" s="137" t="str">
        <f>IF(AF189="0","0",LOOKUP(AF189,{0,66,80,100,120,140,160},{0,1,2,3,"3.5",4,5}))</f>
        <v>3.5</v>
      </c>
      <c r="AH189" s="105">
        <v>47</v>
      </c>
      <c r="AI189" s="105">
        <v>34</v>
      </c>
      <c r="AJ189" s="99">
        <f t="shared" si="51"/>
        <v>81</v>
      </c>
      <c r="AK189" s="105">
        <v>23</v>
      </c>
      <c r="AL189" s="105">
        <v>20</v>
      </c>
      <c r="AM189" s="141">
        <f t="shared" si="52"/>
        <v>43</v>
      </c>
      <c r="AN189" s="140">
        <f t="shared" si="53"/>
        <v>124</v>
      </c>
      <c r="AO189" s="137" t="str">
        <f>IF(AN189="0","0",LOOKUP(AN189,{0,66,80,100,120,140,160},{0,1,2,3,"3.5",4,5}))</f>
        <v>3.5</v>
      </c>
      <c r="AP189" s="105">
        <v>45</v>
      </c>
      <c r="AQ189" s="105">
        <v>44</v>
      </c>
      <c r="AR189" s="101">
        <f t="shared" si="54"/>
        <v>89</v>
      </c>
      <c r="AS189" s="105">
        <v>12</v>
      </c>
      <c r="AT189" s="105">
        <v>17</v>
      </c>
      <c r="AU189" s="141">
        <f t="shared" si="55"/>
        <v>29</v>
      </c>
      <c r="AV189" s="141">
        <v>50</v>
      </c>
      <c r="AW189" s="141">
        <f t="shared" si="56"/>
        <v>168</v>
      </c>
      <c r="AX189" s="137">
        <f>IF(AW189="0","0",LOOKUP(AW189,{0,66,80,100,120,140,160},{0,1,2,3,"3.5",4,5}))</f>
        <v>5</v>
      </c>
      <c r="AY189" s="107" t="s">
        <v>486</v>
      </c>
      <c r="AZ189" s="107">
        <f>IF(ISBLANK(AX189)," ",IF(AX189="0","0",LOOKUP(AX189,{0,1,2,3,"3.5",4,5},{0,0,0,1,"1.5",2,3})))</f>
        <v>3</v>
      </c>
      <c r="BA189" s="44">
        <f t="shared" si="57"/>
        <v>3.9166666666666665</v>
      </c>
      <c r="BB189" s="43" t="str">
        <f t="shared" si="58"/>
        <v>A-</v>
      </c>
      <c r="BC189" s="34" t="str">
        <f t="shared" si="59"/>
        <v>Good Result</v>
      </c>
      <c r="BD189" s="42"/>
      <c r="BE189" s="49" t="str">
        <f>IF(H189="0","0",LOOKUP(H189,{0,1,2,3,"3.5",4,5},{"F","D","C","B","A-","A","A+"}))</f>
        <v>A</v>
      </c>
      <c r="BF189" s="49" t="str">
        <f>IF(L189="0","0",LOOKUP(L189,{0,1,2,3,"3.5",4,5},{"F","D","C","B","A-","A","A+"}))</f>
        <v>A-</v>
      </c>
      <c r="BG189" s="49" t="str">
        <f>IF(Q189="0","0",LOOKUP(Q189,{0,1,2,3,"3.5",4,5},{"F","D","C","B","A-","A","A+"}))</f>
        <v>B</v>
      </c>
      <c r="BH189" s="49" t="str">
        <f>IF(Y189="0","0",LOOKUP(Y189,{0,1,2,3,"3.5",4,5},{"F","D","C","B","A-","A","A+"}))</f>
        <v>B</v>
      </c>
      <c r="BI189" s="49" t="str">
        <f>IF(AG189="0","0",LOOKUP(AG189,{0,1,2,3,"3.5",4,5},{"F","D","C","B","A-","A","A+"}))</f>
        <v>A-</v>
      </c>
      <c r="BJ189" s="49" t="str">
        <f>IF(AO189="0","0",LOOKUP(AO189,{0,1,2,3,"3.5",4,5},{"F","D","C","B","A-","A","A+"}))</f>
        <v>A-</v>
      </c>
      <c r="BK189" s="49" t="str">
        <f>IF(AX189="0","0",LOOKUP(AX189,{0,1,2,3,"3.5",4,5},{"F","D","C","B","A-","A","A+"}))</f>
        <v>A+</v>
      </c>
      <c r="BL189" s="50">
        <f t="shared" si="60"/>
        <v>877</v>
      </c>
    </row>
    <row r="190" spans="1:64" ht="15" customHeight="1">
      <c r="A190" s="37">
        <v>2186</v>
      </c>
      <c r="B190" s="38" t="s">
        <v>659</v>
      </c>
      <c r="C190" s="150">
        <v>20</v>
      </c>
      <c r="D190" s="150">
        <v>47</v>
      </c>
      <c r="E190" s="99">
        <f t="shared" si="41"/>
        <v>67</v>
      </c>
      <c r="F190" s="105">
        <v>21</v>
      </c>
      <c r="G190" s="99">
        <f t="shared" si="42"/>
        <v>88</v>
      </c>
      <c r="H190" s="135">
        <f>IF(G190="0","0",LOOKUP(G190,{0,66,80,100,120,140,160},{0,1,2,3,"3.5",4,5}))</f>
        <v>2</v>
      </c>
      <c r="I190" s="105">
        <v>38</v>
      </c>
      <c r="J190" s="105">
        <v>53</v>
      </c>
      <c r="K190" s="136">
        <f t="shared" si="43"/>
        <v>91</v>
      </c>
      <c r="L190" s="99">
        <f>IF(K190="0","0",LOOKUP(K190,{0,66,80,100,120,140,160},{0,1,2,3,"3.5",4,5}))</f>
        <v>2</v>
      </c>
      <c r="M190" s="105">
        <v>5</v>
      </c>
      <c r="N190" s="105">
        <v>16</v>
      </c>
      <c r="O190" s="105"/>
      <c r="P190" s="99">
        <f t="shared" si="44"/>
        <v>0</v>
      </c>
      <c r="Q190" s="137">
        <f>IF(P190="0","0",LOOKUP(P190,{0,33,40,50,60,70,80},{0,1,2,3,"3.5",4,5}))</f>
        <v>0</v>
      </c>
      <c r="R190" s="105"/>
      <c r="S190" s="105"/>
      <c r="T190" s="101">
        <f t="shared" si="45"/>
        <v>0</v>
      </c>
      <c r="U190" s="105"/>
      <c r="V190" s="105"/>
      <c r="W190" s="101">
        <f t="shared" si="46"/>
        <v>0</v>
      </c>
      <c r="X190" s="138">
        <f t="shared" si="47"/>
        <v>0</v>
      </c>
      <c r="Y190" s="99">
        <f>IF(X190="0","0",LOOKUP(X190,{0,66,80,100,120,140,160},{0,1,2,3,"3.5",4,5}))</f>
        <v>0</v>
      </c>
      <c r="Z190" s="105"/>
      <c r="AA190" s="105"/>
      <c r="AB190" s="99">
        <f t="shared" si="48"/>
        <v>0</v>
      </c>
      <c r="AC190" s="105"/>
      <c r="AD190" s="105"/>
      <c r="AE190" s="139">
        <f t="shared" si="49"/>
        <v>0</v>
      </c>
      <c r="AF190" s="140">
        <f t="shared" si="50"/>
        <v>0</v>
      </c>
      <c r="AG190" s="137">
        <f>IF(AF190="0","0",LOOKUP(AF190,{0,66,80,100,120,140,160},{0,1,2,3,"3.5",4,5}))</f>
        <v>0</v>
      </c>
      <c r="AH190" s="105">
        <v>19</v>
      </c>
      <c r="AI190" s="105"/>
      <c r="AJ190" s="99">
        <f t="shared" si="51"/>
        <v>19</v>
      </c>
      <c r="AK190" s="105">
        <v>23</v>
      </c>
      <c r="AL190" s="105"/>
      <c r="AM190" s="141">
        <f t="shared" si="52"/>
        <v>23</v>
      </c>
      <c r="AN190" s="140">
        <f t="shared" si="53"/>
        <v>0</v>
      </c>
      <c r="AO190" s="137">
        <f>IF(AN190="0","0",LOOKUP(AN190,{0,66,80,100,120,140,160},{0,1,2,3,"3.5",4,5}))</f>
        <v>0</v>
      </c>
      <c r="AP190" s="105"/>
      <c r="AQ190" s="105"/>
      <c r="AR190" s="101">
        <f t="shared" si="54"/>
        <v>0</v>
      </c>
      <c r="AS190" s="105"/>
      <c r="AT190" s="105"/>
      <c r="AU190" s="141">
        <f t="shared" si="55"/>
        <v>0</v>
      </c>
      <c r="AV190" s="141"/>
      <c r="AW190" s="141">
        <f t="shared" si="56"/>
        <v>0</v>
      </c>
      <c r="AX190" s="137">
        <f>IF(AW190="0","0",LOOKUP(AW190,{0,66,80,100,120,140,160},{0,1,2,3,"3.5",4,5}))</f>
        <v>0</v>
      </c>
      <c r="AY190" s="107" t="s">
        <v>486</v>
      </c>
      <c r="AZ190" s="107">
        <f>IF(ISBLANK(AX190)," ",IF(AX190="0","0",LOOKUP(AX190,{0,1,2,3,"3.5",4,5},{0,0,0,1,"1.5",2,3})))</f>
        <v>0</v>
      </c>
      <c r="BA190" s="44">
        <f t="shared" si="57"/>
        <v>0</v>
      </c>
      <c r="BB190" s="43" t="str">
        <f t="shared" si="58"/>
        <v>F</v>
      </c>
      <c r="BC190" s="34" t="str">
        <f t="shared" si="59"/>
        <v>Fail</v>
      </c>
      <c r="BD190" s="42"/>
      <c r="BE190" s="49" t="str">
        <f>IF(H190="0","0",LOOKUP(H190,{0,1,2,3,"3.5",4,5},{"F","D","C","B","A-","A","A+"}))</f>
        <v>C</v>
      </c>
      <c r="BF190" s="49" t="str">
        <f>IF(L190="0","0",LOOKUP(L190,{0,1,2,3,"3.5",4,5},{"F","D","C","B","A-","A","A+"}))</f>
        <v>C</v>
      </c>
      <c r="BG190" s="49" t="str">
        <f>IF(Q190="0","0",LOOKUP(Q190,{0,1,2,3,"3.5",4,5},{"F","D","C","B","A-","A","A+"}))</f>
        <v>F</v>
      </c>
      <c r="BH190" s="49" t="str">
        <f>IF(Y190="0","0",LOOKUP(Y190,{0,1,2,3,"3.5",4,5},{"F","D","C","B","A-","A","A+"}))</f>
        <v>F</v>
      </c>
      <c r="BI190" s="49" t="str">
        <f>IF(AG190="0","0",LOOKUP(AG190,{0,1,2,3,"3.5",4,5},{"F","D","C","B","A-","A","A+"}))</f>
        <v>F</v>
      </c>
      <c r="BJ190" s="49" t="str">
        <f>IF(AO190="0","0",LOOKUP(AO190,{0,1,2,3,"3.5",4,5},{"F","D","C","B","A-","A","A+"}))</f>
        <v>F</v>
      </c>
      <c r="BK190" s="49" t="str">
        <f>IF(AX190="0","0",LOOKUP(AX190,{0,1,2,3,"3.5",4,5},{"F","D","C","B","A-","A","A+"}))</f>
        <v>F</v>
      </c>
      <c r="BL190" s="50">
        <f t="shared" si="60"/>
        <v>179</v>
      </c>
    </row>
    <row r="191" spans="1:64" ht="15" customHeight="1">
      <c r="A191" s="37">
        <v>2187</v>
      </c>
      <c r="B191" s="38" t="s">
        <v>533</v>
      </c>
      <c r="C191" s="150">
        <v>39</v>
      </c>
      <c r="D191" s="150">
        <v>64</v>
      </c>
      <c r="E191" s="99">
        <f t="shared" si="41"/>
        <v>103</v>
      </c>
      <c r="F191" s="105">
        <v>18</v>
      </c>
      <c r="G191" s="99">
        <f t="shared" si="42"/>
        <v>121</v>
      </c>
      <c r="H191" s="135" t="str">
        <f>IF(G191="0","0",LOOKUP(G191,{0,66,80,100,120,140,160},{0,1,2,3,"3.5",4,5}))</f>
        <v>3.5</v>
      </c>
      <c r="I191" s="105">
        <v>56</v>
      </c>
      <c r="J191" s="105">
        <v>68</v>
      </c>
      <c r="K191" s="136">
        <f t="shared" si="43"/>
        <v>124</v>
      </c>
      <c r="L191" s="99" t="str">
        <f>IF(K191="0","0",LOOKUP(K191,{0,66,80,100,120,140,160},{0,1,2,3,"3.5",4,5}))</f>
        <v>3.5</v>
      </c>
      <c r="M191" s="105">
        <v>19</v>
      </c>
      <c r="N191" s="105">
        <v>14</v>
      </c>
      <c r="O191" s="105">
        <v>13</v>
      </c>
      <c r="P191" s="99">
        <f t="shared" si="44"/>
        <v>46</v>
      </c>
      <c r="Q191" s="137">
        <f>IF(P191="0","0",LOOKUP(P191,{0,33,40,50,60,70,80},{0,1,2,3,"3.5",4,5}))</f>
        <v>2</v>
      </c>
      <c r="R191" s="105">
        <v>27</v>
      </c>
      <c r="S191" s="105">
        <v>30</v>
      </c>
      <c r="T191" s="101">
        <f t="shared" si="45"/>
        <v>57</v>
      </c>
      <c r="U191" s="105">
        <v>12</v>
      </c>
      <c r="V191" s="105">
        <v>14</v>
      </c>
      <c r="W191" s="101">
        <f t="shared" si="46"/>
        <v>26</v>
      </c>
      <c r="X191" s="138">
        <f t="shared" si="47"/>
        <v>83</v>
      </c>
      <c r="Y191" s="99">
        <f>IF(X191="0","0",LOOKUP(X191,{0,66,80,100,120,140,160},{0,1,2,3,"3.5",4,5}))</f>
        <v>2</v>
      </c>
      <c r="Z191" s="105">
        <v>38</v>
      </c>
      <c r="AA191" s="105">
        <v>37</v>
      </c>
      <c r="AB191" s="99">
        <f t="shared" si="48"/>
        <v>75</v>
      </c>
      <c r="AC191" s="105">
        <v>22</v>
      </c>
      <c r="AD191" s="105">
        <v>25</v>
      </c>
      <c r="AE191" s="139">
        <f t="shared" si="49"/>
        <v>47</v>
      </c>
      <c r="AF191" s="140">
        <f t="shared" si="50"/>
        <v>122</v>
      </c>
      <c r="AG191" s="137" t="str">
        <f>IF(AF191="0","0",LOOKUP(AF191,{0,66,80,100,120,140,160},{0,1,2,3,"3.5",4,5}))</f>
        <v>3.5</v>
      </c>
      <c r="AH191" s="105">
        <v>33</v>
      </c>
      <c r="AI191" s="105">
        <v>34</v>
      </c>
      <c r="AJ191" s="99">
        <f t="shared" si="51"/>
        <v>67</v>
      </c>
      <c r="AK191" s="105">
        <v>22</v>
      </c>
      <c r="AL191" s="105">
        <v>21</v>
      </c>
      <c r="AM191" s="141">
        <f t="shared" si="52"/>
        <v>43</v>
      </c>
      <c r="AN191" s="140">
        <f t="shared" si="53"/>
        <v>110</v>
      </c>
      <c r="AO191" s="137">
        <f>IF(AN191="0","0",LOOKUP(AN191,{0,66,80,100,120,140,160},{0,1,2,3,"3.5",4,5}))</f>
        <v>3</v>
      </c>
      <c r="AP191" s="105">
        <v>34</v>
      </c>
      <c r="AQ191" s="105">
        <v>34</v>
      </c>
      <c r="AR191" s="101">
        <f t="shared" si="54"/>
        <v>68</v>
      </c>
      <c r="AS191" s="105">
        <v>16</v>
      </c>
      <c r="AT191" s="105">
        <v>14</v>
      </c>
      <c r="AU191" s="141">
        <f t="shared" si="55"/>
        <v>30</v>
      </c>
      <c r="AV191" s="141">
        <v>42</v>
      </c>
      <c r="AW191" s="141">
        <f t="shared" si="56"/>
        <v>140</v>
      </c>
      <c r="AX191" s="137">
        <f>IF(AW191="0","0",LOOKUP(AW191,{0,66,80,100,120,140,160},{0,1,2,3,"3.5",4,5}))</f>
        <v>4</v>
      </c>
      <c r="AY191" s="107" t="s">
        <v>486</v>
      </c>
      <c r="AZ191" s="107">
        <f>IF(ISBLANK(AX191)," ",IF(AX191="0","0",LOOKUP(AX191,{0,1,2,3,"3.5",4,5},{0,0,0,1,"1.5",2,3})))</f>
        <v>2</v>
      </c>
      <c r="BA191" s="44">
        <f t="shared" si="57"/>
        <v>3.25</v>
      </c>
      <c r="BB191" s="43" t="str">
        <f t="shared" si="58"/>
        <v>B</v>
      </c>
      <c r="BC191" s="34" t="str">
        <f t="shared" si="59"/>
        <v>Average Result</v>
      </c>
      <c r="BD191" s="42"/>
      <c r="BE191" s="49" t="str">
        <f>IF(H191="0","0",LOOKUP(H191,{0,1,2,3,"3.5",4,5},{"F","D","C","B","A-","A","A+"}))</f>
        <v>A-</v>
      </c>
      <c r="BF191" s="49" t="str">
        <f>IF(L191="0","0",LOOKUP(L191,{0,1,2,3,"3.5",4,5},{"F","D","C","B","A-","A","A+"}))</f>
        <v>A-</v>
      </c>
      <c r="BG191" s="49" t="str">
        <f>IF(Q191="0","0",LOOKUP(Q191,{0,1,2,3,"3.5",4,5},{"F","D","C","B","A-","A","A+"}))</f>
        <v>C</v>
      </c>
      <c r="BH191" s="49" t="str">
        <f>IF(Y191="0","0",LOOKUP(Y191,{0,1,2,3,"3.5",4,5},{"F","D","C","B","A-","A","A+"}))</f>
        <v>C</v>
      </c>
      <c r="BI191" s="49" t="str">
        <f>IF(AG191="0","0",LOOKUP(AG191,{0,1,2,3,"3.5",4,5},{"F","D","C","B","A-","A","A+"}))</f>
        <v>A-</v>
      </c>
      <c r="BJ191" s="49" t="str">
        <f>IF(AO191="0","0",LOOKUP(AO191,{0,1,2,3,"3.5",4,5},{"F","D","C","B","A-","A","A+"}))</f>
        <v>B</v>
      </c>
      <c r="BK191" s="49" t="str">
        <f>IF(AX191="0","0",LOOKUP(AX191,{0,1,2,3,"3.5",4,5},{"F","D","C","B","A-","A","A+"}))</f>
        <v>A</v>
      </c>
      <c r="BL191" s="50">
        <f t="shared" si="60"/>
        <v>746</v>
      </c>
    </row>
    <row r="192" spans="1:64" ht="15" customHeight="1">
      <c r="A192" s="37">
        <v>2188</v>
      </c>
      <c r="B192" s="38" t="s">
        <v>660</v>
      </c>
      <c r="C192" s="150">
        <v>31</v>
      </c>
      <c r="D192" s="150">
        <v>66</v>
      </c>
      <c r="E192" s="99">
        <f t="shared" si="41"/>
        <v>97</v>
      </c>
      <c r="F192" s="105">
        <v>20</v>
      </c>
      <c r="G192" s="99">
        <f t="shared" si="42"/>
        <v>117</v>
      </c>
      <c r="H192" s="135">
        <f>IF(G192="0","0",LOOKUP(G192,{0,66,80,100,120,140,160},{0,1,2,3,"3.5",4,5}))</f>
        <v>3</v>
      </c>
      <c r="I192" s="105">
        <v>55</v>
      </c>
      <c r="J192" s="105">
        <v>61</v>
      </c>
      <c r="K192" s="136">
        <f t="shared" si="43"/>
        <v>116</v>
      </c>
      <c r="L192" s="99">
        <f>IF(K192="0","0",LOOKUP(K192,{0,66,80,100,120,140,160},{0,1,2,3,"3.5",4,5}))</f>
        <v>3</v>
      </c>
      <c r="M192" s="105">
        <v>22</v>
      </c>
      <c r="N192" s="105">
        <v>15</v>
      </c>
      <c r="O192" s="105"/>
      <c r="P192" s="99">
        <f t="shared" si="44"/>
        <v>0</v>
      </c>
      <c r="Q192" s="137">
        <f>IF(P192="0","0",LOOKUP(P192,{0,33,40,50,60,70,80},{0,1,2,3,"3.5",4,5}))</f>
        <v>0</v>
      </c>
      <c r="R192" s="105"/>
      <c r="S192" s="105">
        <v>36</v>
      </c>
      <c r="T192" s="101">
        <f t="shared" si="45"/>
        <v>36</v>
      </c>
      <c r="U192" s="105">
        <v>16</v>
      </c>
      <c r="V192" s="105">
        <v>17</v>
      </c>
      <c r="W192" s="101">
        <f t="shared" si="46"/>
        <v>33</v>
      </c>
      <c r="X192" s="138">
        <f t="shared" si="47"/>
        <v>0</v>
      </c>
      <c r="Y192" s="99">
        <f>IF(X192="0","0",LOOKUP(X192,{0,66,80,100,120,140,160},{0,1,2,3,"3.5",4,5}))</f>
        <v>0</v>
      </c>
      <c r="Z192" s="105">
        <v>32</v>
      </c>
      <c r="AA192" s="105">
        <v>32</v>
      </c>
      <c r="AB192" s="99">
        <f t="shared" si="48"/>
        <v>64</v>
      </c>
      <c r="AC192" s="105">
        <v>22</v>
      </c>
      <c r="AD192" s="105">
        <v>23</v>
      </c>
      <c r="AE192" s="139">
        <f t="shared" si="49"/>
        <v>45</v>
      </c>
      <c r="AF192" s="140">
        <f t="shared" si="50"/>
        <v>109</v>
      </c>
      <c r="AG192" s="137">
        <f>IF(AF192="0","0",LOOKUP(AF192,{0,66,80,100,120,140,160},{0,1,2,3,"3.5",4,5}))</f>
        <v>3</v>
      </c>
      <c r="AH192" s="105">
        <v>39</v>
      </c>
      <c r="AI192" s="105">
        <v>31</v>
      </c>
      <c r="AJ192" s="99">
        <f t="shared" si="51"/>
        <v>70</v>
      </c>
      <c r="AK192" s="105">
        <v>23</v>
      </c>
      <c r="AL192" s="105">
        <v>19</v>
      </c>
      <c r="AM192" s="141">
        <f t="shared" si="52"/>
        <v>42</v>
      </c>
      <c r="AN192" s="140">
        <f t="shared" si="53"/>
        <v>112</v>
      </c>
      <c r="AO192" s="137">
        <f>IF(AN192="0","0",LOOKUP(AN192,{0,66,80,100,120,140,160},{0,1,2,3,"3.5",4,5}))</f>
        <v>3</v>
      </c>
      <c r="AP192" s="105">
        <v>26</v>
      </c>
      <c r="AQ192" s="105"/>
      <c r="AR192" s="101">
        <f t="shared" si="54"/>
        <v>26</v>
      </c>
      <c r="AS192" s="105">
        <v>17</v>
      </c>
      <c r="AT192" s="105"/>
      <c r="AU192" s="141">
        <f t="shared" si="55"/>
        <v>17</v>
      </c>
      <c r="AV192" s="141"/>
      <c r="AW192" s="141">
        <f t="shared" si="56"/>
        <v>0</v>
      </c>
      <c r="AX192" s="137">
        <f>IF(AW192="0","0",LOOKUP(AW192,{0,66,80,100,120,140,160},{0,1,2,3,"3.5",4,5}))</f>
        <v>0</v>
      </c>
      <c r="AY192" s="107" t="s">
        <v>486</v>
      </c>
      <c r="AZ192" s="107">
        <f>IF(ISBLANK(AX192)," ",IF(AX192="0","0",LOOKUP(AX192,{0,1,2,3,"3.5",4,5},{0,0,0,1,"1.5",2,3})))</f>
        <v>0</v>
      </c>
      <c r="BA192" s="44">
        <f t="shared" si="57"/>
        <v>0</v>
      </c>
      <c r="BB192" s="43" t="str">
        <f t="shared" si="58"/>
        <v>F</v>
      </c>
      <c r="BC192" s="34" t="str">
        <f t="shared" si="59"/>
        <v>Fail</v>
      </c>
      <c r="BD192" s="42"/>
      <c r="BE192" s="49" t="str">
        <f>IF(H192="0","0",LOOKUP(H192,{0,1,2,3,"3.5",4,5},{"F","D","C","B","A-","A","A+"}))</f>
        <v>B</v>
      </c>
      <c r="BF192" s="49" t="str">
        <f>IF(L192="0","0",LOOKUP(L192,{0,1,2,3,"3.5",4,5},{"F","D","C","B","A-","A","A+"}))</f>
        <v>B</v>
      </c>
      <c r="BG192" s="49" t="str">
        <f>IF(Q192="0","0",LOOKUP(Q192,{0,1,2,3,"3.5",4,5},{"F","D","C","B","A-","A","A+"}))</f>
        <v>F</v>
      </c>
      <c r="BH192" s="49" t="str">
        <f>IF(Y192="0","0",LOOKUP(Y192,{0,1,2,3,"3.5",4,5},{"F","D","C","B","A-","A","A+"}))</f>
        <v>F</v>
      </c>
      <c r="BI192" s="49" t="str">
        <f>IF(AG192="0","0",LOOKUP(AG192,{0,1,2,3,"3.5",4,5},{"F","D","C","B","A-","A","A+"}))</f>
        <v>B</v>
      </c>
      <c r="BJ192" s="49" t="str">
        <f>IF(AO192="0","0",LOOKUP(AO192,{0,1,2,3,"3.5",4,5},{"F","D","C","B","A-","A","A+"}))</f>
        <v>B</v>
      </c>
      <c r="BK192" s="49" t="str">
        <f>IF(AX192="0","0",LOOKUP(AX192,{0,1,2,3,"3.5",4,5},{"F","D","C","B","A-","A","A+"}))</f>
        <v>F</v>
      </c>
      <c r="BL192" s="50">
        <f t="shared" si="60"/>
        <v>454</v>
      </c>
    </row>
    <row r="193" spans="1:64" ht="15" customHeight="1">
      <c r="A193" s="37">
        <v>2189</v>
      </c>
      <c r="B193" s="38" t="s">
        <v>661</v>
      </c>
      <c r="C193" s="150">
        <v>33</v>
      </c>
      <c r="D193" s="150">
        <v>63</v>
      </c>
      <c r="E193" s="99">
        <f t="shared" si="41"/>
        <v>96</v>
      </c>
      <c r="F193" s="105">
        <v>20</v>
      </c>
      <c r="G193" s="99">
        <f t="shared" si="42"/>
        <v>116</v>
      </c>
      <c r="H193" s="135">
        <f>IF(G193="0","0",LOOKUP(G193,{0,66,80,100,120,140,160},{0,1,2,3,"3.5",4,5}))</f>
        <v>3</v>
      </c>
      <c r="I193" s="105">
        <v>45</v>
      </c>
      <c r="J193" s="105">
        <v>56</v>
      </c>
      <c r="K193" s="136">
        <f t="shared" si="43"/>
        <v>101</v>
      </c>
      <c r="L193" s="99">
        <f>IF(K193="0","0",LOOKUP(K193,{0,66,80,100,120,140,160},{0,1,2,3,"3.5",4,5}))</f>
        <v>3</v>
      </c>
      <c r="M193" s="105">
        <v>27</v>
      </c>
      <c r="N193" s="105">
        <v>15</v>
      </c>
      <c r="O193" s="105">
        <v>15</v>
      </c>
      <c r="P193" s="99">
        <f t="shared" si="44"/>
        <v>57</v>
      </c>
      <c r="Q193" s="137">
        <f>IF(P193="0","0",LOOKUP(P193,{0,33,40,50,60,70,80},{0,1,2,3,"3.5",4,5}))</f>
        <v>3</v>
      </c>
      <c r="R193" s="105">
        <v>26</v>
      </c>
      <c r="S193" s="105">
        <v>32</v>
      </c>
      <c r="T193" s="101">
        <f t="shared" si="45"/>
        <v>58</v>
      </c>
      <c r="U193" s="105">
        <v>15</v>
      </c>
      <c r="V193" s="105">
        <v>13</v>
      </c>
      <c r="W193" s="101">
        <f t="shared" si="46"/>
        <v>28</v>
      </c>
      <c r="X193" s="138">
        <f t="shared" si="47"/>
        <v>86</v>
      </c>
      <c r="Y193" s="99">
        <f>IF(X193="0","0",LOOKUP(X193,{0,66,80,100,120,140,160},{0,1,2,3,"3.5",4,5}))</f>
        <v>2</v>
      </c>
      <c r="Z193" s="105">
        <v>33</v>
      </c>
      <c r="AA193" s="105">
        <v>32</v>
      </c>
      <c r="AB193" s="99">
        <f t="shared" si="48"/>
        <v>65</v>
      </c>
      <c r="AC193" s="105">
        <v>22</v>
      </c>
      <c r="AD193" s="105">
        <v>21</v>
      </c>
      <c r="AE193" s="139">
        <f t="shared" si="49"/>
        <v>43</v>
      </c>
      <c r="AF193" s="140">
        <f t="shared" si="50"/>
        <v>108</v>
      </c>
      <c r="AG193" s="137">
        <f>IF(AF193="0","0",LOOKUP(AF193,{0,66,80,100,120,140,160},{0,1,2,3,"3.5",4,5}))</f>
        <v>3</v>
      </c>
      <c r="AH193" s="105">
        <v>34</v>
      </c>
      <c r="AI193" s="105">
        <v>26</v>
      </c>
      <c r="AJ193" s="99">
        <f t="shared" si="51"/>
        <v>60</v>
      </c>
      <c r="AK193" s="105">
        <v>17</v>
      </c>
      <c r="AL193" s="105">
        <v>13</v>
      </c>
      <c r="AM193" s="141">
        <f t="shared" si="52"/>
        <v>30</v>
      </c>
      <c r="AN193" s="140">
        <f t="shared" si="53"/>
        <v>90</v>
      </c>
      <c r="AO193" s="137">
        <f>IF(AN193="0","0",LOOKUP(AN193,{0,66,80,100,120,140,160},{0,1,2,3,"3.5",4,5}))</f>
        <v>2</v>
      </c>
      <c r="AP193" s="105">
        <v>35</v>
      </c>
      <c r="AQ193" s="105">
        <v>36</v>
      </c>
      <c r="AR193" s="101">
        <f t="shared" si="54"/>
        <v>71</v>
      </c>
      <c r="AS193" s="105">
        <v>17</v>
      </c>
      <c r="AT193" s="105">
        <v>17</v>
      </c>
      <c r="AU193" s="141">
        <f t="shared" si="55"/>
        <v>34</v>
      </c>
      <c r="AV193" s="141">
        <v>36</v>
      </c>
      <c r="AW193" s="141">
        <f t="shared" si="56"/>
        <v>141</v>
      </c>
      <c r="AX193" s="137">
        <f>IF(AW193="0","0",LOOKUP(AW193,{0,66,80,100,120,140,160},{0,1,2,3,"3.5",4,5}))</f>
        <v>4</v>
      </c>
      <c r="AY193" s="107" t="s">
        <v>486</v>
      </c>
      <c r="AZ193" s="107">
        <f>IF(ISBLANK(AX193)," ",IF(AX193="0","0",LOOKUP(AX193,{0,1,2,3,"3.5",4,5},{0,0,0,1,"1.5",2,3})))</f>
        <v>2</v>
      </c>
      <c r="BA193" s="44">
        <f t="shared" si="57"/>
        <v>3</v>
      </c>
      <c r="BB193" s="43" t="str">
        <f t="shared" si="58"/>
        <v>B</v>
      </c>
      <c r="BC193" s="34" t="str">
        <f t="shared" si="59"/>
        <v>Average Result</v>
      </c>
      <c r="BD193" s="42"/>
      <c r="BE193" s="49" t="str">
        <f>IF(H193="0","0",LOOKUP(H193,{0,1,2,3,"3.5",4,5},{"F","D","C","B","A-","A","A+"}))</f>
        <v>B</v>
      </c>
      <c r="BF193" s="49" t="str">
        <f>IF(L193="0","0",LOOKUP(L193,{0,1,2,3,"3.5",4,5},{"F","D","C","B","A-","A","A+"}))</f>
        <v>B</v>
      </c>
      <c r="BG193" s="49" t="str">
        <f>IF(Q193="0","0",LOOKUP(Q193,{0,1,2,3,"3.5",4,5},{"F","D","C","B","A-","A","A+"}))</f>
        <v>B</v>
      </c>
      <c r="BH193" s="49" t="str">
        <f>IF(Y193="0","0",LOOKUP(Y193,{0,1,2,3,"3.5",4,5},{"F","D","C","B","A-","A","A+"}))</f>
        <v>C</v>
      </c>
      <c r="BI193" s="49" t="str">
        <f>IF(AG193="0","0",LOOKUP(AG193,{0,1,2,3,"3.5",4,5},{"F","D","C","B","A-","A","A+"}))</f>
        <v>B</v>
      </c>
      <c r="BJ193" s="49" t="str">
        <f>IF(AO193="0","0",LOOKUP(AO193,{0,1,2,3,"3.5",4,5},{"F","D","C","B","A-","A","A+"}))</f>
        <v>C</v>
      </c>
      <c r="BK193" s="49" t="str">
        <f>IF(AX193="0","0",LOOKUP(AX193,{0,1,2,3,"3.5",4,5},{"F","D","C","B","A-","A","A+"}))</f>
        <v>A</v>
      </c>
      <c r="BL193" s="50">
        <f t="shared" si="60"/>
        <v>699</v>
      </c>
    </row>
    <row r="194" spans="1:64" ht="15" customHeight="1">
      <c r="A194" s="37">
        <v>2190</v>
      </c>
      <c r="B194" s="38" t="s">
        <v>662</v>
      </c>
      <c r="C194" s="150">
        <v>15</v>
      </c>
      <c r="D194" s="150">
        <v>48</v>
      </c>
      <c r="E194" s="99">
        <f t="shared" si="41"/>
        <v>63</v>
      </c>
      <c r="F194" s="105">
        <v>14</v>
      </c>
      <c r="G194" s="99">
        <f t="shared" si="42"/>
        <v>77</v>
      </c>
      <c r="H194" s="135">
        <f>IF(G194="0","0",LOOKUP(G194,{0,66,80,100,120,140,160},{0,1,2,3,"3.5",4,5}))</f>
        <v>1</v>
      </c>
      <c r="I194" s="105">
        <v>38</v>
      </c>
      <c r="J194" s="105">
        <v>35</v>
      </c>
      <c r="K194" s="136">
        <f t="shared" si="43"/>
        <v>73</v>
      </c>
      <c r="L194" s="99">
        <f>IF(K194="0","0",LOOKUP(K194,{0,66,80,100,120,140,160},{0,1,2,3,"3.5",4,5}))</f>
        <v>1</v>
      </c>
      <c r="M194" s="105">
        <v>14</v>
      </c>
      <c r="N194" s="105">
        <v>12</v>
      </c>
      <c r="O194" s="105">
        <v>12</v>
      </c>
      <c r="P194" s="99">
        <f t="shared" si="44"/>
        <v>38</v>
      </c>
      <c r="Q194" s="137">
        <f>IF(P194="0","0",LOOKUP(P194,{0,33,40,50,60,70,80},{0,1,2,3,"3.5",4,5}))</f>
        <v>1</v>
      </c>
      <c r="R194" s="105">
        <v>25</v>
      </c>
      <c r="S194" s="105">
        <v>23</v>
      </c>
      <c r="T194" s="101">
        <f t="shared" si="45"/>
        <v>48</v>
      </c>
      <c r="U194" s="105">
        <v>10</v>
      </c>
      <c r="V194" s="105">
        <v>12</v>
      </c>
      <c r="W194" s="101">
        <f t="shared" si="46"/>
        <v>22</v>
      </c>
      <c r="X194" s="138">
        <f t="shared" si="47"/>
        <v>70</v>
      </c>
      <c r="Y194" s="99">
        <f>IF(X194="0","0",LOOKUP(X194,{0,66,80,100,120,140,160},{0,1,2,3,"3.5",4,5}))</f>
        <v>1</v>
      </c>
      <c r="Z194" s="105">
        <v>30</v>
      </c>
      <c r="AA194" s="105">
        <v>22</v>
      </c>
      <c r="AB194" s="99">
        <f t="shared" si="48"/>
        <v>52</v>
      </c>
      <c r="AC194" s="105">
        <v>20</v>
      </c>
      <c r="AD194" s="105">
        <v>18</v>
      </c>
      <c r="AE194" s="139">
        <f t="shared" si="49"/>
        <v>38</v>
      </c>
      <c r="AF194" s="140">
        <f t="shared" si="50"/>
        <v>90</v>
      </c>
      <c r="AG194" s="137">
        <f>IF(AF194="0","0",LOOKUP(AF194,{0,66,80,100,120,140,160},{0,1,2,3,"3.5",4,5}))</f>
        <v>2</v>
      </c>
      <c r="AH194" s="105">
        <v>25</v>
      </c>
      <c r="AI194" s="105">
        <v>20</v>
      </c>
      <c r="AJ194" s="99">
        <f t="shared" si="51"/>
        <v>45</v>
      </c>
      <c r="AK194" s="105">
        <v>17</v>
      </c>
      <c r="AL194" s="105">
        <v>12</v>
      </c>
      <c r="AM194" s="141">
        <f t="shared" si="52"/>
        <v>29</v>
      </c>
      <c r="AN194" s="140">
        <f t="shared" si="53"/>
        <v>74</v>
      </c>
      <c r="AO194" s="137">
        <f>IF(AN194="0","0",LOOKUP(AN194,{0,66,80,100,120,140,160},{0,1,2,3,"3.5",4,5}))</f>
        <v>1</v>
      </c>
      <c r="AP194" s="105">
        <v>30</v>
      </c>
      <c r="AQ194" s="105">
        <v>21</v>
      </c>
      <c r="AR194" s="101">
        <f t="shared" si="54"/>
        <v>51</v>
      </c>
      <c r="AS194" s="105">
        <v>8</v>
      </c>
      <c r="AT194" s="105">
        <v>12</v>
      </c>
      <c r="AU194" s="141">
        <f t="shared" si="55"/>
        <v>20</v>
      </c>
      <c r="AV194" s="141">
        <v>40</v>
      </c>
      <c r="AW194" s="141">
        <f t="shared" si="56"/>
        <v>111</v>
      </c>
      <c r="AX194" s="137">
        <f>IF(AW194="0","0",LOOKUP(AW194,{0,66,80,100,120,140,160},{0,1,2,3,"3.5",4,5}))</f>
        <v>3</v>
      </c>
      <c r="AY194" s="107" t="s">
        <v>486</v>
      </c>
      <c r="AZ194" s="107">
        <f>IF(ISBLANK(AX194)," ",IF(AX194="0","0",LOOKUP(AX194,{0,1,2,3,"3.5",4,5},{0,0,0,1,"1.5",2,3})))</f>
        <v>1</v>
      </c>
      <c r="BA194" s="44">
        <f t="shared" si="57"/>
        <v>1.3333333333333333</v>
      </c>
      <c r="BB194" s="43" t="str">
        <f t="shared" si="58"/>
        <v>D</v>
      </c>
      <c r="BC194" s="34" t="str">
        <f t="shared" si="59"/>
        <v>Not So Good Result</v>
      </c>
      <c r="BD194" s="42"/>
      <c r="BE194" s="49" t="str">
        <f>IF(H194="0","0",LOOKUP(H194,{0,1,2,3,"3.5",4,5},{"F","D","C","B","A-","A","A+"}))</f>
        <v>D</v>
      </c>
      <c r="BF194" s="49" t="str">
        <f>IF(L194="0","0",LOOKUP(L194,{0,1,2,3,"3.5",4,5},{"F","D","C","B","A-","A","A+"}))</f>
        <v>D</v>
      </c>
      <c r="BG194" s="49" t="str">
        <f>IF(Q194="0","0",LOOKUP(Q194,{0,1,2,3,"3.5",4,5},{"F","D","C","B","A-","A","A+"}))</f>
        <v>D</v>
      </c>
      <c r="BH194" s="49" t="str">
        <f>IF(Y194="0","0",LOOKUP(Y194,{0,1,2,3,"3.5",4,5},{"F","D","C","B","A-","A","A+"}))</f>
        <v>D</v>
      </c>
      <c r="BI194" s="49" t="str">
        <f>IF(AG194="0","0",LOOKUP(AG194,{0,1,2,3,"3.5",4,5},{"F","D","C","B","A-","A","A+"}))</f>
        <v>C</v>
      </c>
      <c r="BJ194" s="49" t="str">
        <f>IF(AO194="0","0",LOOKUP(AO194,{0,1,2,3,"3.5",4,5},{"F","D","C","B","A-","A","A+"}))</f>
        <v>D</v>
      </c>
      <c r="BK194" s="49" t="str">
        <f>IF(AX194="0","0",LOOKUP(AX194,{0,1,2,3,"3.5",4,5},{"F","D","C","B","A-","A","A+"}))</f>
        <v>B</v>
      </c>
      <c r="BL194" s="50">
        <f t="shared" si="60"/>
        <v>533</v>
      </c>
    </row>
    <row r="195" spans="1:64" ht="15" customHeight="1">
      <c r="A195" s="37">
        <v>2191</v>
      </c>
      <c r="B195" s="38" t="s">
        <v>663</v>
      </c>
      <c r="C195" s="150">
        <v>33</v>
      </c>
      <c r="D195" s="150">
        <v>60</v>
      </c>
      <c r="E195" s="99">
        <f t="shared" si="41"/>
        <v>93</v>
      </c>
      <c r="F195" s="105">
        <v>25</v>
      </c>
      <c r="G195" s="99">
        <f t="shared" si="42"/>
        <v>118</v>
      </c>
      <c r="H195" s="135">
        <f>IF(G195="0","0",LOOKUP(G195,{0,66,80,100,120,140,160},{0,1,2,3,"3.5",4,5}))</f>
        <v>3</v>
      </c>
      <c r="I195" s="105">
        <v>51</v>
      </c>
      <c r="J195" s="105">
        <v>61</v>
      </c>
      <c r="K195" s="136">
        <f t="shared" si="43"/>
        <v>112</v>
      </c>
      <c r="L195" s="99">
        <f>IF(K195="0","0",LOOKUP(K195,{0,66,80,100,120,140,160},{0,1,2,3,"3.5",4,5}))</f>
        <v>3</v>
      </c>
      <c r="M195" s="105">
        <v>21</v>
      </c>
      <c r="N195" s="105">
        <v>18</v>
      </c>
      <c r="O195" s="105">
        <v>22</v>
      </c>
      <c r="P195" s="99">
        <f t="shared" si="44"/>
        <v>61</v>
      </c>
      <c r="Q195" s="137" t="str">
        <f>IF(P195="0","0",LOOKUP(P195,{0,33,40,50,60,70,80},{0,1,2,3,"3.5",4,5}))</f>
        <v>3.5</v>
      </c>
      <c r="R195" s="105">
        <v>24</v>
      </c>
      <c r="S195" s="105">
        <v>41</v>
      </c>
      <c r="T195" s="101">
        <f t="shared" si="45"/>
        <v>65</v>
      </c>
      <c r="U195" s="105">
        <v>15</v>
      </c>
      <c r="V195" s="105">
        <v>13</v>
      </c>
      <c r="W195" s="101">
        <f t="shared" si="46"/>
        <v>28</v>
      </c>
      <c r="X195" s="138">
        <f t="shared" si="47"/>
        <v>93</v>
      </c>
      <c r="Y195" s="99">
        <f>IF(X195="0","0",LOOKUP(X195,{0,66,80,100,120,140,160},{0,1,2,3,"3.5",4,5}))</f>
        <v>2</v>
      </c>
      <c r="Z195" s="105">
        <v>37</v>
      </c>
      <c r="AA195" s="105">
        <v>42</v>
      </c>
      <c r="AB195" s="99">
        <f t="shared" si="48"/>
        <v>79</v>
      </c>
      <c r="AC195" s="105">
        <v>29</v>
      </c>
      <c r="AD195" s="105">
        <v>29</v>
      </c>
      <c r="AE195" s="139">
        <f t="shared" si="49"/>
        <v>58</v>
      </c>
      <c r="AF195" s="140">
        <f t="shared" si="50"/>
        <v>137</v>
      </c>
      <c r="AG195" s="137" t="str">
        <f>IF(AF195="0","0",LOOKUP(AF195,{0,66,80,100,120,140,160},{0,1,2,3,"3.5",4,5}))</f>
        <v>3.5</v>
      </c>
      <c r="AH195" s="105">
        <v>43</v>
      </c>
      <c r="AI195" s="105">
        <v>45</v>
      </c>
      <c r="AJ195" s="99">
        <f t="shared" si="51"/>
        <v>88</v>
      </c>
      <c r="AK195" s="105">
        <v>26</v>
      </c>
      <c r="AL195" s="105">
        <v>18</v>
      </c>
      <c r="AM195" s="141">
        <f t="shared" si="52"/>
        <v>44</v>
      </c>
      <c r="AN195" s="140">
        <f t="shared" si="53"/>
        <v>132</v>
      </c>
      <c r="AO195" s="137" t="str">
        <f>IF(AN195="0","0",LOOKUP(AN195,{0,66,80,100,120,140,160},{0,1,2,3,"3.5",4,5}))</f>
        <v>3.5</v>
      </c>
      <c r="AP195" s="105">
        <v>33</v>
      </c>
      <c r="AQ195" s="105">
        <v>33</v>
      </c>
      <c r="AR195" s="101">
        <f t="shared" si="54"/>
        <v>66</v>
      </c>
      <c r="AS195" s="105">
        <v>20</v>
      </c>
      <c r="AT195" s="105">
        <v>17</v>
      </c>
      <c r="AU195" s="141">
        <f t="shared" si="55"/>
        <v>37</v>
      </c>
      <c r="AV195" s="141">
        <v>42</v>
      </c>
      <c r="AW195" s="141">
        <f t="shared" si="56"/>
        <v>145</v>
      </c>
      <c r="AX195" s="137">
        <f>IF(AW195="0","0",LOOKUP(AW195,{0,66,80,100,120,140,160},{0,1,2,3,"3.5",4,5}))</f>
        <v>4</v>
      </c>
      <c r="AY195" s="107" t="s">
        <v>486</v>
      </c>
      <c r="AZ195" s="107">
        <f>IF(ISBLANK(AX195)," ",IF(AX195="0","0",LOOKUP(AX195,{0,1,2,3,"3.5",4,5},{0,0,0,1,"1.5",2,3})))</f>
        <v>2</v>
      </c>
      <c r="BA195" s="44">
        <f t="shared" si="57"/>
        <v>3.4166666666666665</v>
      </c>
      <c r="BB195" s="43" t="str">
        <f t="shared" si="58"/>
        <v>B</v>
      </c>
      <c r="BC195" s="34" t="str">
        <f t="shared" si="59"/>
        <v>Average Result</v>
      </c>
      <c r="BD195" s="42"/>
      <c r="BE195" s="49" t="str">
        <f>IF(H195="0","0",LOOKUP(H195,{0,1,2,3,"3.5",4,5},{"F","D","C","B","A-","A","A+"}))</f>
        <v>B</v>
      </c>
      <c r="BF195" s="49" t="str">
        <f>IF(L195="0","0",LOOKUP(L195,{0,1,2,3,"3.5",4,5},{"F","D","C","B","A-","A","A+"}))</f>
        <v>B</v>
      </c>
      <c r="BG195" s="49" t="str">
        <f>IF(Q195="0","0",LOOKUP(Q195,{0,1,2,3,"3.5",4,5},{"F","D","C","B","A-","A","A+"}))</f>
        <v>A-</v>
      </c>
      <c r="BH195" s="49" t="str">
        <f>IF(Y195="0","0",LOOKUP(Y195,{0,1,2,3,"3.5",4,5},{"F","D","C","B","A-","A","A+"}))</f>
        <v>C</v>
      </c>
      <c r="BI195" s="49" t="str">
        <f>IF(AG195="0","0",LOOKUP(AG195,{0,1,2,3,"3.5",4,5},{"F","D","C","B","A-","A","A+"}))</f>
        <v>A-</v>
      </c>
      <c r="BJ195" s="49" t="str">
        <f>IF(AO195="0","0",LOOKUP(AO195,{0,1,2,3,"3.5",4,5},{"F","D","C","B","A-","A","A+"}))</f>
        <v>A-</v>
      </c>
      <c r="BK195" s="49" t="str">
        <f>IF(AX195="0","0",LOOKUP(AX195,{0,1,2,3,"3.5",4,5},{"F","D","C","B","A-","A","A+"}))</f>
        <v>A</v>
      </c>
      <c r="BL195" s="50">
        <f t="shared" si="60"/>
        <v>798</v>
      </c>
    </row>
    <row r="196" spans="1:64" ht="15" customHeight="1">
      <c r="A196" s="37">
        <v>2192</v>
      </c>
      <c r="B196" s="38" t="s">
        <v>664</v>
      </c>
      <c r="C196" s="150">
        <v>40</v>
      </c>
      <c r="D196" s="150">
        <v>68</v>
      </c>
      <c r="E196" s="99">
        <f t="shared" si="41"/>
        <v>108</v>
      </c>
      <c r="F196" s="105">
        <v>22</v>
      </c>
      <c r="G196" s="99">
        <f t="shared" si="42"/>
        <v>130</v>
      </c>
      <c r="H196" s="135" t="str">
        <f>IF(G196="0","0",LOOKUP(G196,{0,66,80,100,120,140,160},{0,1,2,3,"3.5",4,5}))</f>
        <v>3.5</v>
      </c>
      <c r="I196" s="105">
        <v>56</v>
      </c>
      <c r="J196" s="105">
        <v>66</v>
      </c>
      <c r="K196" s="136">
        <f t="shared" si="43"/>
        <v>122</v>
      </c>
      <c r="L196" s="99" t="str">
        <f>IF(K196="0","0",LOOKUP(K196,{0,66,80,100,120,140,160},{0,1,2,3,"3.5",4,5}))</f>
        <v>3.5</v>
      </c>
      <c r="M196" s="105">
        <v>27</v>
      </c>
      <c r="N196" s="105">
        <v>17</v>
      </c>
      <c r="O196" s="105">
        <v>12</v>
      </c>
      <c r="P196" s="99">
        <f t="shared" si="44"/>
        <v>56</v>
      </c>
      <c r="Q196" s="137">
        <f>IF(P196="0","0",LOOKUP(P196,{0,33,40,50,60,70,80},{0,1,2,3,"3.5",4,5}))</f>
        <v>3</v>
      </c>
      <c r="R196" s="105">
        <v>24</v>
      </c>
      <c r="S196" s="105">
        <v>43</v>
      </c>
      <c r="T196" s="101">
        <f t="shared" si="45"/>
        <v>67</v>
      </c>
      <c r="U196" s="105">
        <v>16</v>
      </c>
      <c r="V196" s="105">
        <v>14</v>
      </c>
      <c r="W196" s="101">
        <f t="shared" si="46"/>
        <v>30</v>
      </c>
      <c r="X196" s="138">
        <f t="shared" si="47"/>
        <v>97</v>
      </c>
      <c r="Y196" s="99">
        <f>IF(X196="0","0",LOOKUP(X196,{0,66,80,100,120,140,160},{0,1,2,3,"3.5",4,5}))</f>
        <v>2</v>
      </c>
      <c r="Z196" s="105">
        <v>41</v>
      </c>
      <c r="AA196" s="105">
        <v>30</v>
      </c>
      <c r="AB196" s="99">
        <f t="shared" si="48"/>
        <v>71</v>
      </c>
      <c r="AC196" s="105">
        <v>22</v>
      </c>
      <c r="AD196" s="105">
        <v>25</v>
      </c>
      <c r="AE196" s="139">
        <f t="shared" si="49"/>
        <v>47</v>
      </c>
      <c r="AF196" s="140">
        <f t="shared" si="50"/>
        <v>118</v>
      </c>
      <c r="AG196" s="137">
        <f>IF(AF196="0","0",LOOKUP(AF196,{0,66,80,100,120,140,160},{0,1,2,3,"3.5",4,5}))</f>
        <v>3</v>
      </c>
      <c r="AH196" s="105">
        <v>34</v>
      </c>
      <c r="AI196" s="105">
        <v>37</v>
      </c>
      <c r="AJ196" s="99">
        <f t="shared" si="51"/>
        <v>71</v>
      </c>
      <c r="AK196" s="105">
        <v>25</v>
      </c>
      <c r="AL196" s="105">
        <v>15</v>
      </c>
      <c r="AM196" s="141">
        <f t="shared" si="52"/>
        <v>40</v>
      </c>
      <c r="AN196" s="140">
        <f t="shared" si="53"/>
        <v>111</v>
      </c>
      <c r="AO196" s="137">
        <f>IF(AN196="0","0",LOOKUP(AN196,{0,66,80,100,120,140,160},{0,1,2,3,"3.5",4,5}))</f>
        <v>3</v>
      </c>
      <c r="AP196" s="105">
        <v>38</v>
      </c>
      <c r="AQ196" s="105">
        <v>39</v>
      </c>
      <c r="AR196" s="101">
        <f t="shared" si="54"/>
        <v>77</v>
      </c>
      <c r="AS196" s="105">
        <v>17</v>
      </c>
      <c r="AT196" s="105">
        <v>15</v>
      </c>
      <c r="AU196" s="141">
        <f t="shared" si="55"/>
        <v>32</v>
      </c>
      <c r="AV196" s="141">
        <v>50</v>
      </c>
      <c r="AW196" s="141">
        <f t="shared" si="56"/>
        <v>159</v>
      </c>
      <c r="AX196" s="137">
        <f>IF(AW196="0","0",LOOKUP(AW196,{0,66,80,100,120,140,160},{0,1,2,3,"3.5",4,5}))</f>
        <v>4</v>
      </c>
      <c r="AY196" s="107" t="s">
        <v>486</v>
      </c>
      <c r="AZ196" s="107">
        <f>IF(ISBLANK(AX196)," ",IF(AX196="0","0",LOOKUP(AX196,{0,1,2,3,"3.5",4,5},{0,0,0,1,"1.5",2,3})))</f>
        <v>2</v>
      </c>
      <c r="BA196" s="44">
        <f t="shared" si="57"/>
        <v>3.3333333333333335</v>
      </c>
      <c r="BB196" s="43" t="str">
        <f t="shared" si="58"/>
        <v>B</v>
      </c>
      <c r="BC196" s="34" t="str">
        <f t="shared" si="59"/>
        <v>Average Result</v>
      </c>
      <c r="BD196" s="42"/>
      <c r="BE196" s="49" t="str">
        <f>IF(H196="0","0",LOOKUP(H196,{0,1,2,3,"3.5",4,5},{"F","D","C","B","A-","A","A+"}))</f>
        <v>A-</v>
      </c>
      <c r="BF196" s="49" t="str">
        <f>IF(L196="0","0",LOOKUP(L196,{0,1,2,3,"3.5",4,5},{"F","D","C","B","A-","A","A+"}))</f>
        <v>A-</v>
      </c>
      <c r="BG196" s="49" t="str">
        <f>IF(Q196="0","0",LOOKUP(Q196,{0,1,2,3,"3.5",4,5},{"F","D","C","B","A-","A","A+"}))</f>
        <v>B</v>
      </c>
      <c r="BH196" s="49" t="str">
        <f>IF(Y196="0","0",LOOKUP(Y196,{0,1,2,3,"3.5",4,5},{"F","D","C","B","A-","A","A+"}))</f>
        <v>C</v>
      </c>
      <c r="BI196" s="49" t="str">
        <f>IF(AG196="0","0",LOOKUP(AG196,{0,1,2,3,"3.5",4,5},{"F","D","C","B","A-","A","A+"}))</f>
        <v>B</v>
      </c>
      <c r="BJ196" s="49" t="str">
        <f>IF(AO196="0","0",LOOKUP(AO196,{0,1,2,3,"3.5",4,5},{"F","D","C","B","A-","A","A+"}))</f>
        <v>B</v>
      </c>
      <c r="BK196" s="49" t="str">
        <f>IF(AX196="0","0",LOOKUP(AX196,{0,1,2,3,"3.5",4,5},{"F","D","C","B","A-","A","A+"}))</f>
        <v>A</v>
      </c>
      <c r="BL196" s="50">
        <f t="shared" si="60"/>
        <v>793</v>
      </c>
    </row>
    <row r="197" spans="1:64" ht="15" customHeight="1">
      <c r="A197" s="37">
        <v>2193</v>
      </c>
      <c r="B197" s="38" t="s">
        <v>665</v>
      </c>
      <c r="C197" s="150"/>
      <c r="D197" s="150"/>
      <c r="E197" s="99">
        <f t="shared" si="41"/>
        <v>0</v>
      </c>
      <c r="F197" s="105"/>
      <c r="G197" s="99">
        <f t="shared" si="42"/>
        <v>0</v>
      </c>
      <c r="H197" s="135">
        <f>IF(G197="0","0",LOOKUP(G197,{0,66,80,100,120,140,160},{0,1,2,3,"3.5",4,5}))</f>
        <v>0</v>
      </c>
      <c r="I197" s="105"/>
      <c r="J197" s="105"/>
      <c r="K197" s="136">
        <f t="shared" si="43"/>
        <v>0</v>
      </c>
      <c r="L197" s="99">
        <f>IF(K197="0","0",LOOKUP(K197,{0,66,80,100,120,140,160},{0,1,2,3,"3.5",4,5}))</f>
        <v>0</v>
      </c>
      <c r="M197" s="105"/>
      <c r="N197" s="105"/>
      <c r="O197" s="105"/>
      <c r="P197" s="99">
        <f t="shared" si="44"/>
        <v>0</v>
      </c>
      <c r="Q197" s="137">
        <f>IF(P197="0","0",LOOKUP(P197,{0,33,40,50,60,70,80},{0,1,2,3,"3.5",4,5}))</f>
        <v>0</v>
      </c>
      <c r="R197" s="105"/>
      <c r="S197" s="105"/>
      <c r="T197" s="101">
        <f t="shared" si="45"/>
        <v>0</v>
      </c>
      <c r="U197" s="105"/>
      <c r="V197" s="105"/>
      <c r="W197" s="101">
        <f t="shared" si="46"/>
        <v>0</v>
      </c>
      <c r="X197" s="138">
        <f t="shared" si="47"/>
        <v>0</v>
      </c>
      <c r="Y197" s="99">
        <f>IF(X197="0","0",LOOKUP(X197,{0,66,80,100,120,140,160},{0,1,2,3,"3.5",4,5}))</f>
        <v>0</v>
      </c>
      <c r="Z197" s="114">
        <v>19</v>
      </c>
      <c r="AA197" s="105">
        <v>9</v>
      </c>
      <c r="AB197" s="99">
        <f t="shared" si="48"/>
        <v>28</v>
      </c>
      <c r="AC197" s="105"/>
      <c r="AD197" s="105">
        <v>13</v>
      </c>
      <c r="AE197" s="139">
        <f t="shared" si="49"/>
        <v>13</v>
      </c>
      <c r="AF197" s="140">
        <f t="shared" si="50"/>
        <v>0</v>
      </c>
      <c r="AG197" s="137">
        <f>IF(AF197="0","0",LOOKUP(AF197,{0,66,80,100,120,140,160},{0,1,2,3,"3.5",4,5}))</f>
        <v>0</v>
      </c>
      <c r="AH197" s="105"/>
      <c r="AI197" s="105"/>
      <c r="AJ197" s="99">
        <f t="shared" si="51"/>
        <v>0</v>
      </c>
      <c r="AK197" s="105"/>
      <c r="AL197" s="105"/>
      <c r="AM197" s="141">
        <f t="shared" si="52"/>
        <v>0</v>
      </c>
      <c r="AN197" s="140">
        <f t="shared" si="53"/>
        <v>0</v>
      </c>
      <c r="AO197" s="137">
        <f>IF(AN197="0","0",LOOKUP(AN197,{0,66,80,100,120,140,160},{0,1,2,3,"3.5",4,5}))</f>
        <v>0</v>
      </c>
      <c r="AP197" s="105"/>
      <c r="AQ197" s="105"/>
      <c r="AR197" s="101">
        <f t="shared" si="54"/>
        <v>0</v>
      </c>
      <c r="AS197" s="105"/>
      <c r="AT197" s="105"/>
      <c r="AU197" s="141">
        <f t="shared" si="55"/>
        <v>0</v>
      </c>
      <c r="AV197" s="141"/>
      <c r="AW197" s="141">
        <f t="shared" si="56"/>
        <v>0</v>
      </c>
      <c r="AX197" s="137">
        <f>IF(AW197="0","0",LOOKUP(AW197,{0,66,80,100,120,140,160},{0,1,2,3,"3.5",4,5}))</f>
        <v>0</v>
      </c>
      <c r="AY197" s="107" t="s">
        <v>486</v>
      </c>
      <c r="AZ197" s="107">
        <f>IF(ISBLANK(AX197)," ",IF(AX197="0","0",LOOKUP(AX197,{0,1,2,3,"3.5",4,5},{0,0,0,1,"1.5",2,3})))</f>
        <v>0</v>
      </c>
      <c r="BA197" s="44">
        <f t="shared" si="57"/>
        <v>0</v>
      </c>
      <c r="BB197" s="43" t="str">
        <f t="shared" si="58"/>
        <v>F</v>
      </c>
      <c r="BC197" s="34" t="str">
        <f t="shared" si="59"/>
        <v>Fail</v>
      </c>
      <c r="BD197" s="42"/>
      <c r="BE197" s="49" t="str">
        <f>IF(H197="0","0",LOOKUP(H197,{0,1,2,3,"3.5",4,5},{"F","D","C","B","A-","A","A+"}))</f>
        <v>F</v>
      </c>
      <c r="BF197" s="49" t="str">
        <f>IF(L197="0","0",LOOKUP(L197,{0,1,2,3,"3.5",4,5},{"F","D","C","B","A-","A","A+"}))</f>
        <v>F</v>
      </c>
      <c r="BG197" s="49" t="str">
        <f>IF(Q197="0","0",LOOKUP(Q197,{0,1,2,3,"3.5",4,5},{"F","D","C","B","A-","A","A+"}))</f>
        <v>F</v>
      </c>
      <c r="BH197" s="49" t="str">
        <f>IF(Y197="0","0",LOOKUP(Y197,{0,1,2,3,"3.5",4,5},{"F","D","C","B","A-","A","A+"}))</f>
        <v>F</v>
      </c>
      <c r="BI197" s="49" t="str">
        <f>IF(AG197="0","0",LOOKUP(AG197,{0,1,2,3,"3.5",4,5},{"F","D","C","B","A-","A","A+"}))</f>
        <v>F</v>
      </c>
      <c r="BJ197" s="49" t="str">
        <f>IF(AO197="0","0",LOOKUP(AO197,{0,1,2,3,"3.5",4,5},{"F","D","C","B","A-","A","A+"}))</f>
        <v>F</v>
      </c>
      <c r="BK197" s="49" t="str">
        <f>IF(AX197="0","0",LOOKUP(AX197,{0,1,2,3,"3.5",4,5},{"F","D","C","B","A-","A","A+"}))</f>
        <v>F</v>
      </c>
      <c r="BL197" s="50">
        <f t="shared" si="60"/>
        <v>0</v>
      </c>
    </row>
    <row r="198" spans="1:64" ht="15" customHeight="1">
      <c r="A198" s="37">
        <v>2194</v>
      </c>
      <c r="B198" s="38" t="s">
        <v>258</v>
      </c>
      <c r="C198" s="150">
        <v>32</v>
      </c>
      <c r="D198" s="150">
        <v>71</v>
      </c>
      <c r="E198" s="99">
        <f t="shared" ref="E198:E261" si="61">SUM(C198+D198)</f>
        <v>103</v>
      </c>
      <c r="F198" s="105">
        <v>21</v>
      </c>
      <c r="G198" s="99">
        <f t="shared" ref="G198:G261" si="62">IF(OR((E198&lt;50),(F198&lt;9)),0,SUM(E198+F198))</f>
        <v>124</v>
      </c>
      <c r="H198" s="135" t="str">
        <f>IF(G198="0","0",LOOKUP(G198,{0,66,80,100,120,140,160},{0,1,2,3,"3.5",4,5}))</f>
        <v>3.5</v>
      </c>
      <c r="I198" s="105"/>
      <c r="J198" s="105">
        <v>63</v>
      </c>
      <c r="K198" s="136">
        <f t="shared" ref="K198:K261" si="63">SUM(I198+J198)</f>
        <v>63</v>
      </c>
      <c r="L198" s="99">
        <f>IF(K198="0","0",LOOKUP(K198,{0,66,80,100,120,140,160},{0,1,2,3,"3.5",4,5}))</f>
        <v>0</v>
      </c>
      <c r="M198" s="105">
        <v>27</v>
      </c>
      <c r="N198" s="105">
        <v>17</v>
      </c>
      <c r="O198" s="105">
        <v>12</v>
      </c>
      <c r="P198" s="99">
        <f t="shared" ref="P198:P261" si="64">IF(OR((M198&lt;12),(N198&lt;8),(O198&lt;8)),0,SUM(M198+N198+O198))</f>
        <v>56</v>
      </c>
      <c r="Q198" s="137">
        <f>IF(P198="0","0",LOOKUP(P198,{0,33,40,50,60,70,80},{0,1,2,3,"3.5",4,5}))</f>
        <v>3</v>
      </c>
      <c r="R198" s="105">
        <v>20</v>
      </c>
      <c r="S198" s="105">
        <v>32</v>
      </c>
      <c r="T198" s="101">
        <f t="shared" ref="T198:T261" si="65">SUM(R198+S198)</f>
        <v>52</v>
      </c>
      <c r="U198" s="105">
        <v>17</v>
      </c>
      <c r="V198" s="105">
        <v>13</v>
      </c>
      <c r="W198" s="101">
        <f t="shared" ref="W198:W261" si="66">SUM(U198+V198)</f>
        <v>30</v>
      </c>
      <c r="X198" s="138">
        <f t="shared" ref="X198:X261" si="67">IF(OR((T198&lt;38),(W198&lt;18)),0,SUM(T198+W198))</f>
        <v>82</v>
      </c>
      <c r="Y198" s="99">
        <f>IF(X198="0","0",LOOKUP(X198,{0,66,80,100,120,140,160},{0,1,2,3,"3.5",4,5}))</f>
        <v>2</v>
      </c>
      <c r="Z198" s="105">
        <v>35</v>
      </c>
      <c r="AA198" s="105">
        <v>26</v>
      </c>
      <c r="AB198" s="99">
        <f t="shared" ref="AB198:AB261" si="68">SUM(Z198+AA198)</f>
        <v>61</v>
      </c>
      <c r="AC198" s="105">
        <v>23</v>
      </c>
      <c r="AD198" s="105">
        <v>24</v>
      </c>
      <c r="AE198" s="139">
        <f t="shared" ref="AE198:AE261" si="69">SUM(AC198+AD198)</f>
        <v>47</v>
      </c>
      <c r="AF198" s="140">
        <f t="shared" ref="AF198:AF261" si="70">IF(OR((AB198&lt;38),(AE198&lt;18)),0,SUM(AB198+AE198))</f>
        <v>108</v>
      </c>
      <c r="AG198" s="137">
        <f>IF(AF198="0","0",LOOKUP(AF198,{0,66,80,100,120,140,160},{0,1,2,3,"3.5",4,5}))</f>
        <v>3</v>
      </c>
      <c r="AH198" s="105">
        <v>32</v>
      </c>
      <c r="AI198" s="105">
        <v>32</v>
      </c>
      <c r="AJ198" s="99">
        <f t="shared" ref="AJ198:AJ261" si="71">SUM(AH198+AI198)</f>
        <v>64</v>
      </c>
      <c r="AK198" s="105">
        <v>26</v>
      </c>
      <c r="AL198" s="105">
        <v>17</v>
      </c>
      <c r="AM198" s="141">
        <f t="shared" ref="AM198:AM261" si="72">SUM(AK198+AL198)</f>
        <v>43</v>
      </c>
      <c r="AN198" s="140">
        <f t="shared" ref="AN198:AN261" si="73">IF(OR((AJ198&lt;38),(AM198&lt;18)),0,SUM(AJ198+AM198))</f>
        <v>107</v>
      </c>
      <c r="AO198" s="137">
        <f>IF(AN198="0","0",LOOKUP(AN198,{0,66,80,100,120,140,160},{0,1,2,3,"3.5",4,5}))</f>
        <v>3</v>
      </c>
      <c r="AP198" s="105">
        <v>23</v>
      </c>
      <c r="AQ198" s="105"/>
      <c r="AR198" s="101">
        <f t="shared" ref="AR198:AR261" si="74">SUM(AP198+AQ198)</f>
        <v>23</v>
      </c>
      <c r="AS198" s="105">
        <v>12</v>
      </c>
      <c r="AT198" s="105"/>
      <c r="AU198" s="141">
        <f t="shared" ref="AU198:AU261" si="75">SUM(AS198+AT198)</f>
        <v>12</v>
      </c>
      <c r="AV198" s="141">
        <v>30</v>
      </c>
      <c r="AW198" s="141">
        <f t="shared" ref="AW198:AW261" si="76">IF(OR((AR198&lt;25),(AU198&lt;16),(AV198&lt;16)),0,SUM(AR198+AU198+AV198))</f>
        <v>0</v>
      </c>
      <c r="AX198" s="137">
        <f>IF(AW198="0","0",LOOKUP(AW198,{0,66,80,100,120,140,160},{0,1,2,3,"3.5",4,5}))</f>
        <v>0</v>
      </c>
      <c r="AY198" s="107" t="s">
        <v>486</v>
      </c>
      <c r="AZ198" s="107">
        <f>IF(ISBLANK(AX198)," ",IF(AX198="0","0",LOOKUP(AX198,{0,1,2,3,"3.5",4,5},{0,0,0,1,"1.5",2,3})))</f>
        <v>0</v>
      </c>
      <c r="BA198" s="44">
        <f t="shared" ref="BA198:BA261" si="77">IF(OR((H198=0),(L198=0),(Q198=0),(Y198=0),(AG198=0),(AO198=0)),0,SUM(H198+L198+Q198+Y198+AG198+AO198+AZ198)/6)</f>
        <v>0</v>
      </c>
      <c r="BB198" s="43" t="str">
        <f t="shared" ref="BB198:BB261" si="78">IF(BA198&gt;=5,"A+",IF(BA198&gt;=4,"A",IF(BA198&gt;=3.5,"A-",IF(BA198&gt;=3,"B",IF(BA198&gt;=2,"C",IF(BA198&gt;=1,"D","F"))))))</f>
        <v>F</v>
      </c>
      <c r="BC198" s="34" t="str">
        <f t="shared" ref="BC198:BC261" si="79">IF(BB198="A+","Excellent Result",IF(BB198="A","Very Good Result",IF(BB198="A-","Good Result",IF(BB198="B","Average Result",IF(BB198="C","Bellow Average Result",IF(BB198="D","Not So Good Result","Fail"))))))</f>
        <v>Fail</v>
      </c>
      <c r="BD198" s="42"/>
      <c r="BE198" s="49" t="str">
        <f>IF(H198="0","0",LOOKUP(H198,{0,1,2,3,"3.5",4,5},{"F","D","C","B","A-","A","A+"}))</f>
        <v>A-</v>
      </c>
      <c r="BF198" s="49" t="str">
        <f>IF(L198="0","0",LOOKUP(L198,{0,1,2,3,"3.5",4,5},{"F","D","C","B","A-","A","A+"}))</f>
        <v>F</v>
      </c>
      <c r="BG198" s="49" t="str">
        <f>IF(Q198="0","0",LOOKUP(Q198,{0,1,2,3,"3.5",4,5},{"F","D","C","B","A-","A","A+"}))</f>
        <v>B</v>
      </c>
      <c r="BH198" s="49" t="str">
        <f>IF(Y198="0","0",LOOKUP(Y198,{0,1,2,3,"3.5",4,5},{"F","D","C","B","A-","A","A+"}))</f>
        <v>C</v>
      </c>
      <c r="BI198" s="49" t="str">
        <f>IF(AG198="0","0",LOOKUP(AG198,{0,1,2,3,"3.5",4,5},{"F","D","C","B","A-","A","A+"}))</f>
        <v>B</v>
      </c>
      <c r="BJ198" s="49" t="str">
        <f>IF(AO198="0","0",LOOKUP(AO198,{0,1,2,3,"3.5",4,5},{"F","D","C","B","A-","A","A+"}))</f>
        <v>B</v>
      </c>
      <c r="BK198" s="49" t="str">
        <f>IF(AX198="0","0",LOOKUP(AX198,{0,1,2,3,"3.5",4,5},{"F","D","C","B","A-","A","A+"}))</f>
        <v>F</v>
      </c>
      <c r="BL198" s="50">
        <f t="shared" ref="BL198:BL261" si="80">G198+K198+P198+X198+AF198+AN198+AW198</f>
        <v>540</v>
      </c>
    </row>
    <row r="199" spans="1:64" ht="15" customHeight="1">
      <c r="A199" s="37">
        <v>2195</v>
      </c>
      <c r="B199" s="38" t="s">
        <v>666</v>
      </c>
      <c r="C199" s="150">
        <v>43</v>
      </c>
      <c r="D199" s="150">
        <v>70</v>
      </c>
      <c r="E199" s="99">
        <f t="shared" si="61"/>
        <v>113</v>
      </c>
      <c r="F199" s="105">
        <v>25</v>
      </c>
      <c r="G199" s="99">
        <f t="shared" si="62"/>
        <v>138</v>
      </c>
      <c r="H199" s="135" t="str">
        <f>IF(G199="0","0",LOOKUP(G199,{0,66,80,100,120,140,160},{0,1,2,3,"3.5",4,5}))</f>
        <v>3.5</v>
      </c>
      <c r="I199" s="105">
        <v>57</v>
      </c>
      <c r="J199" s="105">
        <v>74</v>
      </c>
      <c r="K199" s="136">
        <f t="shared" si="63"/>
        <v>131</v>
      </c>
      <c r="L199" s="99" t="str">
        <f>IF(K199="0","0",LOOKUP(K199,{0,66,80,100,120,140,160},{0,1,2,3,"3.5",4,5}))</f>
        <v>3.5</v>
      </c>
      <c r="M199" s="105">
        <v>26</v>
      </c>
      <c r="N199" s="105">
        <v>14</v>
      </c>
      <c r="O199" s="105">
        <v>22</v>
      </c>
      <c r="P199" s="99">
        <f t="shared" si="64"/>
        <v>62</v>
      </c>
      <c r="Q199" s="137" t="str">
        <f>IF(P199="0","0",LOOKUP(P199,{0,33,40,50,60,70,80},{0,1,2,3,"3.5",4,5}))</f>
        <v>3.5</v>
      </c>
      <c r="R199" s="105">
        <v>29</v>
      </c>
      <c r="S199" s="105">
        <v>40</v>
      </c>
      <c r="T199" s="101">
        <f t="shared" si="65"/>
        <v>69</v>
      </c>
      <c r="U199" s="105">
        <v>20</v>
      </c>
      <c r="V199" s="105">
        <v>20</v>
      </c>
      <c r="W199" s="101">
        <f t="shared" si="66"/>
        <v>40</v>
      </c>
      <c r="X199" s="138">
        <f t="shared" si="67"/>
        <v>109</v>
      </c>
      <c r="Y199" s="99">
        <f>IF(X199="0","0",LOOKUP(X199,{0,66,80,100,120,140,160},{0,1,2,3,"3.5",4,5}))</f>
        <v>3</v>
      </c>
      <c r="Z199" s="105">
        <v>38</v>
      </c>
      <c r="AA199" s="105">
        <v>49</v>
      </c>
      <c r="AB199" s="99">
        <f t="shared" si="68"/>
        <v>87</v>
      </c>
      <c r="AC199" s="105">
        <v>28</v>
      </c>
      <c r="AD199" s="105">
        <v>29</v>
      </c>
      <c r="AE199" s="139">
        <f t="shared" si="69"/>
        <v>57</v>
      </c>
      <c r="AF199" s="140">
        <f t="shared" si="70"/>
        <v>144</v>
      </c>
      <c r="AG199" s="137">
        <f>IF(AF199="0","0",LOOKUP(AF199,{0,66,80,100,120,140,160},{0,1,2,3,"3.5",4,5}))</f>
        <v>4</v>
      </c>
      <c r="AH199" s="105">
        <v>49</v>
      </c>
      <c r="AI199" s="105">
        <v>51</v>
      </c>
      <c r="AJ199" s="99">
        <f t="shared" si="71"/>
        <v>100</v>
      </c>
      <c r="AK199" s="105">
        <v>24</v>
      </c>
      <c r="AL199" s="105">
        <v>23</v>
      </c>
      <c r="AM199" s="141">
        <f t="shared" si="72"/>
        <v>47</v>
      </c>
      <c r="AN199" s="140">
        <f t="shared" si="73"/>
        <v>147</v>
      </c>
      <c r="AO199" s="137">
        <f>IF(AN199="0","0",LOOKUP(AN199,{0,66,80,100,120,140,160},{0,1,2,3,"3.5",4,5}))</f>
        <v>4</v>
      </c>
      <c r="AP199" s="105">
        <v>47</v>
      </c>
      <c r="AQ199" s="105">
        <v>40</v>
      </c>
      <c r="AR199" s="101">
        <f t="shared" si="74"/>
        <v>87</v>
      </c>
      <c r="AS199" s="105">
        <v>21</v>
      </c>
      <c r="AT199" s="105">
        <v>22</v>
      </c>
      <c r="AU199" s="141">
        <f t="shared" si="75"/>
        <v>43</v>
      </c>
      <c r="AV199" s="141">
        <v>50</v>
      </c>
      <c r="AW199" s="141">
        <f t="shared" si="76"/>
        <v>180</v>
      </c>
      <c r="AX199" s="137">
        <f>IF(AW199="0","0",LOOKUP(AW199,{0,66,80,100,120,140,160},{0,1,2,3,"3.5",4,5}))</f>
        <v>5</v>
      </c>
      <c r="AY199" s="107" t="s">
        <v>486</v>
      </c>
      <c r="AZ199" s="107">
        <f>IF(ISBLANK(AX199)," ",IF(AX199="0","0",LOOKUP(AX199,{0,1,2,3,"3.5",4,5},{0,0,0,1,"1.5",2,3})))</f>
        <v>3</v>
      </c>
      <c r="BA199" s="44">
        <f t="shared" si="77"/>
        <v>4.083333333333333</v>
      </c>
      <c r="BB199" s="43" t="str">
        <f t="shared" si="78"/>
        <v>A</v>
      </c>
      <c r="BC199" s="34" t="str">
        <f t="shared" si="79"/>
        <v>Very Good Result</v>
      </c>
      <c r="BD199" s="42"/>
      <c r="BE199" s="49" t="str">
        <f>IF(H199="0","0",LOOKUP(H199,{0,1,2,3,"3.5",4,5},{"F","D","C","B","A-","A","A+"}))</f>
        <v>A-</v>
      </c>
      <c r="BF199" s="49" t="str">
        <f>IF(L199="0","0",LOOKUP(L199,{0,1,2,3,"3.5",4,5},{"F","D","C","B","A-","A","A+"}))</f>
        <v>A-</v>
      </c>
      <c r="BG199" s="49" t="str">
        <f>IF(Q199="0","0",LOOKUP(Q199,{0,1,2,3,"3.5",4,5},{"F","D","C","B","A-","A","A+"}))</f>
        <v>A-</v>
      </c>
      <c r="BH199" s="49" t="str">
        <f>IF(Y199="0","0",LOOKUP(Y199,{0,1,2,3,"3.5",4,5},{"F","D","C","B","A-","A","A+"}))</f>
        <v>B</v>
      </c>
      <c r="BI199" s="49" t="str">
        <f>IF(AG199="0","0",LOOKUP(AG199,{0,1,2,3,"3.5",4,5},{"F","D","C","B","A-","A","A+"}))</f>
        <v>A</v>
      </c>
      <c r="BJ199" s="49" t="str">
        <f>IF(AO199="0","0",LOOKUP(AO199,{0,1,2,3,"3.5",4,5},{"F","D","C","B","A-","A","A+"}))</f>
        <v>A</v>
      </c>
      <c r="BK199" s="49" t="str">
        <f>IF(AX199="0","0",LOOKUP(AX199,{0,1,2,3,"3.5",4,5},{"F","D","C","B","A-","A","A+"}))</f>
        <v>A+</v>
      </c>
      <c r="BL199" s="50">
        <f t="shared" si="80"/>
        <v>911</v>
      </c>
    </row>
    <row r="200" spans="1:64" ht="15" customHeight="1">
      <c r="A200" s="37">
        <v>2196</v>
      </c>
      <c r="B200" s="38" t="s">
        <v>667</v>
      </c>
      <c r="C200" s="150">
        <v>41</v>
      </c>
      <c r="D200" s="150">
        <v>61</v>
      </c>
      <c r="E200" s="99">
        <f t="shared" si="61"/>
        <v>102</v>
      </c>
      <c r="F200" s="105">
        <v>23</v>
      </c>
      <c r="G200" s="99">
        <f t="shared" si="62"/>
        <v>125</v>
      </c>
      <c r="H200" s="135" t="str">
        <f>IF(G200="0","0",LOOKUP(G200,{0,66,80,100,120,140,160},{0,1,2,3,"3.5",4,5}))</f>
        <v>3.5</v>
      </c>
      <c r="I200" s="105">
        <v>50</v>
      </c>
      <c r="J200" s="105">
        <v>44</v>
      </c>
      <c r="K200" s="136">
        <f t="shared" si="63"/>
        <v>94</v>
      </c>
      <c r="L200" s="99">
        <f>IF(K200="0","0",LOOKUP(K200,{0,66,80,100,120,140,160},{0,1,2,3,"3.5",4,5}))</f>
        <v>2</v>
      </c>
      <c r="M200" s="105">
        <v>19</v>
      </c>
      <c r="N200" s="105">
        <v>15</v>
      </c>
      <c r="O200" s="105"/>
      <c r="P200" s="99">
        <f t="shared" si="64"/>
        <v>0</v>
      </c>
      <c r="Q200" s="137">
        <f>IF(P200="0","0",LOOKUP(P200,{0,33,40,50,60,70,80},{0,1,2,3,"3.5",4,5}))</f>
        <v>0</v>
      </c>
      <c r="R200" s="105">
        <v>26</v>
      </c>
      <c r="S200" s="105">
        <v>39</v>
      </c>
      <c r="T200" s="101">
        <f t="shared" si="65"/>
        <v>65</v>
      </c>
      <c r="U200" s="105">
        <v>18</v>
      </c>
      <c r="V200" s="105">
        <v>10</v>
      </c>
      <c r="W200" s="101">
        <f t="shared" si="66"/>
        <v>28</v>
      </c>
      <c r="X200" s="138">
        <f t="shared" si="67"/>
        <v>93</v>
      </c>
      <c r="Y200" s="99">
        <f>IF(X200="0","0",LOOKUP(X200,{0,66,80,100,120,140,160},{0,1,2,3,"3.5",4,5}))</f>
        <v>2</v>
      </c>
      <c r="Z200" s="105">
        <v>33</v>
      </c>
      <c r="AA200" s="105">
        <v>33</v>
      </c>
      <c r="AB200" s="99">
        <f t="shared" si="68"/>
        <v>66</v>
      </c>
      <c r="AC200" s="105">
        <v>23</v>
      </c>
      <c r="AD200" s="105">
        <v>19</v>
      </c>
      <c r="AE200" s="139">
        <f t="shared" si="69"/>
        <v>42</v>
      </c>
      <c r="AF200" s="140">
        <f t="shared" si="70"/>
        <v>108</v>
      </c>
      <c r="AG200" s="137">
        <f>IF(AF200="0","0",LOOKUP(AF200,{0,66,80,100,120,140,160},{0,1,2,3,"3.5",4,5}))</f>
        <v>3</v>
      </c>
      <c r="AH200" s="105">
        <v>27</v>
      </c>
      <c r="AI200" s="105">
        <v>28</v>
      </c>
      <c r="AJ200" s="99">
        <f t="shared" si="71"/>
        <v>55</v>
      </c>
      <c r="AK200" s="105">
        <v>22</v>
      </c>
      <c r="AL200" s="105">
        <v>21</v>
      </c>
      <c r="AM200" s="141">
        <f t="shared" si="72"/>
        <v>43</v>
      </c>
      <c r="AN200" s="140">
        <f t="shared" si="73"/>
        <v>98</v>
      </c>
      <c r="AO200" s="137">
        <f>IF(AN200="0","0",LOOKUP(AN200,{0,66,80,100,120,140,160},{0,1,2,3,"3.5",4,5}))</f>
        <v>2</v>
      </c>
      <c r="AP200" s="105">
        <v>42</v>
      </c>
      <c r="AQ200" s="105">
        <v>42</v>
      </c>
      <c r="AR200" s="101">
        <f t="shared" si="74"/>
        <v>84</v>
      </c>
      <c r="AS200" s="105">
        <v>16</v>
      </c>
      <c r="AT200" s="105">
        <v>11</v>
      </c>
      <c r="AU200" s="141">
        <f t="shared" si="75"/>
        <v>27</v>
      </c>
      <c r="AV200" s="141"/>
      <c r="AW200" s="141">
        <f t="shared" si="76"/>
        <v>0</v>
      </c>
      <c r="AX200" s="137">
        <f>IF(AW200="0","0",LOOKUP(AW200,{0,66,80,100,120,140,160},{0,1,2,3,"3.5",4,5}))</f>
        <v>0</v>
      </c>
      <c r="AY200" s="107" t="s">
        <v>486</v>
      </c>
      <c r="AZ200" s="107">
        <f>IF(ISBLANK(AX200)," ",IF(AX200="0","0",LOOKUP(AX200,{0,1,2,3,"3.5",4,5},{0,0,0,1,"1.5",2,3})))</f>
        <v>0</v>
      </c>
      <c r="BA200" s="44">
        <f t="shared" si="77"/>
        <v>0</v>
      </c>
      <c r="BB200" s="43" t="str">
        <f t="shared" si="78"/>
        <v>F</v>
      </c>
      <c r="BC200" s="34" t="str">
        <f t="shared" si="79"/>
        <v>Fail</v>
      </c>
      <c r="BD200" s="42"/>
      <c r="BE200" s="49" t="str">
        <f>IF(H200="0","0",LOOKUP(H200,{0,1,2,3,"3.5",4,5},{"F","D","C","B","A-","A","A+"}))</f>
        <v>A-</v>
      </c>
      <c r="BF200" s="49" t="str">
        <f>IF(L200="0","0",LOOKUP(L200,{0,1,2,3,"3.5",4,5},{"F","D","C","B","A-","A","A+"}))</f>
        <v>C</v>
      </c>
      <c r="BG200" s="49" t="str">
        <f>IF(Q200="0","0",LOOKUP(Q200,{0,1,2,3,"3.5",4,5},{"F","D","C","B","A-","A","A+"}))</f>
        <v>F</v>
      </c>
      <c r="BH200" s="49" t="str">
        <f>IF(Y200="0","0",LOOKUP(Y200,{0,1,2,3,"3.5",4,5},{"F","D","C","B","A-","A","A+"}))</f>
        <v>C</v>
      </c>
      <c r="BI200" s="49" t="str">
        <f>IF(AG200="0","0",LOOKUP(AG200,{0,1,2,3,"3.5",4,5},{"F","D","C","B","A-","A","A+"}))</f>
        <v>B</v>
      </c>
      <c r="BJ200" s="49" t="str">
        <f>IF(AO200="0","0",LOOKUP(AO200,{0,1,2,3,"3.5",4,5},{"F","D","C","B","A-","A","A+"}))</f>
        <v>C</v>
      </c>
      <c r="BK200" s="49" t="str">
        <f>IF(AX200="0","0",LOOKUP(AX200,{0,1,2,3,"3.5",4,5},{"F","D","C","B","A-","A","A+"}))</f>
        <v>F</v>
      </c>
      <c r="BL200" s="50">
        <f t="shared" si="80"/>
        <v>518</v>
      </c>
    </row>
    <row r="201" spans="1:64" ht="15" customHeight="1">
      <c r="A201" s="37">
        <v>2197</v>
      </c>
      <c r="B201" s="38" t="s">
        <v>668</v>
      </c>
      <c r="C201" s="150">
        <v>37</v>
      </c>
      <c r="D201" s="150">
        <v>60</v>
      </c>
      <c r="E201" s="99">
        <f t="shared" si="61"/>
        <v>97</v>
      </c>
      <c r="F201" s="105">
        <v>21</v>
      </c>
      <c r="G201" s="99">
        <f t="shared" si="62"/>
        <v>118</v>
      </c>
      <c r="H201" s="135">
        <f>IF(G201="0","0",LOOKUP(G201,{0,66,80,100,120,140,160},{0,1,2,3,"3.5",4,5}))</f>
        <v>3</v>
      </c>
      <c r="I201" s="105">
        <v>48</v>
      </c>
      <c r="J201" s="105">
        <v>43</v>
      </c>
      <c r="K201" s="136">
        <f t="shared" si="63"/>
        <v>91</v>
      </c>
      <c r="L201" s="99">
        <f>IF(K201="0","0",LOOKUP(K201,{0,66,80,100,120,140,160},{0,1,2,3,"3.5",4,5}))</f>
        <v>2</v>
      </c>
      <c r="M201" s="105">
        <v>21</v>
      </c>
      <c r="N201" s="105">
        <v>19</v>
      </c>
      <c r="O201" s="105">
        <v>13</v>
      </c>
      <c r="P201" s="99">
        <f t="shared" si="64"/>
        <v>53</v>
      </c>
      <c r="Q201" s="137">
        <f>IF(P201="0","0",LOOKUP(P201,{0,33,40,50,60,70,80},{0,1,2,3,"3.5",4,5}))</f>
        <v>3</v>
      </c>
      <c r="R201" s="105">
        <v>21</v>
      </c>
      <c r="S201" s="105">
        <v>35</v>
      </c>
      <c r="T201" s="101">
        <f t="shared" si="65"/>
        <v>56</v>
      </c>
      <c r="U201" s="105">
        <v>14</v>
      </c>
      <c r="V201" s="105">
        <v>15</v>
      </c>
      <c r="W201" s="101">
        <f t="shared" si="66"/>
        <v>29</v>
      </c>
      <c r="X201" s="138">
        <f t="shared" si="67"/>
        <v>85</v>
      </c>
      <c r="Y201" s="99">
        <f>IF(X201="0","0",LOOKUP(X201,{0,66,80,100,120,140,160},{0,1,2,3,"3.5",4,5}))</f>
        <v>2</v>
      </c>
      <c r="Z201" s="105">
        <v>36</v>
      </c>
      <c r="AA201" s="105">
        <v>21</v>
      </c>
      <c r="AB201" s="99">
        <f t="shared" si="68"/>
        <v>57</v>
      </c>
      <c r="AC201" s="105">
        <v>24</v>
      </c>
      <c r="AD201" s="105">
        <v>21</v>
      </c>
      <c r="AE201" s="139">
        <f t="shared" si="69"/>
        <v>45</v>
      </c>
      <c r="AF201" s="140">
        <f t="shared" si="70"/>
        <v>102</v>
      </c>
      <c r="AG201" s="137">
        <f>IF(AF201="0","0",LOOKUP(AF201,{0,66,80,100,120,140,160},{0,1,2,3,"3.5",4,5}))</f>
        <v>3</v>
      </c>
      <c r="AH201" s="105">
        <v>28</v>
      </c>
      <c r="AI201" s="105">
        <v>32</v>
      </c>
      <c r="AJ201" s="99">
        <f t="shared" si="71"/>
        <v>60</v>
      </c>
      <c r="AK201" s="105">
        <v>21</v>
      </c>
      <c r="AL201" s="105">
        <v>22</v>
      </c>
      <c r="AM201" s="141">
        <f t="shared" si="72"/>
        <v>43</v>
      </c>
      <c r="AN201" s="140">
        <f t="shared" si="73"/>
        <v>103</v>
      </c>
      <c r="AO201" s="137">
        <f>IF(AN201="0","0",LOOKUP(AN201,{0,66,80,100,120,140,160},{0,1,2,3,"3.5",4,5}))</f>
        <v>3</v>
      </c>
      <c r="AP201" s="105">
        <v>38</v>
      </c>
      <c r="AQ201" s="105">
        <v>34</v>
      </c>
      <c r="AR201" s="101">
        <f t="shared" si="74"/>
        <v>72</v>
      </c>
      <c r="AS201" s="105">
        <v>20</v>
      </c>
      <c r="AT201" s="105">
        <v>19</v>
      </c>
      <c r="AU201" s="141">
        <f t="shared" si="75"/>
        <v>39</v>
      </c>
      <c r="AV201" s="141">
        <v>46</v>
      </c>
      <c r="AW201" s="141">
        <f t="shared" si="76"/>
        <v>157</v>
      </c>
      <c r="AX201" s="137">
        <f>IF(AW201="0","0",LOOKUP(AW201,{0,66,80,100,120,140,160},{0,1,2,3,"3.5",4,5}))</f>
        <v>4</v>
      </c>
      <c r="AY201" s="107" t="s">
        <v>486</v>
      </c>
      <c r="AZ201" s="107">
        <f>IF(ISBLANK(AX201)," ",IF(AX201="0","0",LOOKUP(AX201,{0,1,2,3,"3.5",4,5},{0,0,0,1,"1.5",2,3})))</f>
        <v>2</v>
      </c>
      <c r="BA201" s="44">
        <f t="shared" si="77"/>
        <v>3</v>
      </c>
      <c r="BB201" s="43" t="str">
        <f t="shared" si="78"/>
        <v>B</v>
      </c>
      <c r="BC201" s="34" t="str">
        <f t="shared" si="79"/>
        <v>Average Result</v>
      </c>
      <c r="BD201" s="42"/>
      <c r="BE201" s="49" t="str">
        <f>IF(H201="0","0",LOOKUP(H201,{0,1,2,3,"3.5",4,5},{"F","D","C","B","A-","A","A+"}))</f>
        <v>B</v>
      </c>
      <c r="BF201" s="49" t="str">
        <f>IF(L201="0","0",LOOKUP(L201,{0,1,2,3,"3.5",4,5},{"F","D","C","B","A-","A","A+"}))</f>
        <v>C</v>
      </c>
      <c r="BG201" s="49" t="str">
        <f>IF(Q201="0","0",LOOKUP(Q201,{0,1,2,3,"3.5",4,5},{"F","D","C","B","A-","A","A+"}))</f>
        <v>B</v>
      </c>
      <c r="BH201" s="49" t="str">
        <f>IF(Y201="0","0",LOOKUP(Y201,{0,1,2,3,"3.5",4,5},{"F","D","C","B","A-","A","A+"}))</f>
        <v>C</v>
      </c>
      <c r="BI201" s="49" t="str">
        <f>IF(AG201="0","0",LOOKUP(AG201,{0,1,2,3,"3.5",4,5},{"F","D","C","B","A-","A","A+"}))</f>
        <v>B</v>
      </c>
      <c r="BJ201" s="49" t="str">
        <f>IF(AO201="0","0",LOOKUP(AO201,{0,1,2,3,"3.5",4,5},{"F","D","C","B","A-","A","A+"}))</f>
        <v>B</v>
      </c>
      <c r="BK201" s="49" t="str">
        <f>IF(AX201="0","0",LOOKUP(AX201,{0,1,2,3,"3.5",4,5},{"F","D","C","B","A-","A","A+"}))</f>
        <v>A</v>
      </c>
      <c r="BL201" s="50">
        <f t="shared" si="80"/>
        <v>709</v>
      </c>
    </row>
    <row r="202" spans="1:64" ht="15" customHeight="1">
      <c r="A202" s="37">
        <v>2198</v>
      </c>
      <c r="B202" s="38" t="s">
        <v>669</v>
      </c>
      <c r="C202" s="150"/>
      <c r="D202" s="150"/>
      <c r="E202" s="99">
        <f t="shared" si="61"/>
        <v>0</v>
      </c>
      <c r="F202" s="105"/>
      <c r="G202" s="99">
        <f t="shared" si="62"/>
        <v>0</v>
      </c>
      <c r="H202" s="135">
        <f>IF(G202="0","0",LOOKUP(G202,{0,66,80,100,120,140,160},{0,1,2,3,"3.5",4,5}))</f>
        <v>0</v>
      </c>
      <c r="I202" s="105"/>
      <c r="J202" s="105"/>
      <c r="K202" s="136">
        <f t="shared" si="63"/>
        <v>0</v>
      </c>
      <c r="L202" s="99">
        <f>IF(K202="0","0",LOOKUP(K202,{0,66,80,100,120,140,160},{0,1,2,3,"3.5",4,5}))</f>
        <v>0</v>
      </c>
      <c r="M202" s="105"/>
      <c r="N202" s="105"/>
      <c r="O202" s="105"/>
      <c r="P202" s="99">
        <f t="shared" si="64"/>
        <v>0</v>
      </c>
      <c r="Q202" s="137">
        <f>IF(P202="0","0",LOOKUP(P202,{0,33,40,50,60,70,80},{0,1,2,3,"3.5",4,5}))</f>
        <v>0</v>
      </c>
      <c r="R202" s="105"/>
      <c r="S202" s="105"/>
      <c r="T202" s="101">
        <f t="shared" si="65"/>
        <v>0</v>
      </c>
      <c r="U202" s="105"/>
      <c r="V202" s="105"/>
      <c r="W202" s="101">
        <f t="shared" si="66"/>
        <v>0</v>
      </c>
      <c r="X202" s="138">
        <f t="shared" si="67"/>
        <v>0</v>
      </c>
      <c r="Y202" s="99">
        <f>IF(X202="0","0",LOOKUP(X202,{0,66,80,100,120,140,160},{0,1,2,3,"3.5",4,5}))</f>
        <v>0</v>
      </c>
      <c r="Z202" s="105"/>
      <c r="AA202" s="105"/>
      <c r="AB202" s="99">
        <f t="shared" si="68"/>
        <v>0</v>
      </c>
      <c r="AC202" s="105"/>
      <c r="AD202" s="105"/>
      <c r="AE202" s="139">
        <f t="shared" si="69"/>
        <v>0</v>
      </c>
      <c r="AF202" s="140">
        <f t="shared" si="70"/>
        <v>0</v>
      </c>
      <c r="AG202" s="137">
        <f>IF(AF202="0","0",LOOKUP(AF202,{0,66,80,100,120,140,160},{0,1,2,3,"3.5",4,5}))</f>
        <v>0</v>
      </c>
      <c r="AH202" s="105"/>
      <c r="AI202" s="105"/>
      <c r="AJ202" s="99">
        <f t="shared" si="71"/>
        <v>0</v>
      </c>
      <c r="AK202" s="105"/>
      <c r="AL202" s="105"/>
      <c r="AM202" s="141">
        <f t="shared" si="72"/>
        <v>0</v>
      </c>
      <c r="AN202" s="140">
        <f t="shared" si="73"/>
        <v>0</v>
      </c>
      <c r="AO202" s="137">
        <f>IF(AN202="0","0",LOOKUP(AN202,{0,66,80,100,120,140,160},{0,1,2,3,"3.5",4,5}))</f>
        <v>0</v>
      </c>
      <c r="AP202" s="105"/>
      <c r="AQ202" s="105"/>
      <c r="AR202" s="101">
        <f t="shared" si="74"/>
        <v>0</v>
      </c>
      <c r="AS202" s="105"/>
      <c r="AT202" s="105"/>
      <c r="AU202" s="141">
        <f t="shared" si="75"/>
        <v>0</v>
      </c>
      <c r="AV202" s="141"/>
      <c r="AW202" s="141">
        <f t="shared" si="76"/>
        <v>0</v>
      </c>
      <c r="AX202" s="137">
        <f>IF(AW202="0","0",LOOKUP(AW202,{0,66,80,100,120,140,160},{0,1,2,3,"3.5",4,5}))</f>
        <v>0</v>
      </c>
      <c r="AY202" s="107" t="s">
        <v>486</v>
      </c>
      <c r="AZ202" s="107">
        <f>IF(ISBLANK(AX202)," ",IF(AX202="0","0",LOOKUP(AX202,{0,1,2,3,"3.5",4,5},{0,0,0,1,"1.5",2,3})))</f>
        <v>0</v>
      </c>
      <c r="BA202" s="44">
        <f t="shared" si="77"/>
        <v>0</v>
      </c>
      <c r="BB202" s="43" t="str">
        <f t="shared" si="78"/>
        <v>F</v>
      </c>
      <c r="BC202" s="34" t="str">
        <f t="shared" si="79"/>
        <v>Fail</v>
      </c>
      <c r="BD202" s="42"/>
      <c r="BE202" s="49" t="str">
        <f>IF(H202="0","0",LOOKUP(H202,{0,1,2,3,"3.5",4,5},{"F","D","C","B","A-","A","A+"}))</f>
        <v>F</v>
      </c>
      <c r="BF202" s="49" t="str">
        <f>IF(L202="0","0",LOOKUP(L202,{0,1,2,3,"3.5",4,5},{"F","D","C","B","A-","A","A+"}))</f>
        <v>F</v>
      </c>
      <c r="BG202" s="49" t="str">
        <f>IF(Q202="0","0",LOOKUP(Q202,{0,1,2,3,"3.5",4,5},{"F","D","C","B","A-","A","A+"}))</f>
        <v>F</v>
      </c>
      <c r="BH202" s="49" t="str">
        <f>IF(Y202="0","0",LOOKUP(Y202,{0,1,2,3,"3.5",4,5},{"F","D","C","B","A-","A","A+"}))</f>
        <v>F</v>
      </c>
      <c r="BI202" s="49" t="str">
        <f>IF(AG202="0","0",LOOKUP(AG202,{0,1,2,3,"3.5",4,5},{"F","D","C","B","A-","A","A+"}))</f>
        <v>F</v>
      </c>
      <c r="BJ202" s="49" t="str">
        <f>IF(AO202="0","0",LOOKUP(AO202,{0,1,2,3,"3.5",4,5},{"F","D","C","B","A-","A","A+"}))</f>
        <v>F</v>
      </c>
      <c r="BK202" s="49" t="str">
        <f>IF(AX202="0","0",LOOKUP(AX202,{0,1,2,3,"3.5",4,5},{"F","D","C","B","A-","A","A+"}))</f>
        <v>F</v>
      </c>
      <c r="BL202" s="50">
        <f t="shared" si="80"/>
        <v>0</v>
      </c>
    </row>
    <row r="203" spans="1:64" ht="15" customHeight="1">
      <c r="A203" s="37">
        <v>2199</v>
      </c>
      <c r="B203" s="38" t="s">
        <v>670</v>
      </c>
      <c r="C203" s="150">
        <v>41</v>
      </c>
      <c r="D203" s="150">
        <v>63</v>
      </c>
      <c r="E203" s="99">
        <f t="shared" si="61"/>
        <v>104</v>
      </c>
      <c r="F203" s="105">
        <v>24</v>
      </c>
      <c r="G203" s="99">
        <f t="shared" si="62"/>
        <v>128</v>
      </c>
      <c r="H203" s="135" t="str">
        <f>IF(G203="0","0",LOOKUP(G203,{0,66,80,100,120,140,160},{0,1,2,3,"3.5",4,5}))</f>
        <v>3.5</v>
      </c>
      <c r="I203" s="105">
        <v>43</v>
      </c>
      <c r="J203" s="105">
        <v>51</v>
      </c>
      <c r="K203" s="136">
        <f t="shared" si="63"/>
        <v>94</v>
      </c>
      <c r="L203" s="99">
        <f>IF(K203="0","0",LOOKUP(K203,{0,66,80,100,120,140,160},{0,1,2,3,"3.5",4,5}))</f>
        <v>2</v>
      </c>
      <c r="M203" s="105">
        <v>20</v>
      </c>
      <c r="N203" s="105">
        <v>18</v>
      </c>
      <c r="O203" s="105">
        <v>22</v>
      </c>
      <c r="P203" s="99">
        <f t="shared" si="64"/>
        <v>60</v>
      </c>
      <c r="Q203" s="137" t="str">
        <f>IF(P203="0","0",LOOKUP(P203,{0,33,40,50,60,70,80},{0,1,2,3,"3.5",4,5}))</f>
        <v>3.5</v>
      </c>
      <c r="R203" s="105">
        <v>23</v>
      </c>
      <c r="S203" s="105">
        <v>38</v>
      </c>
      <c r="T203" s="101">
        <f t="shared" si="65"/>
        <v>61</v>
      </c>
      <c r="U203" s="105">
        <v>21</v>
      </c>
      <c r="V203" s="105">
        <v>19</v>
      </c>
      <c r="W203" s="101">
        <f t="shared" si="66"/>
        <v>40</v>
      </c>
      <c r="X203" s="138">
        <f t="shared" si="67"/>
        <v>101</v>
      </c>
      <c r="Y203" s="99">
        <f>IF(X203="0","0",LOOKUP(X203,{0,66,80,100,120,140,160},{0,1,2,3,"3.5",4,5}))</f>
        <v>3</v>
      </c>
      <c r="Z203" s="105">
        <v>48</v>
      </c>
      <c r="AA203" s="105">
        <v>41</v>
      </c>
      <c r="AB203" s="99">
        <f t="shared" si="68"/>
        <v>89</v>
      </c>
      <c r="AC203" s="105">
        <v>26</v>
      </c>
      <c r="AD203" s="105">
        <v>24</v>
      </c>
      <c r="AE203" s="139">
        <f t="shared" si="69"/>
        <v>50</v>
      </c>
      <c r="AF203" s="140">
        <f t="shared" si="70"/>
        <v>139</v>
      </c>
      <c r="AG203" s="137" t="str">
        <f>IF(AF203="0","0",LOOKUP(AF203,{0,66,80,100,120,140,160},{0,1,2,3,"3.5",4,5}))</f>
        <v>3.5</v>
      </c>
      <c r="AH203" s="105">
        <v>35</v>
      </c>
      <c r="AI203" s="105">
        <v>38</v>
      </c>
      <c r="AJ203" s="99">
        <f t="shared" si="71"/>
        <v>73</v>
      </c>
      <c r="AK203" s="105">
        <v>22</v>
      </c>
      <c r="AL203" s="105">
        <v>19</v>
      </c>
      <c r="AM203" s="141">
        <f t="shared" si="72"/>
        <v>41</v>
      </c>
      <c r="AN203" s="140">
        <f t="shared" si="73"/>
        <v>114</v>
      </c>
      <c r="AO203" s="137">
        <f>IF(AN203="0","0",LOOKUP(AN203,{0,66,80,100,120,140,160},{0,1,2,3,"3.5",4,5}))</f>
        <v>3</v>
      </c>
      <c r="AP203" s="105">
        <v>42</v>
      </c>
      <c r="AQ203" s="105">
        <v>30</v>
      </c>
      <c r="AR203" s="101">
        <f t="shared" si="74"/>
        <v>72</v>
      </c>
      <c r="AS203" s="105">
        <v>19</v>
      </c>
      <c r="AT203" s="105">
        <v>19</v>
      </c>
      <c r="AU203" s="141">
        <f t="shared" si="75"/>
        <v>38</v>
      </c>
      <c r="AV203" s="141">
        <v>50</v>
      </c>
      <c r="AW203" s="141">
        <f t="shared" si="76"/>
        <v>160</v>
      </c>
      <c r="AX203" s="137">
        <f>IF(AW203="0","0",LOOKUP(AW203,{0,66,80,100,120,140,160},{0,1,2,3,"3.5",4,5}))</f>
        <v>5</v>
      </c>
      <c r="AY203" s="107" t="s">
        <v>486</v>
      </c>
      <c r="AZ203" s="107">
        <f>IF(ISBLANK(AX203)," ",IF(AX203="0","0",LOOKUP(AX203,{0,1,2,3,"3.5",4,5},{0,0,0,1,"1.5",2,3})))</f>
        <v>3</v>
      </c>
      <c r="BA203" s="44">
        <f t="shared" si="77"/>
        <v>3.5833333333333335</v>
      </c>
      <c r="BB203" s="43" t="str">
        <f t="shared" si="78"/>
        <v>A-</v>
      </c>
      <c r="BC203" s="34" t="str">
        <f t="shared" si="79"/>
        <v>Good Result</v>
      </c>
      <c r="BD203" s="42"/>
      <c r="BE203" s="49" t="str">
        <f>IF(H203="0","0",LOOKUP(H203,{0,1,2,3,"3.5",4,5},{"F","D","C","B","A-","A","A+"}))</f>
        <v>A-</v>
      </c>
      <c r="BF203" s="49" t="str">
        <f>IF(L203="0","0",LOOKUP(L203,{0,1,2,3,"3.5",4,5},{"F","D","C","B","A-","A","A+"}))</f>
        <v>C</v>
      </c>
      <c r="BG203" s="49" t="str">
        <f>IF(Q203="0","0",LOOKUP(Q203,{0,1,2,3,"3.5",4,5},{"F","D","C","B","A-","A","A+"}))</f>
        <v>A-</v>
      </c>
      <c r="BH203" s="49" t="str">
        <f>IF(Y203="0","0",LOOKUP(Y203,{0,1,2,3,"3.5",4,5},{"F","D","C","B","A-","A","A+"}))</f>
        <v>B</v>
      </c>
      <c r="BI203" s="49" t="str">
        <f>IF(AG203="0","0",LOOKUP(AG203,{0,1,2,3,"3.5",4,5},{"F","D","C","B","A-","A","A+"}))</f>
        <v>A-</v>
      </c>
      <c r="BJ203" s="49" t="str">
        <f>IF(AO203="0","0",LOOKUP(AO203,{0,1,2,3,"3.5",4,5},{"F","D","C","B","A-","A","A+"}))</f>
        <v>B</v>
      </c>
      <c r="BK203" s="49" t="str">
        <f>IF(AX203="0","0",LOOKUP(AX203,{0,1,2,3,"3.5",4,5},{"F","D","C","B","A-","A","A+"}))</f>
        <v>A+</v>
      </c>
      <c r="BL203" s="50">
        <f t="shared" si="80"/>
        <v>796</v>
      </c>
    </row>
    <row r="204" spans="1:64" ht="15" customHeight="1">
      <c r="A204" s="37">
        <v>2200</v>
      </c>
      <c r="B204" s="38" t="s">
        <v>671</v>
      </c>
      <c r="C204" s="150"/>
      <c r="D204" s="150"/>
      <c r="E204" s="99">
        <f t="shared" si="61"/>
        <v>0</v>
      </c>
      <c r="F204" s="105"/>
      <c r="G204" s="99">
        <f t="shared" si="62"/>
        <v>0</v>
      </c>
      <c r="H204" s="135">
        <f>IF(G204="0","0",LOOKUP(G204,{0,66,80,100,120,140,160},{0,1,2,3,"3.5",4,5}))</f>
        <v>0</v>
      </c>
      <c r="I204" s="105"/>
      <c r="J204" s="105"/>
      <c r="K204" s="136">
        <f t="shared" si="63"/>
        <v>0</v>
      </c>
      <c r="L204" s="99">
        <f>IF(K204="0","0",LOOKUP(K204,{0,66,80,100,120,140,160},{0,1,2,3,"3.5",4,5}))</f>
        <v>0</v>
      </c>
      <c r="M204" s="105">
        <v>28</v>
      </c>
      <c r="N204" s="105">
        <v>12</v>
      </c>
      <c r="O204" s="105">
        <v>13</v>
      </c>
      <c r="P204" s="99">
        <f t="shared" si="64"/>
        <v>53</v>
      </c>
      <c r="Q204" s="137">
        <f>IF(P204="0","0",LOOKUP(P204,{0,33,40,50,60,70,80},{0,1,2,3,"3.5",4,5}))</f>
        <v>3</v>
      </c>
      <c r="R204" s="105">
        <v>18</v>
      </c>
      <c r="S204" s="105">
        <v>34</v>
      </c>
      <c r="T204" s="101">
        <f t="shared" si="65"/>
        <v>52</v>
      </c>
      <c r="U204" s="105">
        <v>13</v>
      </c>
      <c r="V204" s="105">
        <v>19</v>
      </c>
      <c r="W204" s="101">
        <f t="shared" si="66"/>
        <v>32</v>
      </c>
      <c r="X204" s="138">
        <f t="shared" si="67"/>
        <v>84</v>
      </c>
      <c r="Y204" s="99">
        <f>IF(X204="0","0",LOOKUP(X204,{0,66,80,100,120,140,160},{0,1,2,3,"3.5",4,5}))</f>
        <v>2</v>
      </c>
      <c r="Z204" s="105">
        <v>40</v>
      </c>
      <c r="AA204" s="105">
        <v>32</v>
      </c>
      <c r="AB204" s="99">
        <f t="shared" si="68"/>
        <v>72</v>
      </c>
      <c r="AC204" s="105">
        <v>22</v>
      </c>
      <c r="AD204" s="105">
        <v>20</v>
      </c>
      <c r="AE204" s="139">
        <f t="shared" si="69"/>
        <v>42</v>
      </c>
      <c r="AF204" s="140">
        <f t="shared" si="70"/>
        <v>114</v>
      </c>
      <c r="AG204" s="137">
        <f>IF(AF204="0","0",LOOKUP(AF204,{0,66,80,100,120,140,160},{0,1,2,3,"3.5",4,5}))</f>
        <v>3</v>
      </c>
      <c r="AH204" s="105">
        <v>45</v>
      </c>
      <c r="AI204" s="105">
        <v>44</v>
      </c>
      <c r="AJ204" s="99">
        <f t="shared" si="71"/>
        <v>89</v>
      </c>
      <c r="AK204" s="105">
        <v>20</v>
      </c>
      <c r="AL204" s="105">
        <v>15</v>
      </c>
      <c r="AM204" s="141">
        <f t="shared" si="72"/>
        <v>35</v>
      </c>
      <c r="AN204" s="140">
        <f t="shared" si="73"/>
        <v>124</v>
      </c>
      <c r="AO204" s="137" t="str">
        <f>IF(AN204="0","0",LOOKUP(AN204,{0,66,80,100,120,140,160},{0,1,2,3,"3.5",4,5}))</f>
        <v>3.5</v>
      </c>
      <c r="AP204" s="105">
        <v>39</v>
      </c>
      <c r="AQ204" s="105">
        <v>33</v>
      </c>
      <c r="AR204" s="101">
        <f t="shared" si="74"/>
        <v>72</v>
      </c>
      <c r="AS204" s="105">
        <v>17</v>
      </c>
      <c r="AT204" s="105">
        <v>20</v>
      </c>
      <c r="AU204" s="141">
        <f t="shared" si="75"/>
        <v>37</v>
      </c>
      <c r="AV204" s="141">
        <v>50</v>
      </c>
      <c r="AW204" s="141">
        <f t="shared" si="76"/>
        <v>159</v>
      </c>
      <c r="AX204" s="137">
        <f>IF(AW204="0","0",LOOKUP(AW204,{0,66,80,100,120,140,160},{0,1,2,3,"3.5",4,5}))</f>
        <v>4</v>
      </c>
      <c r="AY204" s="107" t="s">
        <v>486</v>
      </c>
      <c r="AZ204" s="107">
        <f>IF(ISBLANK(AX204)," ",IF(AX204="0","0",LOOKUP(AX204,{0,1,2,3,"3.5",4,5},{0,0,0,1,"1.5",2,3})))</f>
        <v>2</v>
      </c>
      <c r="BA204" s="44">
        <f t="shared" si="77"/>
        <v>0</v>
      </c>
      <c r="BB204" s="43" t="str">
        <f t="shared" si="78"/>
        <v>F</v>
      </c>
      <c r="BC204" s="34" t="str">
        <f t="shared" si="79"/>
        <v>Fail</v>
      </c>
      <c r="BD204" s="42"/>
      <c r="BE204" s="49" t="str">
        <f>IF(H204="0","0",LOOKUP(H204,{0,1,2,3,"3.5",4,5},{"F","D","C","B","A-","A","A+"}))</f>
        <v>F</v>
      </c>
      <c r="BF204" s="49" t="str">
        <f>IF(L204="0","0",LOOKUP(L204,{0,1,2,3,"3.5",4,5},{"F","D","C","B","A-","A","A+"}))</f>
        <v>F</v>
      </c>
      <c r="BG204" s="49" t="str">
        <f>IF(Q204="0","0",LOOKUP(Q204,{0,1,2,3,"3.5",4,5},{"F","D","C","B","A-","A","A+"}))</f>
        <v>B</v>
      </c>
      <c r="BH204" s="49" t="str">
        <f>IF(Y204="0","0",LOOKUP(Y204,{0,1,2,3,"3.5",4,5},{"F","D","C","B","A-","A","A+"}))</f>
        <v>C</v>
      </c>
      <c r="BI204" s="49" t="str">
        <f>IF(AG204="0","0",LOOKUP(AG204,{0,1,2,3,"3.5",4,5},{"F","D","C","B","A-","A","A+"}))</f>
        <v>B</v>
      </c>
      <c r="BJ204" s="49" t="str">
        <f>IF(AO204="0","0",LOOKUP(AO204,{0,1,2,3,"3.5",4,5},{"F","D","C","B","A-","A","A+"}))</f>
        <v>A-</v>
      </c>
      <c r="BK204" s="49" t="str">
        <f>IF(AX204="0","0",LOOKUP(AX204,{0,1,2,3,"3.5",4,5},{"F","D","C","B","A-","A","A+"}))</f>
        <v>A</v>
      </c>
      <c r="BL204" s="50">
        <f t="shared" si="80"/>
        <v>534</v>
      </c>
    </row>
    <row r="205" spans="1:64" ht="15" customHeight="1">
      <c r="A205" s="37">
        <v>2201</v>
      </c>
      <c r="B205" s="38" t="s">
        <v>672</v>
      </c>
      <c r="C205" s="150">
        <v>42</v>
      </c>
      <c r="D205" s="150">
        <v>68</v>
      </c>
      <c r="E205" s="99">
        <f t="shared" si="61"/>
        <v>110</v>
      </c>
      <c r="F205" s="105">
        <v>26</v>
      </c>
      <c r="G205" s="99">
        <f t="shared" si="62"/>
        <v>136</v>
      </c>
      <c r="H205" s="135" t="str">
        <f>IF(G205="0","0",LOOKUP(G205,{0,66,80,100,120,140,160},{0,1,2,3,"3.5",4,5}))</f>
        <v>3.5</v>
      </c>
      <c r="I205" s="105">
        <v>62</v>
      </c>
      <c r="J205" s="105">
        <v>62</v>
      </c>
      <c r="K205" s="136">
        <f t="shared" si="63"/>
        <v>124</v>
      </c>
      <c r="L205" s="99" t="str">
        <f>IF(K205="0","0",LOOKUP(K205,{0,66,80,100,120,140,160},{0,1,2,3,"3.5",4,5}))</f>
        <v>3.5</v>
      </c>
      <c r="M205" s="105">
        <v>23</v>
      </c>
      <c r="N205" s="105">
        <v>17</v>
      </c>
      <c r="O205" s="105">
        <v>18</v>
      </c>
      <c r="P205" s="99">
        <f t="shared" si="64"/>
        <v>58</v>
      </c>
      <c r="Q205" s="137">
        <f>IF(P205="0","0",LOOKUP(P205,{0,33,40,50,60,70,80},{0,1,2,3,"3.5",4,5}))</f>
        <v>3</v>
      </c>
      <c r="R205" s="105">
        <v>32</v>
      </c>
      <c r="S205" s="105">
        <v>42</v>
      </c>
      <c r="T205" s="101">
        <f t="shared" si="65"/>
        <v>74</v>
      </c>
      <c r="U205" s="105">
        <v>18</v>
      </c>
      <c r="V205" s="105">
        <v>18</v>
      </c>
      <c r="W205" s="101">
        <f t="shared" si="66"/>
        <v>36</v>
      </c>
      <c r="X205" s="138">
        <f t="shared" si="67"/>
        <v>110</v>
      </c>
      <c r="Y205" s="99">
        <f>IF(X205="0","0",LOOKUP(X205,{0,66,80,100,120,140,160},{0,1,2,3,"3.5",4,5}))</f>
        <v>3</v>
      </c>
      <c r="Z205" s="105">
        <v>41</v>
      </c>
      <c r="AA205" s="105">
        <v>47</v>
      </c>
      <c r="AB205" s="99">
        <f t="shared" si="68"/>
        <v>88</v>
      </c>
      <c r="AC205" s="105">
        <v>26</v>
      </c>
      <c r="AD205" s="105">
        <v>25</v>
      </c>
      <c r="AE205" s="139">
        <f t="shared" si="69"/>
        <v>51</v>
      </c>
      <c r="AF205" s="140">
        <f t="shared" si="70"/>
        <v>139</v>
      </c>
      <c r="AG205" s="137" t="str">
        <f>IF(AF205="0","0",LOOKUP(AF205,{0,66,80,100,120,140,160},{0,1,2,3,"3.5",4,5}))</f>
        <v>3.5</v>
      </c>
      <c r="AH205" s="105">
        <v>48</v>
      </c>
      <c r="AI205" s="105">
        <v>47</v>
      </c>
      <c r="AJ205" s="99">
        <f t="shared" si="71"/>
        <v>95</v>
      </c>
      <c r="AK205" s="105">
        <v>25</v>
      </c>
      <c r="AL205" s="105">
        <v>20</v>
      </c>
      <c r="AM205" s="141">
        <f t="shared" si="72"/>
        <v>45</v>
      </c>
      <c r="AN205" s="140">
        <f t="shared" si="73"/>
        <v>140</v>
      </c>
      <c r="AO205" s="137">
        <f>IF(AN205="0","0",LOOKUP(AN205,{0,66,80,100,120,140,160},{0,1,2,3,"3.5",4,5}))</f>
        <v>4</v>
      </c>
      <c r="AP205" s="105">
        <v>38</v>
      </c>
      <c r="AQ205" s="105">
        <v>43</v>
      </c>
      <c r="AR205" s="101">
        <f t="shared" si="74"/>
        <v>81</v>
      </c>
      <c r="AS205" s="105">
        <v>19</v>
      </c>
      <c r="AT205" s="105">
        <v>19</v>
      </c>
      <c r="AU205" s="141">
        <f t="shared" si="75"/>
        <v>38</v>
      </c>
      <c r="AV205" s="141">
        <v>50</v>
      </c>
      <c r="AW205" s="141">
        <f t="shared" si="76"/>
        <v>169</v>
      </c>
      <c r="AX205" s="137">
        <f>IF(AW205="0","0",LOOKUP(AW205,{0,66,80,100,120,140,160},{0,1,2,3,"3.5",4,5}))</f>
        <v>5</v>
      </c>
      <c r="AY205" s="107" t="s">
        <v>486</v>
      </c>
      <c r="AZ205" s="107">
        <f>IF(ISBLANK(AX205)," ",IF(AX205="0","0",LOOKUP(AX205,{0,1,2,3,"3.5",4,5},{0,0,0,1,"1.5",2,3})))</f>
        <v>3</v>
      </c>
      <c r="BA205" s="44">
        <f t="shared" si="77"/>
        <v>3.9166666666666665</v>
      </c>
      <c r="BB205" s="43" t="str">
        <f t="shared" si="78"/>
        <v>A-</v>
      </c>
      <c r="BC205" s="34" t="str">
        <f t="shared" si="79"/>
        <v>Good Result</v>
      </c>
      <c r="BD205" s="42"/>
      <c r="BE205" s="49" t="str">
        <f>IF(H205="0","0",LOOKUP(H205,{0,1,2,3,"3.5",4,5},{"F","D","C","B","A-","A","A+"}))</f>
        <v>A-</v>
      </c>
      <c r="BF205" s="49" t="str">
        <f>IF(L205="0","0",LOOKUP(L205,{0,1,2,3,"3.5",4,5},{"F","D","C","B","A-","A","A+"}))</f>
        <v>A-</v>
      </c>
      <c r="BG205" s="49" t="str">
        <f>IF(Q205="0","0",LOOKUP(Q205,{0,1,2,3,"3.5",4,5},{"F","D","C","B","A-","A","A+"}))</f>
        <v>B</v>
      </c>
      <c r="BH205" s="49" t="str">
        <f>IF(Y205="0","0",LOOKUP(Y205,{0,1,2,3,"3.5",4,5},{"F","D","C","B","A-","A","A+"}))</f>
        <v>B</v>
      </c>
      <c r="BI205" s="49" t="str">
        <f>IF(AG205="0","0",LOOKUP(AG205,{0,1,2,3,"3.5",4,5},{"F","D","C","B","A-","A","A+"}))</f>
        <v>A-</v>
      </c>
      <c r="BJ205" s="49" t="str">
        <f>IF(AO205="0","0",LOOKUP(AO205,{0,1,2,3,"3.5",4,5},{"F","D","C","B","A-","A","A+"}))</f>
        <v>A</v>
      </c>
      <c r="BK205" s="49" t="str">
        <f>IF(AX205="0","0",LOOKUP(AX205,{0,1,2,3,"3.5",4,5},{"F","D","C","B","A-","A","A+"}))</f>
        <v>A+</v>
      </c>
      <c r="BL205" s="50">
        <f t="shared" si="80"/>
        <v>876</v>
      </c>
    </row>
    <row r="206" spans="1:64" ht="15" customHeight="1">
      <c r="A206" s="37">
        <v>2202</v>
      </c>
      <c r="B206" s="38" t="s">
        <v>673</v>
      </c>
      <c r="C206" s="150">
        <v>30</v>
      </c>
      <c r="D206" s="150">
        <v>74</v>
      </c>
      <c r="E206" s="99">
        <f t="shared" si="61"/>
        <v>104</v>
      </c>
      <c r="F206" s="105">
        <v>25</v>
      </c>
      <c r="G206" s="99">
        <f t="shared" si="62"/>
        <v>129</v>
      </c>
      <c r="H206" s="135" t="str">
        <f>IF(G206="0","0",LOOKUP(G206,{0,66,80,100,120,140,160},{0,1,2,3,"3.5",4,5}))</f>
        <v>3.5</v>
      </c>
      <c r="I206" s="105">
        <v>58</v>
      </c>
      <c r="J206" s="105">
        <v>65</v>
      </c>
      <c r="K206" s="136">
        <f t="shared" si="63"/>
        <v>123</v>
      </c>
      <c r="L206" s="99" t="str">
        <f>IF(K206="0","0",LOOKUP(K206,{0,66,80,100,120,140,160},{0,1,2,3,"3.5",4,5}))</f>
        <v>3.5</v>
      </c>
      <c r="M206" s="105">
        <v>22</v>
      </c>
      <c r="N206" s="105">
        <v>17</v>
      </c>
      <c r="O206" s="105">
        <v>12</v>
      </c>
      <c r="P206" s="99">
        <f t="shared" si="64"/>
        <v>51</v>
      </c>
      <c r="Q206" s="137">
        <f>IF(P206="0","0",LOOKUP(P206,{0,33,40,50,60,70,80},{0,1,2,3,"3.5",4,5}))</f>
        <v>3</v>
      </c>
      <c r="R206" s="105">
        <v>17</v>
      </c>
      <c r="S206" s="105">
        <v>36</v>
      </c>
      <c r="T206" s="101">
        <f t="shared" si="65"/>
        <v>53</v>
      </c>
      <c r="U206" s="105">
        <v>16</v>
      </c>
      <c r="V206" s="105">
        <v>14</v>
      </c>
      <c r="W206" s="101">
        <f t="shared" si="66"/>
        <v>30</v>
      </c>
      <c r="X206" s="138">
        <f t="shared" si="67"/>
        <v>83</v>
      </c>
      <c r="Y206" s="99">
        <f>IF(X206="0","0",LOOKUP(X206,{0,66,80,100,120,140,160},{0,1,2,3,"3.5",4,5}))</f>
        <v>2</v>
      </c>
      <c r="Z206" s="105">
        <v>34</v>
      </c>
      <c r="AA206" s="105">
        <v>28</v>
      </c>
      <c r="AB206" s="99">
        <f t="shared" si="68"/>
        <v>62</v>
      </c>
      <c r="AC206" s="105">
        <v>26</v>
      </c>
      <c r="AD206" s="105">
        <v>24</v>
      </c>
      <c r="AE206" s="139">
        <f t="shared" si="69"/>
        <v>50</v>
      </c>
      <c r="AF206" s="140">
        <f t="shared" si="70"/>
        <v>112</v>
      </c>
      <c r="AG206" s="137">
        <f>IF(AF206="0","0",LOOKUP(AF206,{0,66,80,100,120,140,160},{0,1,2,3,"3.5",4,5}))</f>
        <v>3</v>
      </c>
      <c r="AH206" s="105">
        <v>31</v>
      </c>
      <c r="AI206" s="105">
        <v>26</v>
      </c>
      <c r="AJ206" s="99">
        <f t="shared" si="71"/>
        <v>57</v>
      </c>
      <c r="AK206" s="105">
        <v>23</v>
      </c>
      <c r="AL206" s="105">
        <v>21</v>
      </c>
      <c r="AM206" s="141">
        <f t="shared" si="72"/>
        <v>44</v>
      </c>
      <c r="AN206" s="140">
        <f t="shared" si="73"/>
        <v>101</v>
      </c>
      <c r="AO206" s="137">
        <f>IF(AN206="0","0",LOOKUP(AN206,{0,66,80,100,120,140,160},{0,1,2,3,"3.5",4,5}))</f>
        <v>3</v>
      </c>
      <c r="AP206" s="105">
        <v>26</v>
      </c>
      <c r="AQ206" s="105">
        <v>30</v>
      </c>
      <c r="AR206" s="101">
        <f t="shared" si="74"/>
        <v>56</v>
      </c>
      <c r="AS206" s="105">
        <v>20</v>
      </c>
      <c r="AT206" s="105">
        <v>21</v>
      </c>
      <c r="AU206" s="141">
        <f t="shared" si="75"/>
        <v>41</v>
      </c>
      <c r="AV206" s="141">
        <v>32</v>
      </c>
      <c r="AW206" s="141">
        <f t="shared" si="76"/>
        <v>129</v>
      </c>
      <c r="AX206" s="137" t="str">
        <f>IF(AW206="0","0",LOOKUP(AW206,{0,66,80,100,120,140,160},{0,1,2,3,"3.5",4,5}))</f>
        <v>3.5</v>
      </c>
      <c r="AY206" s="107" t="s">
        <v>486</v>
      </c>
      <c r="AZ206" s="107" t="str">
        <f>IF(ISBLANK(AX206)," ",IF(AX206="0","0",LOOKUP(AX206,{0,1,2,3,"3.5",4,5},{0,0,0,1,"1.5",2,3})))</f>
        <v>1.5</v>
      </c>
      <c r="BA206" s="44">
        <f t="shared" si="77"/>
        <v>3.25</v>
      </c>
      <c r="BB206" s="43" t="str">
        <f t="shared" si="78"/>
        <v>B</v>
      </c>
      <c r="BC206" s="34" t="str">
        <f t="shared" si="79"/>
        <v>Average Result</v>
      </c>
      <c r="BD206" s="42"/>
      <c r="BE206" s="49" t="str">
        <f>IF(H206="0","0",LOOKUP(H206,{0,1,2,3,"3.5",4,5},{"F","D","C","B","A-","A","A+"}))</f>
        <v>A-</v>
      </c>
      <c r="BF206" s="49" t="str">
        <f>IF(L206="0","0",LOOKUP(L206,{0,1,2,3,"3.5",4,5},{"F","D","C","B","A-","A","A+"}))</f>
        <v>A-</v>
      </c>
      <c r="BG206" s="49" t="str">
        <f>IF(Q206="0","0",LOOKUP(Q206,{0,1,2,3,"3.5",4,5},{"F","D","C","B","A-","A","A+"}))</f>
        <v>B</v>
      </c>
      <c r="BH206" s="49" t="str">
        <f>IF(Y206="0","0",LOOKUP(Y206,{0,1,2,3,"3.5",4,5},{"F","D","C","B","A-","A","A+"}))</f>
        <v>C</v>
      </c>
      <c r="BI206" s="49" t="str">
        <f>IF(AG206="0","0",LOOKUP(AG206,{0,1,2,3,"3.5",4,5},{"F","D","C","B","A-","A","A+"}))</f>
        <v>B</v>
      </c>
      <c r="BJ206" s="49" t="str">
        <f>IF(AO206="0","0",LOOKUP(AO206,{0,1,2,3,"3.5",4,5},{"F","D","C","B","A-","A","A+"}))</f>
        <v>B</v>
      </c>
      <c r="BK206" s="49" t="str">
        <f>IF(AX206="0","0",LOOKUP(AX206,{0,1,2,3,"3.5",4,5},{"F","D","C","B","A-","A","A+"}))</f>
        <v>A-</v>
      </c>
      <c r="BL206" s="50">
        <f t="shared" si="80"/>
        <v>728</v>
      </c>
    </row>
    <row r="207" spans="1:64" ht="15" customHeight="1">
      <c r="A207" s="37">
        <v>2203</v>
      </c>
      <c r="B207" s="38" t="s">
        <v>674</v>
      </c>
      <c r="C207" s="150">
        <v>36</v>
      </c>
      <c r="D207" s="150">
        <v>76</v>
      </c>
      <c r="E207" s="99">
        <f t="shared" si="61"/>
        <v>112</v>
      </c>
      <c r="F207" s="105">
        <v>23</v>
      </c>
      <c r="G207" s="99">
        <f t="shared" si="62"/>
        <v>135</v>
      </c>
      <c r="H207" s="135" t="str">
        <f>IF(G207="0","0",LOOKUP(G207,{0,66,80,100,120,140,160},{0,1,2,3,"3.5",4,5}))</f>
        <v>3.5</v>
      </c>
      <c r="I207" s="105">
        <v>55</v>
      </c>
      <c r="J207" s="105">
        <v>59</v>
      </c>
      <c r="K207" s="136">
        <f t="shared" si="63"/>
        <v>114</v>
      </c>
      <c r="L207" s="99">
        <f>IF(K207="0","0",LOOKUP(K207,{0,66,80,100,120,140,160},{0,1,2,3,"3.5",4,5}))</f>
        <v>3</v>
      </c>
      <c r="M207" s="105">
        <v>31</v>
      </c>
      <c r="N207" s="105">
        <v>13</v>
      </c>
      <c r="O207" s="105">
        <v>18</v>
      </c>
      <c r="P207" s="99">
        <f t="shared" si="64"/>
        <v>62</v>
      </c>
      <c r="Q207" s="137" t="str">
        <f>IF(P207="0","0",LOOKUP(P207,{0,33,40,50,60,70,80},{0,1,2,3,"3.5",4,5}))</f>
        <v>3.5</v>
      </c>
      <c r="R207" s="105">
        <v>32</v>
      </c>
      <c r="S207" s="105">
        <v>40</v>
      </c>
      <c r="T207" s="101">
        <f t="shared" si="65"/>
        <v>72</v>
      </c>
      <c r="U207" s="105">
        <v>26</v>
      </c>
      <c r="V207" s="105">
        <v>19</v>
      </c>
      <c r="W207" s="101">
        <f t="shared" si="66"/>
        <v>45</v>
      </c>
      <c r="X207" s="138">
        <f t="shared" si="67"/>
        <v>117</v>
      </c>
      <c r="Y207" s="99">
        <f>IF(X207="0","0",LOOKUP(X207,{0,66,80,100,120,140,160},{0,1,2,3,"3.5",4,5}))</f>
        <v>3</v>
      </c>
      <c r="Z207" s="105">
        <v>42</v>
      </c>
      <c r="AA207" s="105">
        <v>46</v>
      </c>
      <c r="AB207" s="99">
        <f t="shared" si="68"/>
        <v>88</v>
      </c>
      <c r="AC207" s="105">
        <v>27</v>
      </c>
      <c r="AD207" s="105">
        <v>27</v>
      </c>
      <c r="AE207" s="139">
        <f t="shared" si="69"/>
        <v>54</v>
      </c>
      <c r="AF207" s="140">
        <f t="shared" si="70"/>
        <v>142</v>
      </c>
      <c r="AG207" s="137">
        <f>IF(AF207="0","0",LOOKUP(AF207,{0,66,80,100,120,140,160},{0,1,2,3,"3.5",4,5}))</f>
        <v>4</v>
      </c>
      <c r="AH207" s="105">
        <v>37</v>
      </c>
      <c r="AI207" s="105">
        <v>52</v>
      </c>
      <c r="AJ207" s="99">
        <f t="shared" si="71"/>
        <v>89</v>
      </c>
      <c r="AK207" s="105">
        <v>24</v>
      </c>
      <c r="AL207" s="105">
        <v>23</v>
      </c>
      <c r="AM207" s="141">
        <f t="shared" si="72"/>
        <v>47</v>
      </c>
      <c r="AN207" s="140">
        <f t="shared" si="73"/>
        <v>136</v>
      </c>
      <c r="AO207" s="137" t="str">
        <f>IF(AN207="0","0",LOOKUP(AN207,{0,66,80,100,120,140,160},{0,1,2,3,"3.5",4,5}))</f>
        <v>3.5</v>
      </c>
      <c r="AP207" s="105">
        <v>42</v>
      </c>
      <c r="AQ207" s="105">
        <v>45</v>
      </c>
      <c r="AR207" s="101">
        <f t="shared" si="74"/>
        <v>87</v>
      </c>
      <c r="AS207" s="105">
        <v>22</v>
      </c>
      <c r="AT207" s="105">
        <v>21</v>
      </c>
      <c r="AU207" s="141">
        <f t="shared" si="75"/>
        <v>43</v>
      </c>
      <c r="AV207" s="141">
        <v>50</v>
      </c>
      <c r="AW207" s="141">
        <f t="shared" si="76"/>
        <v>180</v>
      </c>
      <c r="AX207" s="137">
        <f>IF(AW207="0","0",LOOKUP(AW207,{0,66,80,100,120,140,160},{0,1,2,3,"3.5",4,5}))</f>
        <v>5</v>
      </c>
      <c r="AY207" s="107" t="s">
        <v>486</v>
      </c>
      <c r="AZ207" s="107">
        <f>IF(ISBLANK(AX207)," ",IF(AX207="0","0",LOOKUP(AX207,{0,1,2,3,"3.5",4,5},{0,0,0,1,"1.5",2,3})))</f>
        <v>3</v>
      </c>
      <c r="BA207" s="44">
        <f t="shared" si="77"/>
        <v>3.9166666666666665</v>
      </c>
      <c r="BB207" s="43" t="str">
        <f t="shared" si="78"/>
        <v>A-</v>
      </c>
      <c r="BC207" s="34" t="str">
        <f t="shared" si="79"/>
        <v>Good Result</v>
      </c>
      <c r="BD207" s="42"/>
      <c r="BE207" s="49" t="str">
        <f>IF(H207="0","0",LOOKUP(H207,{0,1,2,3,"3.5",4,5},{"F","D","C","B","A-","A","A+"}))</f>
        <v>A-</v>
      </c>
      <c r="BF207" s="49" t="str">
        <f>IF(L207="0","0",LOOKUP(L207,{0,1,2,3,"3.5",4,5},{"F","D","C","B","A-","A","A+"}))</f>
        <v>B</v>
      </c>
      <c r="BG207" s="49" t="str">
        <f>IF(Q207="0","0",LOOKUP(Q207,{0,1,2,3,"3.5",4,5},{"F","D","C","B","A-","A","A+"}))</f>
        <v>A-</v>
      </c>
      <c r="BH207" s="49" t="str">
        <f>IF(Y207="0","0",LOOKUP(Y207,{0,1,2,3,"3.5",4,5},{"F","D","C","B","A-","A","A+"}))</f>
        <v>B</v>
      </c>
      <c r="BI207" s="49" t="str">
        <f>IF(AG207="0","0",LOOKUP(AG207,{0,1,2,3,"3.5",4,5},{"F","D","C","B","A-","A","A+"}))</f>
        <v>A</v>
      </c>
      <c r="BJ207" s="49" t="str">
        <f>IF(AO207="0","0",LOOKUP(AO207,{0,1,2,3,"3.5",4,5},{"F","D","C","B","A-","A","A+"}))</f>
        <v>A-</v>
      </c>
      <c r="BK207" s="49" t="str">
        <f>IF(AX207="0","0",LOOKUP(AX207,{0,1,2,3,"3.5",4,5},{"F","D","C","B","A-","A","A+"}))</f>
        <v>A+</v>
      </c>
      <c r="BL207" s="50">
        <f t="shared" si="80"/>
        <v>886</v>
      </c>
    </row>
    <row r="208" spans="1:64" ht="15" customHeight="1">
      <c r="A208" s="37">
        <v>2204</v>
      </c>
      <c r="B208" s="38" t="s">
        <v>675</v>
      </c>
      <c r="C208" s="150">
        <v>35</v>
      </c>
      <c r="D208" s="150">
        <v>62</v>
      </c>
      <c r="E208" s="99">
        <f t="shared" si="61"/>
        <v>97</v>
      </c>
      <c r="F208" s="105">
        <v>18</v>
      </c>
      <c r="G208" s="99">
        <f t="shared" si="62"/>
        <v>115</v>
      </c>
      <c r="H208" s="135">
        <f>IF(G208="0","0",LOOKUP(G208,{0,66,80,100,120,140,160},{0,1,2,3,"3.5",4,5}))</f>
        <v>3</v>
      </c>
      <c r="I208" s="105">
        <v>53</v>
      </c>
      <c r="J208" s="105">
        <v>63</v>
      </c>
      <c r="K208" s="136">
        <f t="shared" si="63"/>
        <v>116</v>
      </c>
      <c r="L208" s="99">
        <f>IF(K208="0","0",LOOKUP(K208,{0,66,80,100,120,140,160},{0,1,2,3,"3.5",4,5}))</f>
        <v>3</v>
      </c>
      <c r="M208" s="105">
        <v>25</v>
      </c>
      <c r="N208" s="105">
        <v>16</v>
      </c>
      <c r="O208" s="105">
        <v>12</v>
      </c>
      <c r="P208" s="99">
        <f t="shared" si="64"/>
        <v>53</v>
      </c>
      <c r="Q208" s="137">
        <f>IF(P208="0","0",LOOKUP(P208,{0,33,40,50,60,70,80},{0,1,2,3,"3.5",4,5}))</f>
        <v>3</v>
      </c>
      <c r="R208" s="105">
        <v>23</v>
      </c>
      <c r="S208" s="105">
        <v>25</v>
      </c>
      <c r="T208" s="101">
        <f t="shared" si="65"/>
        <v>48</v>
      </c>
      <c r="U208" s="105">
        <v>14</v>
      </c>
      <c r="V208" s="105">
        <v>19</v>
      </c>
      <c r="W208" s="101">
        <f t="shared" si="66"/>
        <v>33</v>
      </c>
      <c r="X208" s="138">
        <f t="shared" si="67"/>
        <v>81</v>
      </c>
      <c r="Y208" s="99">
        <f>IF(X208="0","0",LOOKUP(X208,{0,66,80,100,120,140,160},{0,1,2,3,"3.5",4,5}))</f>
        <v>2</v>
      </c>
      <c r="Z208" s="105">
        <v>37</v>
      </c>
      <c r="AA208" s="105">
        <v>25</v>
      </c>
      <c r="AB208" s="99">
        <f t="shared" si="68"/>
        <v>62</v>
      </c>
      <c r="AC208" s="105">
        <v>25</v>
      </c>
      <c r="AD208" s="105">
        <v>27</v>
      </c>
      <c r="AE208" s="139">
        <f t="shared" si="69"/>
        <v>52</v>
      </c>
      <c r="AF208" s="140">
        <f t="shared" si="70"/>
        <v>114</v>
      </c>
      <c r="AG208" s="137">
        <f>IF(AF208="0","0",LOOKUP(AF208,{0,66,80,100,120,140,160},{0,1,2,3,"3.5",4,5}))</f>
        <v>3</v>
      </c>
      <c r="AH208" s="105">
        <v>29</v>
      </c>
      <c r="AI208" s="105">
        <v>45</v>
      </c>
      <c r="AJ208" s="99">
        <f t="shared" si="71"/>
        <v>74</v>
      </c>
      <c r="AK208" s="105">
        <v>25</v>
      </c>
      <c r="AL208" s="105">
        <v>23</v>
      </c>
      <c r="AM208" s="141">
        <f t="shared" si="72"/>
        <v>48</v>
      </c>
      <c r="AN208" s="140">
        <f t="shared" si="73"/>
        <v>122</v>
      </c>
      <c r="AO208" s="137" t="str">
        <f>IF(AN208="0","0",LOOKUP(AN208,{0,66,80,100,120,140,160},{0,1,2,3,"3.5",4,5}))</f>
        <v>3.5</v>
      </c>
      <c r="AP208" s="105">
        <v>28</v>
      </c>
      <c r="AQ208" s="105">
        <v>33</v>
      </c>
      <c r="AR208" s="101">
        <f t="shared" si="74"/>
        <v>61</v>
      </c>
      <c r="AS208" s="105">
        <v>16</v>
      </c>
      <c r="AT208" s="105">
        <v>18</v>
      </c>
      <c r="AU208" s="141">
        <f t="shared" si="75"/>
        <v>34</v>
      </c>
      <c r="AV208" s="141">
        <v>36</v>
      </c>
      <c r="AW208" s="141">
        <f t="shared" si="76"/>
        <v>131</v>
      </c>
      <c r="AX208" s="137" t="str">
        <f>IF(AW208="0","0",LOOKUP(AW208,{0,66,80,100,120,140,160},{0,1,2,3,"3.5",4,5}))</f>
        <v>3.5</v>
      </c>
      <c r="AY208" s="107" t="s">
        <v>486</v>
      </c>
      <c r="AZ208" s="107" t="str">
        <f>IF(ISBLANK(AX208)," ",IF(AX208="0","0",LOOKUP(AX208,{0,1,2,3,"3.5",4,5},{0,0,0,1,"1.5",2,3})))</f>
        <v>1.5</v>
      </c>
      <c r="BA208" s="44">
        <f t="shared" si="77"/>
        <v>3.1666666666666665</v>
      </c>
      <c r="BB208" s="43" t="str">
        <f t="shared" si="78"/>
        <v>B</v>
      </c>
      <c r="BC208" s="34" t="str">
        <f t="shared" si="79"/>
        <v>Average Result</v>
      </c>
      <c r="BD208" s="42"/>
      <c r="BE208" s="49" t="str">
        <f>IF(H208="0","0",LOOKUP(H208,{0,1,2,3,"3.5",4,5},{"F","D","C","B","A-","A","A+"}))</f>
        <v>B</v>
      </c>
      <c r="BF208" s="49" t="str">
        <f>IF(L208="0","0",LOOKUP(L208,{0,1,2,3,"3.5",4,5},{"F","D","C","B","A-","A","A+"}))</f>
        <v>B</v>
      </c>
      <c r="BG208" s="49" t="str">
        <f>IF(Q208="0","0",LOOKUP(Q208,{0,1,2,3,"3.5",4,5},{"F","D","C","B","A-","A","A+"}))</f>
        <v>B</v>
      </c>
      <c r="BH208" s="49" t="str">
        <f>IF(Y208="0","0",LOOKUP(Y208,{0,1,2,3,"3.5",4,5},{"F","D","C","B","A-","A","A+"}))</f>
        <v>C</v>
      </c>
      <c r="BI208" s="49" t="str">
        <f>IF(AG208="0","0",LOOKUP(AG208,{0,1,2,3,"3.5",4,5},{"F","D","C","B","A-","A","A+"}))</f>
        <v>B</v>
      </c>
      <c r="BJ208" s="49" t="str">
        <f>IF(AO208="0","0",LOOKUP(AO208,{0,1,2,3,"3.5",4,5},{"F","D","C","B","A-","A","A+"}))</f>
        <v>A-</v>
      </c>
      <c r="BK208" s="49" t="str">
        <f>IF(AX208="0","0",LOOKUP(AX208,{0,1,2,3,"3.5",4,5},{"F","D","C","B","A-","A","A+"}))</f>
        <v>A-</v>
      </c>
      <c r="BL208" s="50">
        <f t="shared" si="80"/>
        <v>732</v>
      </c>
    </row>
    <row r="209" spans="1:64" ht="15" customHeight="1">
      <c r="A209" s="37">
        <v>2205</v>
      </c>
      <c r="B209" s="38" t="s">
        <v>676</v>
      </c>
      <c r="C209" s="150"/>
      <c r="D209" s="150"/>
      <c r="E209" s="99">
        <f t="shared" si="61"/>
        <v>0</v>
      </c>
      <c r="F209" s="105"/>
      <c r="G209" s="99">
        <f t="shared" si="62"/>
        <v>0</v>
      </c>
      <c r="H209" s="135">
        <f>IF(G209="0","0",LOOKUP(G209,{0,66,80,100,120,140,160},{0,1,2,3,"3.5",4,5}))</f>
        <v>0</v>
      </c>
      <c r="I209" s="105"/>
      <c r="J209" s="105"/>
      <c r="K209" s="136">
        <f t="shared" si="63"/>
        <v>0</v>
      </c>
      <c r="L209" s="99">
        <f>IF(K209="0","0",LOOKUP(K209,{0,66,80,100,120,140,160},{0,1,2,3,"3.5",4,5}))</f>
        <v>0</v>
      </c>
      <c r="M209" s="105"/>
      <c r="N209" s="105"/>
      <c r="O209" s="105"/>
      <c r="P209" s="99">
        <f t="shared" si="64"/>
        <v>0</v>
      </c>
      <c r="Q209" s="137">
        <f>IF(P209="0","0",LOOKUP(P209,{0,33,40,50,60,70,80},{0,1,2,3,"3.5",4,5}))</f>
        <v>0</v>
      </c>
      <c r="R209" s="105"/>
      <c r="S209" s="105"/>
      <c r="T209" s="101">
        <f t="shared" si="65"/>
        <v>0</v>
      </c>
      <c r="U209" s="105"/>
      <c r="V209" s="105"/>
      <c r="W209" s="101">
        <f t="shared" si="66"/>
        <v>0</v>
      </c>
      <c r="X209" s="138">
        <f t="shared" si="67"/>
        <v>0</v>
      </c>
      <c r="Y209" s="99">
        <f>IF(X209="0","0",LOOKUP(X209,{0,66,80,100,120,140,160},{0,1,2,3,"3.5",4,5}))</f>
        <v>0</v>
      </c>
      <c r="Z209" s="105"/>
      <c r="AA209" s="105"/>
      <c r="AB209" s="99">
        <f t="shared" si="68"/>
        <v>0</v>
      </c>
      <c r="AC209" s="105"/>
      <c r="AD209" s="105"/>
      <c r="AE209" s="139">
        <f t="shared" si="69"/>
        <v>0</v>
      </c>
      <c r="AF209" s="140">
        <f t="shared" si="70"/>
        <v>0</v>
      </c>
      <c r="AG209" s="137">
        <f>IF(AF209="0","0",LOOKUP(AF209,{0,66,80,100,120,140,160},{0,1,2,3,"3.5",4,5}))</f>
        <v>0</v>
      </c>
      <c r="AH209" s="105"/>
      <c r="AI209" s="105"/>
      <c r="AJ209" s="99">
        <f t="shared" si="71"/>
        <v>0</v>
      </c>
      <c r="AK209" s="105"/>
      <c r="AL209" s="105"/>
      <c r="AM209" s="141">
        <f t="shared" si="72"/>
        <v>0</v>
      </c>
      <c r="AN209" s="140">
        <f t="shared" si="73"/>
        <v>0</v>
      </c>
      <c r="AO209" s="137">
        <f>IF(AN209="0","0",LOOKUP(AN209,{0,66,80,100,120,140,160},{0,1,2,3,"3.5",4,5}))</f>
        <v>0</v>
      </c>
      <c r="AP209" s="105"/>
      <c r="AQ209" s="105"/>
      <c r="AR209" s="101">
        <f t="shared" si="74"/>
        <v>0</v>
      </c>
      <c r="AS209" s="105"/>
      <c r="AT209" s="105"/>
      <c r="AU209" s="141">
        <f t="shared" si="75"/>
        <v>0</v>
      </c>
      <c r="AV209" s="141"/>
      <c r="AW209" s="141">
        <f t="shared" si="76"/>
        <v>0</v>
      </c>
      <c r="AX209" s="137">
        <f>IF(AW209="0","0",LOOKUP(AW209,{0,66,80,100,120,140,160},{0,1,2,3,"3.5",4,5}))</f>
        <v>0</v>
      </c>
      <c r="AY209" s="107" t="s">
        <v>486</v>
      </c>
      <c r="AZ209" s="107">
        <f>IF(ISBLANK(AX209)," ",IF(AX209="0","0",LOOKUP(AX209,{0,1,2,3,"3.5",4,5},{0,0,0,1,"1.5",2,3})))</f>
        <v>0</v>
      </c>
      <c r="BA209" s="44">
        <f t="shared" si="77"/>
        <v>0</v>
      </c>
      <c r="BB209" s="43" t="str">
        <f t="shared" si="78"/>
        <v>F</v>
      </c>
      <c r="BC209" s="34" t="str">
        <f t="shared" si="79"/>
        <v>Fail</v>
      </c>
      <c r="BD209" s="42"/>
      <c r="BE209" s="49" t="str">
        <f>IF(H209="0","0",LOOKUP(H209,{0,1,2,3,"3.5",4,5},{"F","D","C","B","A-","A","A+"}))</f>
        <v>F</v>
      </c>
      <c r="BF209" s="49" t="str">
        <f>IF(L209="0","0",LOOKUP(L209,{0,1,2,3,"3.5",4,5},{"F","D","C","B","A-","A","A+"}))</f>
        <v>F</v>
      </c>
      <c r="BG209" s="49" t="str">
        <f>IF(Q209="0","0",LOOKUP(Q209,{0,1,2,3,"3.5",4,5},{"F","D","C","B","A-","A","A+"}))</f>
        <v>F</v>
      </c>
      <c r="BH209" s="49" t="str">
        <f>IF(Y209="0","0",LOOKUP(Y209,{0,1,2,3,"3.5",4,5},{"F","D","C","B","A-","A","A+"}))</f>
        <v>F</v>
      </c>
      <c r="BI209" s="49" t="str">
        <f>IF(AG209="0","0",LOOKUP(AG209,{0,1,2,3,"3.5",4,5},{"F","D","C","B","A-","A","A+"}))</f>
        <v>F</v>
      </c>
      <c r="BJ209" s="49" t="str">
        <f>IF(AO209="0","0",LOOKUP(AO209,{0,1,2,3,"3.5",4,5},{"F","D","C","B","A-","A","A+"}))</f>
        <v>F</v>
      </c>
      <c r="BK209" s="49" t="str">
        <f>IF(AX209="0","0",LOOKUP(AX209,{0,1,2,3,"3.5",4,5},{"F","D","C","B","A-","A","A+"}))</f>
        <v>F</v>
      </c>
      <c r="BL209" s="50">
        <f t="shared" si="80"/>
        <v>0</v>
      </c>
    </row>
    <row r="210" spans="1:64" ht="15" customHeight="1">
      <c r="A210" s="37">
        <v>2206</v>
      </c>
      <c r="B210" s="38" t="s">
        <v>677</v>
      </c>
      <c r="C210" s="150">
        <v>32</v>
      </c>
      <c r="D210" s="150">
        <v>71</v>
      </c>
      <c r="E210" s="99">
        <f t="shared" si="61"/>
        <v>103</v>
      </c>
      <c r="F210" s="105">
        <v>22</v>
      </c>
      <c r="G210" s="99">
        <f t="shared" si="62"/>
        <v>125</v>
      </c>
      <c r="H210" s="135" t="str">
        <f>IF(G210="0","0",LOOKUP(G210,{0,66,80,100,120,140,160},{0,1,2,3,"3.5",4,5}))</f>
        <v>3.5</v>
      </c>
      <c r="I210" s="105">
        <v>58</v>
      </c>
      <c r="J210" s="105">
        <v>65</v>
      </c>
      <c r="K210" s="136">
        <f t="shared" si="63"/>
        <v>123</v>
      </c>
      <c r="L210" s="99" t="str">
        <f>IF(K210="0","0",LOOKUP(K210,{0,66,80,100,120,140,160},{0,1,2,3,"3.5",4,5}))</f>
        <v>3.5</v>
      </c>
      <c r="M210" s="105">
        <v>26</v>
      </c>
      <c r="N210" s="105">
        <v>18</v>
      </c>
      <c r="O210" s="105">
        <v>13</v>
      </c>
      <c r="P210" s="99">
        <f t="shared" si="64"/>
        <v>57</v>
      </c>
      <c r="Q210" s="137">
        <f>IF(P210="0","0",LOOKUP(P210,{0,33,40,50,60,70,80},{0,1,2,3,"3.5",4,5}))</f>
        <v>3</v>
      </c>
      <c r="R210" s="105">
        <v>31</v>
      </c>
      <c r="S210" s="105">
        <v>33</v>
      </c>
      <c r="T210" s="101">
        <f t="shared" si="65"/>
        <v>64</v>
      </c>
      <c r="U210" s="105">
        <v>16</v>
      </c>
      <c r="V210" s="105">
        <v>18</v>
      </c>
      <c r="W210" s="101">
        <f t="shared" si="66"/>
        <v>34</v>
      </c>
      <c r="X210" s="138">
        <f t="shared" si="67"/>
        <v>98</v>
      </c>
      <c r="Y210" s="99">
        <f>IF(X210="0","0",LOOKUP(X210,{0,66,80,100,120,140,160},{0,1,2,3,"3.5",4,5}))</f>
        <v>2</v>
      </c>
      <c r="Z210" s="105">
        <v>45</v>
      </c>
      <c r="AA210" s="105">
        <v>21</v>
      </c>
      <c r="AB210" s="99">
        <f t="shared" si="68"/>
        <v>66</v>
      </c>
      <c r="AC210" s="105">
        <v>24</v>
      </c>
      <c r="AD210" s="105">
        <v>25</v>
      </c>
      <c r="AE210" s="139">
        <f t="shared" si="69"/>
        <v>49</v>
      </c>
      <c r="AF210" s="140">
        <f t="shared" si="70"/>
        <v>115</v>
      </c>
      <c r="AG210" s="137">
        <f>IF(AF210="0","0",LOOKUP(AF210,{0,66,80,100,120,140,160},{0,1,2,3,"3.5",4,5}))</f>
        <v>3</v>
      </c>
      <c r="AH210" s="105">
        <v>34</v>
      </c>
      <c r="AI210" s="105">
        <v>41</v>
      </c>
      <c r="AJ210" s="99">
        <f t="shared" si="71"/>
        <v>75</v>
      </c>
      <c r="AK210" s="105">
        <v>24</v>
      </c>
      <c r="AL210" s="105">
        <v>21</v>
      </c>
      <c r="AM210" s="141">
        <f t="shared" si="72"/>
        <v>45</v>
      </c>
      <c r="AN210" s="140">
        <f t="shared" si="73"/>
        <v>120</v>
      </c>
      <c r="AO210" s="137" t="str">
        <f>IF(AN210="0","0",LOOKUP(AN210,{0,66,80,100,120,140,160},{0,1,2,3,"3.5",4,5}))</f>
        <v>3.5</v>
      </c>
      <c r="AP210" s="105">
        <v>44</v>
      </c>
      <c r="AQ210" s="105">
        <v>43</v>
      </c>
      <c r="AR210" s="101">
        <f t="shared" si="74"/>
        <v>87</v>
      </c>
      <c r="AS210" s="105">
        <v>16</v>
      </c>
      <c r="AT210" s="105">
        <v>17</v>
      </c>
      <c r="AU210" s="141">
        <f t="shared" si="75"/>
        <v>33</v>
      </c>
      <c r="AV210" s="141">
        <v>50</v>
      </c>
      <c r="AW210" s="141">
        <f t="shared" si="76"/>
        <v>170</v>
      </c>
      <c r="AX210" s="137">
        <f>IF(AW210="0","0",LOOKUP(AW210,{0,66,80,100,120,140,160},{0,1,2,3,"3.5",4,5}))</f>
        <v>5</v>
      </c>
      <c r="AY210" s="107" t="s">
        <v>486</v>
      </c>
      <c r="AZ210" s="107">
        <f>IF(ISBLANK(AX210)," ",IF(AX210="0","0",LOOKUP(AX210,{0,1,2,3,"3.5",4,5},{0,0,0,1,"1.5",2,3})))</f>
        <v>3</v>
      </c>
      <c r="BA210" s="44">
        <f t="shared" si="77"/>
        <v>3.5833333333333335</v>
      </c>
      <c r="BB210" s="43" t="str">
        <f t="shared" si="78"/>
        <v>A-</v>
      </c>
      <c r="BC210" s="34" t="str">
        <f t="shared" si="79"/>
        <v>Good Result</v>
      </c>
      <c r="BD210" s="42"/>
      <c r="BE210" s="49" t="str">
        <f>IF(H210="0","0",LOOKUP(H210,{0,1,2,3,"3.5",4,5},{"F","D","C","B","A-","A","A+"}))</f>
        <v>A-</v>
      </c>
      <c r="BF210" s="49" t="str">
        <f>IF(L210="0","0",LOOKUP(L210,{0,1,2,3,"3.5",4,5},{"F","D","C","B","A-","A","A+"}))</f>
        <v>A-</v>
      </c>
      <c r="BG210" s="49" t="str">
        <f>IF(Q210="0","0",LOOKUP(Q210,{0,1,2,3,"3.5",4,5},{"F","D","C","B","A-","A","A+"}))</f>
        <v>B</v>
      </c>
      <c r="BH210" s="49" t="str">
        <f>IF(Y210="0","0",LOOKUP(Y210,{0,1,2,3,"3.5",4,5},{"F","D","C","B","A-","A","A+"}))</f>
        <v>C</v>
      </c>
      <c r="BI210" s="49" t="str">
        <f>IF(AG210="0","0",LOOKUP(AG210,{0,1,2,3,"3.5",4,5},{"F","D","C","B","A-","A","A+"}))</f>
        <v>B</v>
      </c>
      <c r="BJ210" s="49" t="str">
        <f>IF(AO210="0","0",LOOKUP(AO210,{0,1,2,3,"3.5",4,5},{"F","D","C","B","A-","A","A+"}))</f>
        <v>A-</v>
      </c>
      <c r="BK210" s="49" t="str">
        <f>IF(AX210="0","0",LOOKUP(AX210,{0,1,2,3,"3.5",4,5},{"F","D","C","B","A-","A","A+"}))</f>
        <v>A+</v>
      </c>
      <c r="BL210" s="50">
        <f t="shared" si="80"/>
        <v>808</v>
      </c>
    </row>
    <row r="211" spans="1:64" ht="15" customHeight="1">
      <c r="A211" s="37">
        <v>2207</v>
      </c>
      <c r="B211" s="38" t="s">
        <v>678</v>
      </c>
      <c r="C211" s="150">
        <v>30</v>
      </c>
      <c r="D211" s="150">
        <v>68</v>
      </c>
      <c r="E211" s="99">
        <f t="shared" si="61"/>
        <v>98</v>
      </c>
      <c r="F211" s="105">
        <v>22</v>
      </c>
      <c r="G211" s="99">
        <f t="shared" si="62"/>
        <v>120</v>
      </c>
      <c r="H211" s="135" t="str">
        <f>IF(G211="0","0",LOOKUP(G211,{0,66,80,100,120,140,160},{0,1,2,3,"3.5",4,5}))</f>
        <v>3.5</v>
      </c>
      <c r="I211" s="105">
        <v>50</v>
      </c>
      <c r="J211" s="105">
        <v>55</v>
      </c>
      <c r="K211" s="136">
        <f t="shared" si="63"/>
        <v>105</v>
      </c>
      <c r="L211" s="99">
        <f>IF(K211="0","0",LOOKUP(K211,{0,66,80,100,120,140,160},{0,1,2,3,"3.5",4,5}))</f>
        <v>3</v>
      </c>
      <c r="M211" s="105">
        <v>20</v>
      </c>
      <c r="N211" s="105">
        <v>18</v>
      </c>
      <c r="O211" s="105">
        <v>12</v>
      </c>
      <c r="P211" s="99">
        <f t="shared" si="64"/>
        <v>50</v>
      </c>
      <c r="Q211" s="137">
        <f>IF(P211="0","0",LOOKUP(P211,{0,33,40,50,60,70,80},{0,1,2,3,"3.5",4,5}))</f>
        <v>3</v>
      </c>
      <c r="R211" s="105">
        <v>30</v>
      </c>
      <c r="S211" s="105">
        <v>42</v>
      </c>
      <c r="T211" s="101">
        <f t="shared" si="65"/>
        <v>72</v>
      </c>
      <c r="U211" s="105">
        <v>15</v>
      </c>
      <c r="V211" s="105">
        <v>14</v>
      </c>
      <c r="W211" s="101">
        <f t="shared" si="66"/>
        <v>29</v>
      </c>
      <c r="X211" s="138">
        <f t="shared" si="67"/>
        <v>101</v>
      </c>
      <c r="Y211" s="99">
        <f>IF(X211="0","0",LOOKUP(X211,{0,66,80,100,120,140,160},{0,1,2,3,"3.5",4,5}))</f>
        <v>3</v>
      </c>
      <c r="Z211" s="105">
        <v>42</v>
      </c>
      <c r="AA211" s="105">
        <v>30</v>
      </c>
      <c r="AB211" s="99">
        <f t="shared" si="68"/>
        <v>72</v>
      </c>
      <c r="AC211" s="105">
        <v>23</v>
      </c>
      <c r="AD211" s="105">
        <v>27</v>
      </c>
      <c r="AE211" s="139">
        <f t="shared" si="69"/>
        <v>50</v>
      </c>
      <c r="AF211" s="140">
        <f t="shared" si="70"/>
        <v>122</v>
      </c>
      <c r="AG211" s="137" t="str">
        <f>IF(AF211="0","0",LOOKUP(AF211,{0,66,80,100,120,140,160},{0,1,2,3,"3.5",4,5}))</f>
        <v>3.5</v>
      </c>
      <c r="AH211" s="105">
        <v>37</v>
      </c>
      <c r="AI211" s="105">
        <v>28</v>
      </c>
      <c r="AJ211" s="99">
        <f t="shared" si="71"/>
        <v>65</v>
      </c>
      <c r="AK211" s="105">
        <v>22</v>
      </c>
      <c r="AL211" s="105">
        <v>21</v>
      </c>
      <c r="AM211" s="141">
        <f t="shared" si="72"/>
        <v>43</v>
      </c>
      <c r="AN211" s="140">
        <f t="shared" si="73"/>
        <v>108</v>
      </c>
      <c r="AO211" s="137">
        <f>IF(AN211="0","0",LOOKUP(AN211,{0,66,80,100,120,140,160},{0,1,2,3,"3.5",4,5}))</f>
        <v>3</v>
      </c>
      <c r="AP211" s="105">
        <v>41</v>
      </c>
      <c r="AQ211" s="105">
        <v>33</v>
      </c>
      <c r="AR211" s="101">
        <f t="shared" si="74"/>
        <v>74</v>
      </c>
      <c r="AS211" s="105">
        <v>14</v>
      </c>
      <c r="AT211" s="105">
        <v>16</v>
      </c>
      <c r="AU211" s="141">
        <f t="shared" si="75"/>
        <v>30</v>
      </c>
      <c r="AV211" s="141">
        <v>50</v>
      </c>
      <c r="AW211" s="141">
        <f t="shared" si="76"/>
        <v>154</v>
      </c>
      <c r="AX211" s="137">
        <f>IF(AW211="0","0",LOOKUP(AW211,{0,66,80,100,120,140,160},{0,1,2,3,"3.5",4,5}))</f>
        <v>4</v>
      </c>
      <c r="AY211" s="107" t="s">
        <v>486</v>
      </c>
      <c r="AZ211" s="107">
        <f>IF(ISBLANK(AX211)," ",IF(AX211="0","0",LOOKUP(AX211,{0,1,2,3,"3.5",4,5},{0,0,0,1,"1.5",2,3})))</f>
        <v>2</v>
      </c>
      <c r="BA211" s="44">
        <f t="shared" si="77"/>
        <v>3.5</v>
      </c>
      <c r="BB211" s="43" t="str">
        <f t="shared" si="78"/>
        <v>A-</v>
      </c>
      <c r="BC211" s="34" t="str">
        <f t="shared" si="79"/>
        <v>Good Result</v>
      </c>
      <c r="BD211" s="42"/>
      <c r="BE211" s="49" t="str">
        <f>IF(H211="0","0",LOOKUP(H211,{0,1,2,3,"3.5",4,5},{"F","D","C","B","A-","A","A+"}))</f>
        <v>A-</v>
      </c>
      <c r="BF211" s="49" t="str">
        <f>IF(L211="0","0",LOOKUP(L211,{0,1,2,3,"3.5",4,5},{"F","D","C","B","A-","A","A+"}))</f>
        <v>B</v>
      </c>
      <c r="BG211" s="49" t="str">
        <f>IF(Q211="0","0",LOOKUP(Q211,{0,1,2,3,"3.5",4,5},{"F","D","C","B","A-","A","A+"}))</f>
        <v>B</v>
      </c>
      <c r="BH211" s="49" t="str">
        <f>IF(Y211="0","0",LOOKUP(Y211,{0,1,2,3,"3.5",4,5},{"F","D","C","B","A-","A","A+"}))</f>
        <v>B</v>
      </c>
      <c r="BI211" s="49" t="str">
        <f>IF(AG211="0","0",LOOKUP(AG211,{0,1,2,3,"3.5",4,5},{"F","D","C","B","A-","A","A+"}))</f>
        <v>A-</v>
      </c>
      <c r="BJ211" s="49" t="str">
        <f>IF(AO211="0","0",LOOKUP(AO211,{0,1,2,3,"3.5",4,5},{"F","D","C","B","A-","A","A+"}))</f>
        <v>B</v>
      </c>
      <c r="BK211" s="49" t="str">
        <f>IF(AX211="0","0",LOOKUP(AX211,{0,1,2,3,"3.5",4,5},{"F","D","C","B","A-","A","A+"}))</f>
        <v>A</v>
      </c>
      <c r="BL211" s="50">
        <f t="shared" si="80"/>
        <v>760</v>
      </c>
    </row>
    <row r="212" spans="1:64" ht="15" customHeight="1">
      <c r="A212" s="37">
        <v>2208</v>
      </c>
      <c r="B212" s="38" t="s">
        <v>679</v>
      </c>
      <c r="C212" s="150">
        <v>35</v>
      </c>
      <c r="D212" s="150">
        <v>50</v>
      </c>
      <c r="E212" s="99">
        <f t="shared" si="61"/>
        <v>85</v>
      </c>
      <c r="F212" s="105">
        <v>22</v>
      </c>
      <c r="G212" s="99">
        <f t="shared" si="62"/>
        <v>107</v>
      </c>
      <c r="H212" s="135">
        <f>IF(G212="0","0",LOOKUP(G212,{0,66,80,100,120,140,160},{0,1,2,3,"3.5",4,5}))</f>
        <v>3</v>
      </c>
      <c r="I212" s="105">
        <v>58</v>
      </c>
      <c r="J212" s="105">
        <v>67</v>
      </c>
      <c r="K212" s="136">
        <f t="shared" si="63"/>
        <v>125</v>
      </c>
      <c r="L212" s="99" t="str">
        <f>IF(K212="0","0",LOOKUP(K212,{0,66,80,100,120,140,160},{0,1,2,3,"3.5",4,5}))</f>
        <v>3.5</v>
      </c>
      <c r="M212" s="105">
        <v>21</v>
      </c>
      <c r="N212" s="105">
        <v>16</v>
      </c>
      <c r="O212" s="105">
        <v>13</v>
      </c>
      <c r="P212" s="99">
        <f t="shared" si="64"/>
        <v>50</v>
      </c>
      <c r="Q212" s="137">
        <f>IF(P212="0","0",LOOKUP(P212,{0,33,40,50,60,70,80},{0,1,2,3,"3.5",4,5}))</f>
        <v>3</v>
      </c>
      <c r="R212" s="105">
        <v>29</v>
      </c>
      <c r="S212" s="105">
        <v>31</v>
      </c>
      <c r="T212" s="101">
        <f t="shared" si="65"/>
        <v>60</v>
      </c>
      <c r="U212" s="105">
        <v>12</v>
      </c>
      <c r="V212" s="105">
        <v>17</v>
      </c>
      <c r="W212" s="101">
        <f t="shared" si="66"/>
        <v>29</v>
      </c>
      <c r="X212" s="138">
        <f t="shared" si="67"/>
        <v>89</v>
      </c>
      <c r="Y212" s="99">
        <f>IF(X212="0","0",LOOKUP(X212,{0,66,80,100,120,140,160},{0,1,2,3,"3.5",4,5}))</f>
        <v>2</v>
      </c>
      <c r="Z212" s="105">
        <v>43</v>
      </c>
      <c r="AA212" s="105">
        <v>32</v>
      </c>
      <c r="AB212" s="99">
        <f t="shared" si="68"/>
        <v>75</v>
      </c>
      <c r="AC212" s="105">
        <v>27</v>
      </c>
      <c r="AD212" s="105">
        <v>22</v>
      </c>
      <c r="AE212" s="139">
        <f t="shared" si="69"/>
        <v>49</v>
      </c>
      <c r="AF212" s="140">
        <f t="shared" si="70"/>
        <v>124</v>
      </c>
      <c r="AG212" s="137" t="str">
        <f>IF(AF212="0","0",LOOKUP(AF212,{0,66,80,100,120,140,160},{0,1,2,3,"3.5",4,5}))</f>
        <v>3.5</v>
      </c>
      <c r="AH212" s="105">
        <v>32</v>
      </c>
      <c r="AI212" s="105">
        <v>41</v>
      </c>
      <c r="AJ212" s="99">
        <f t="shared" si="71"/>
        <v>73</v>
      </c>
      <c r="AK212" s="105">
        <v>27</v>
      </c>
      <c r="AL212" s="105">
        <v>23</v>
      </c>
      <c r="AM212" s="141">
        <f t="shared" si="72"/>
        <v>50</v>
      </c>
      <c r="AN212" s="140">
        <f t="shared" si="73"/>
        <v>123</v>
      </c>
      <c r="AO212" s="137" t="str">
        <f>IF(AN212="0","0",LOOKUP(AN212,{0,66,80,100,120,140,160},{0,1,2,3,"3.5",4,5}))</f>
        <v>3.5</v>
      </c>
      <c r="AP212" s="105">
        <v>34</v>
      </c>
      <c r="AQ212" s="105">
        <v>34</v>
      </c>
      <c r="AR212" s="101">
        <f t="shared" si="74"/>
        <v>68</v>
      </c>
      <c r="AS212" s="105">
        <v>18</v>
      </c>
      <c r="AT212" s="105">
        <v>16</v>
      </c>
      <c r="AU212" s="141">
        <f t="shared" si="75"/>
        <v>34</v>
      </c>
      <c r="AV212" s="141">
        <v>42</v>
      </c>
      <c r="AW212" s="141">
        <f t="shared" si="76"/>
        <v>144</v>
      </c>
      <c r="AX212" s="137">
        <f>IF(AW212="0","0",LOOKUP(AW212,{0,66,80,100,120,140,160},{0,1,2,3,"3.5",4,5}))</f>
        <v>4</v>
      </c>
      <c r="AY212" s="107" t="s">
        <v>486</v>
      </c>
      <c r="AZ212" s="107">
        <f>IF(ISBLANK(AX212)," ",IF(AX212="0","0",LOOKUP(AX212,{0,1,2,3,"3.5",4,5},{0,0,0,1,"1.5",2,3})))</f>
        <v>2</v>
      </c>
      <c r="BA212" s="44">
        <f t="shared" si="77"/>
        <v>3.4166666666666665</v>
      </c>
      <c r="BB212" s="43" t="str">
        <f t="shared" si="78"/>
        <v>B</v>
      </c>
      <c r="BC212" s="34" t="str">
        <f t="shared" si="79"/>
        <v>Average Result</v>
      </c>
      <c r="BD212" s="42"/>
      <c r="BE212" s="49" t="str">
        <f>IF(H212="0","0",LOOKUP(H212,{0,1,2,3,"3.5",4,5},{"F","D","C","B","A-","A","A+"}))</f>
        <v>B</v>
      </c>
      <c r="BF212" s="49" t="str">
        <f>IF(L212="0","0",LOOKUP(L212,{0,1,2,3,"3.5",4,5},{"F","D","C","B","A-","A","A+"}))</f>
        <v>A-</v>
      </c>
      <c r="BG212" s="49" t="str">
        <f>IF(Q212="0","0",LOOKUP(Q212,{0,1,2,3,"3.5",4,5},{"F","D","C","B","A-","A","A+"}))</f>
        <v>B</v>
      </c>
      <c r="BH212" s="49" t="str">
        <f>IF(Y212="0","0",LOOKUP(Y212,{0,1,2,3,"3.5",4,5},{"F","D","C","B","A-","A","A+"}))</f>
        <v>C</v>
      </c>
      <c r="BI212" s="49" t="str">
        <f>IF(AG212="0","0",LOOKUP(AG212,{0,1,2,3,"3.5",4,5},{"F","D","C","B","A-","A","A+"}))</f>
        <v>A-</v>
      </c>
      <c r="BJ212" s="49" t="str">
        <f>IF(AO212="0","0",LOOKUP(AO212,{0,1,2,3,"3.5",4,5},{"F","D","C","B","A-","A","A+"}))</f>
        <v>A-</v>
      </c>
      <c r="BK212" s="49" t="str">
        <f>IF(AX212="0","0",LOOKUP(AX212,{0,1,2,3,"3.5",4,5},{"F","D","C","B","A-","A","A+"}))</f>
        <v>A</v>
      </c>
      <c r="BL212" s="50">
        <f t="shared" si="80"/>
        <v>762</v>
      </c>
    </row>
    <row r="213" spans="1:64" ht="15" customHeight="1">
      <c r="A213" s="37">
        <v>2209</v>
      </c>
      <c r="B213" s="38" t="s">
        <v>680</v>
      </c>
      <c r="C213" s="150">
        <v>34</v>
      </c>
      <c r="D213" s="150">
        <v>71</v>
      </c>
      <c r="E213" s="99">
        <f t="shared" si="61"/>
        <v>105</v>
      </c>
      <c r="F213" s="105">
        <v>22</v>
      </c>
      <c r="G213" s="99">
        <f t="shared" si="62"/>
        <v>127</v>
      </c>
      <c r="H213" s="135" t="str">
        <f>IF(G213="0","0",LOOKUP(G213,{0,66,80,100,120,140,160},{0,1,2,3,"3.5",4,5}))</f>
        <v>3.5</v>
      </c>
      <c r="I213" s="105">
        <v>58</v>
      </c>
      <c r="J213" s="105">
        <v>65</v>
      </c>
      <c r="K213" s="136">
        <f t="shared" si="63"/>
        <v>123</v>
      </c>
      <c r="L213" s="99" t="str">
        <f>IF(K213="0","0",LOOKUP(K213,{0,66,80,100,120,140,160},{0,1,2,3,"3.5",4,5}))</f>
        <v>3.5</v>
      </c>
      <c r="M213" s="105">
        <v>24</v>
      </c>
      <c r="N213" s="105">
        <v>17</v>
      </c>
      <c r="O213" s="105">
        <v>22</v>
      </c>
      <c r="P213" s="99">
        <f t="shared" si="64"/>
        <v>63</v>
      </c>
      <c r="Q213" s="137" t="str">
        <f>IF(P213="0","0",LOOKUP(P213,{0,33,40,50,60,70,80},{0,1,2,3,"3.5",4,5}))</f>
        <v>3.5</v>
      </c>
      <c r="R213" s="105">
        <v>29</v>
      </c>
      <c r="S213" s="105">
        <v>44</v>
      </c>
      <c r="T213" s="101">
        <f t="shared" si="65"/>
        <v>73</v>
      </c>
      <c r="U213" s="105">
        <v>12</v>
      </c>
      <c r="V213" s="105">
        <v>19</v>
      </c>
      <c r="W213" s="101">
        <f t="shared" si="66"/>
        <v>31</v>
      </c>
      <c r="X213" s="138">
        <f t="shared" si="67"/>
        <v>104</v>
      </c>
      <c r="Y213" s="99">
        <f>IF(X213="0","0",LOOKUP(X213,{0,66,80,100,120,140,160},{0,1,2,3,"3.5",4,5}))</f>
        <v>3</v>
      </c>
      <c r="Z213" s="105">
        <v>45</v>
      </c>
      <c r="AA213" s="105">
        <v>37</v>
      </c>
      <c r="AB213" s="99">
        <f t="shared" si="68"/>
        <v>82</v>
      </c>
      <c r="AC213" s="105">
        <v>26</v>
      </c>
      <c r="AD213" s="105">
        <v>26</v>
      </c>
      <c r="AE213" s="139">
        <f t="shared" si="69"/>
        <v>52</v>
      </c>
      <c r="AF213" s="140">
        <f t="shared" si="70"/>
        <v>134</v>
      </c>
      <c r="AG213" s="137" t="str">
        <f>IF(AF213="0","0",LOOKUP(AF213,{0,66,80,100,120,140,160},{0,1,2,3,"3.5",4,5}))</f>
        <v>3.5</v>
      </c>
      <c r="AH213" s="105">
        <v>47</v>
      </c>
      <c r="AI213" s="105">
        <v>38</v>
      </c>
      <c r="AJ213" s="99">
        <f t="shared" si="71"/>
        <v>85</v>
      </c>
      <c r="AK213" s="105">
        <v>27</v>
      </c>
      <c r="AL213" s="105">
        <v>21</v>
      </c>
      <c r="AM213" s="141">
        <f t="shared" si="72"/>
        <v>48</v>
      </c>
      <c r="AN213" s="140">
        <f t="shared" si="73"/>
        <v>133</v>
      </c>
      <c r="AO213" s="137" t="str">
        <f>IF(AN213="0","0",LOOKUP(AN213,{0,66,80,100,120,140,160},{0,1,2,3,"3.5",4,5}))</f>
        <v>3.5</v>
      </c>
      <c r="AP213" s="105">
        <v>44</v>
      </c>
      <c r="AQ213" s="105">
        <v>45</v>
      </c>
      <c r="AR213" s="101">
        <f t="shared" si="74"/>
        <v>89</v>
      </c>
      <c r="AS213" s="105">
        <v>18</v>
      </c>
      <c r="AT213" s="105">
        <v>20</v>
      </c>
      <c r="AU213" s="141">
        <f t="shared" si="75"/>
        <v>38</v>
      </c>
      <c r="AV213" s="141">
        <v>50</v>
      </c>
      <c r="AW213" s="141">
        <f t="shared" si="76"/>
        <v>177</v>
      </c>
      <c r="AX213" s="137">
        <f>IF(AW213="0","0",LOOKUP(AW213,{0,66,80,100,120,140,160},{0,1,2,3,"3.5",4,5}))</f>
        <v>5</v>
      </c>
      <c r="AY213" s="107" t="s">
        <v>486</v>
      </c>
      <c r="AZ213" s="107">
        <f>IF(ISBLANK(AX213)," ",IF(AX213="0","0",LOOKUP(AX213,{0,1,2,3,"3.5",4,5},{0,0,0,1,"1.5",2,3})))</f>
        <v>3</v>
      </c>
      <c r="BA213" s="44">
        <f t="shared" si="77"/>
        <v>3.9166666666666665</v>
      </c>
      <c r="BB213" s="43" t="str">
        <f t="shared" si="78"/>
        <v>A-</v>
      </c>
      <c r="BC213" s="34" t="str">
        <f t="shared" si="79"/>
        <v>Good Result</v>
      </c>
      <c r="BD213" s="42"/>
      <c r="BE213" s="49" t="str">
        <f>IF(H213="0","0",LOOKUP(H213,{0,1,2,3,"3.5",4,5},{"F","D","C","B","A-","A","A+"}))</f>
        <v>A-</v>
      </c>
      <c r="BF213" s="49" t="str">
        <f>IF(L213="0","0",LOOKUP(L213,{0,1,2,3,"3.5",4,5},{"F","D","C","B","A-","A","A+"}))</f>
        <v>A-</v>
      </c>
      <c r="BG213" s="49" t="str">
        <f>IF(Q213="0","0",LOOKUP(Q213,{0,1,2,3,"3.5",4,5},{"F","D","C","B","A-","A","A+"}))</f>
        <v>A-</v>
      </c>
      <c r="BH213" s="49" t="str">
        <f>IF(Y213="0","0",LOOKUP(Y213,{0,1,2,3,"3.5",4,5},{"F","D","C","B","A-","A","A+"}))</f>
        <v>B</v>
      </c>
      <c r="BI213" s="49" t="str">
        <f>IF(AG213="0","0",LOOKUP(AG213,{0,1,2,3,"3.5",4,5},{"F","D","C","B","A-","A","A+"}))</f>
        <v>A-</v>
      </c>
      <c r="BJ213" s="49" t="str">
        <f>IF(AO213="0","0",LOOKUP(AO213,{0,1,2,3,"3.5",4,5},{"F","D","C","B","A-","A","A+"}))</f>
        <v>A-</v>
      </c>
      <c r="BK213" s="49" t="str">
        <f>IF(AX213="0","0",LOOKUP(AX213,{0,1,2,3,"3.5",4,5},{"F","D","C","B","A-","A","A+"}))</f>
        <v>A+</v>
      </c>
      <c r="BL213" s="50">
        <f t="shared" si="80"/>
        <v>861</v>
      </c>
    </row>
    <row r="214" spans="1:64" ht="15" customHeight="1">
      <c r="A214" s="37">
        <v>2210</v>
      </c>
      <c r="B214" s="38" t="s">
        <v>681</v>
      </c>
      <c r="C214" s="150">
        <v>24</v>
      </c>
      <c r="D214" s="150">
        <v>64</v>
      </c>
      <c r="E214" s="99">
        <f t="shared" si="61"/>
        <v>88</v>
      </c>
      <c r="F214" s="105">
        <v>23</v>
      </c>
      <c r="G214" s="99">
        <f t="shared" si="62"/>
        <v>111</v>
      </c>
      <c r="H214" s="135">
        <f>IF(G214="0","0",LOOKUP(G214,{0,66,80,100,120,140,160},{0,1,2,3,"3.5",4,5}))</f>
        <v>3</v>
      </c>
      <c r="I214" s="105">
        <v>56</v>
      </c>
      <c r="J214" s="105">
        <v>64</v>
      </c>
      <c r="K214" s="136">
        <f t="shared" si="63"/>
        <v>120</v>
      </c>
      <c r="L214" s="99" t="str">
        <f>IF(K214="0","0",LOOKUP(K214,{0,66,80,100,120,140,160},{0,1,2,3,"3.5",4,5}))</f>
        <v>3.5</v>
      </c>
      <c r="M214" s="105">
        <v>24</v>
      </c>
      <c r="N214" s="105">
        <v>18</v>
      </c>
      <c r="O214" s="105">
        <v>12</v>
      </c>
      <c r="P214" s="99">
        <f t="shared" si="64"/>
        <v>54</v>
      </c>
      <c r="Q214" s="137">
        <f>IF(P214="0","0",LOOKUP(P214,{0,33,40,50,60,70,80},{0,1,2,3,"3.5",4,5}))</f>
        <v>3</v>
      </c>
      <c r="R214" s="105">
        <v>25</v>
      </c>
      <c r="S214" s="105">
        <v>25</v>
      </c>
      <c r="T214" s="101">
        <f t="shared" si="65"/>
        <v>50</v>
      </c>
      <c r="U214" s="105">
        <v>18</v>
      </c>
      <c r="V214" s="105">
        <v>16</v>
      </c>
      <c r="W214" s="101">
        <f t="shared" si="66"/>
        <v>34</v>
      </c>
      <c r="X214" s="138">
        <f t="shared" si="67"/>
        <v>84</v>
      </c>
      <c r="Y214" s="99">
        <f>IF(X214="0","0",LOOKUP(X214,{0,66,80,100,120,140,160},{0,1,2,3,"3.5",4,5}))</f>
        <v>2</v>
      </c>
      <c r="Z214" s="105">
        <v>44</v>
      </c>
      <c r="AA214" s="105">
        <v>40</v>
      </c>
      <c r="AB214" s="99">
        <f t="shared" si="68"/>
        <v>84</v>
      </c>
      <c r="AC214" s="105">
        <v>24</v>
      </c>
      <c r="AD214" s="105">
        <v>24</v>
      </c>
      <c r="AE214" s="139">
        <f t="shared" si="69"/>
        <v>48</v>
      </c>
      <c r="AF214" s="140">
        <f t="shared" si="70"/>
        <v>132</v>
      </c>
      <c r="AG214" s="137" t="str">
        <f>IF(AF214="0","0",LOOKUP(AF214,{0,66,80,100,120,140,160},{0,1,2,3,"3.5",4,5}))</f>
        <v>3.5</v>
      </c>
      <c r="AH214" s="105">
        <v>40</v>
      </c>
      <c r="AI214" s="105">
        <v>40</v>
      </c>
      <c r="AJ214" s="99">
        <f t="shared" si="71"/>
        <v>80</v>
      </c>
      <c r="AK214" s="105">
        <v>23</v>
      </c>
      <c r="AL214" s="105">
        <v>18</v>
      </c>
      <c r="AM214" s="141">
        <f t="shared" si="72"/>
        <v>41</v>
      </c>
      <c r="AN214" s="140">
        <f t="shared" si="73"/>
        <v>121</v>
      </c>
      <c r="AO214" s="137" t="str">
        <f>IF(AN214="0","0",LOOKUP(AN214,{0,66,80,100,120,140,160},{0,1,2,3,"3.5",4,5}))</f>
        <v>3.5</v>
      </c>
      <c r="AP214" s="105">
        <v>45</v>
      </c>
      <c r="AQ214" s="105">
        <v>35</v>
      </c>
      <c r="AR214" s="101">
        <f t="shared" si="74"/>
        <v>80</v>
      </c>
      <c r="AS214" s="105">
        <v>16</v>
      </c>
      <c r="AT214" s="105">
        <v>17</v>
      </c>
      <c r="AU214" s="141">
        <f t="shared" si="75"/>
        <v>33</v>
      </c>
      <c r="AV214" s="141">
        <v>50</v>
      </c>
      <c r="AW214" s="141">
        <f t="shared" si="76"/>
        <v>163</v>
      </c>
      <c r="AX214" s="137">
        <f>IF(AW214="0","0",LOOKUP(AW214,{0,66,80,100,120,140,160},{0,1,2,3,"3.5",4,5}))</f>
        <v>5</v>
      </c>
      <c r="AY214" s="107" t="s">
        <v>486</v>
      </c>
      <c r="AZ214" s="107">
        <f>IF(ISBLANK(AX214)," ",IF(AX214="0","0",LOOKUP(AX214,{0,1,2,3,"3.5",4,5},{0,0,0,1,"1.5",2,3})))</f>
        <v>3</v>
      </c>
      <c r="BA214" s="44">
        <f t="shared" si="77"/>
        <v>3.5833333333333335</v>
      </c>
      <c r="BB214" s="43" t="str">
        <f t="shared" si="78"/>
        <v>A-</v>
      </c>
      <c r="BC214" s="34" t="str">
        <f t="shared" si="79"/>
        <v>Good Result</v>
      </c>
      <c r="BD214" s="42"/>
      <c r="BE214" s="49" t="str">
        <f>IF(H214="0","0",LOOKUP(H214,{0,1,2,3,"3.5",4,5},{"F","D","C","B","A-","A","A+"}))</f>
        <v>B</v>
      </c>
      <c r="BF214" s="49" t="str">
        <f>IF(L214="0","0",LOOKUP(L214,{0,1,2,3,"3.5",4,5},{"F","D","C","B","A-","A","A+"}))</f>
        <v>A-</v>
      </c>
      <c r="BG214" s="49" t="str">
        <f>IF(Q214="0","0",LOOKUP(Q214,{0,1,2,3,"3.5",4,5},{"F","D","C","B","A-","A","A+"}))</f>
        <v>B</v>
      </c>
      <c r="BH214" s="49" t="str">
        <f>IF(Y214="0","0",LOOKUP(Y214,{0,1,2,3,"3.5",4,5},{"F","D","C","B","A-","A","A+"}))</f>
        <v>C</v>
      </c>
      <c r="BI214" s="49" t="str">
        <f>IF(AG214="0","0",LOOKUP(AG214,{0,1,2,3,"3.5",4,5},{"F","D","C","B","A-","A","A+"}))</f>
        <v>A-</v>
      </c>
      <c r="BJ214" s="49" t="str">
        <f>IF(AO214="0","0",LOOKUP(AO214,{0,1,2,3,"3.5",4,5},{"F","D","C","B","A-","A","A+"}))</f>
        <v>A-</v>
      </c>
      <c r="BK214" s="49" t="str">
        <f>IF(AX214="0","0",LOOKUP(AX214,{0,1,2,3,"3.5",4,5},{"F","D","C","B","A-","A","A+"}))</f>
        <v>A+</v>
      </c>
      <c r="BL214" s="50">
        <f t="shared" si="80"/>
        <v>785</v>
      </c>
    </row>
    <row r="215" spans="1:64" ht="15" customHeight="1">
      <c r="A215" s="37">
        <v>2211</v>
      </c>
      <c r="B215" s="38" t="s">
        <v>682</v>
      </c>
      <c r="C215" s="150">
        <v>40</v>
      </c>
      <c r="D215" s="150">
        <v>63</v>
      </c>
      <c r="E215" s="99">
        <f t="shared" si="61"/>
        <v>103</v>
      </c>
      <c r="F215" s="105">
        <v>18</v>
      </c>
      <c r="G215" s="99">
        <f t="shared" si="62"/>
        <v>121</v>
      </c>
      <c r="H215" s="135" t="str">
        <f>IF(G215="0","0",LOOKUP(G215,{0,66,80,100,120,140,160},{0,1,2,3,"3.5",4,5}))</f>
        <v>3.5</v>
      </c>
      <c r="I215" s="105">
        <v>61</v>
      </c>
      <c r="J215" s="105">
        <v>63</v>
      </c>
      <c r="K215" s="136">
        <f t="shared" si="63"/>
        <v>124</v>
      </c>
      <c r="L215" s="99" t="str">
        <f>IF(K215="0","0",LOOKUP(K215,{0,66,80,100,120,140,160},{0,1,2,3,"3.5",4,5}))</f>
        <v>3.5</v>
      </c>
      <c r="M215" s="105">
        <v>26</v>
      </c>
      <c r="N215" s="105">
        <v>19</v>
      </c>
      <c r="O215" s="105">
        <v>15</v>
      </c>
      <c r="P215" s="99">
        <f t="shared" si="64"/>
        <v>60</v>
      </c>
      <c r="Q215" s="137" t="str">
        <f>IF(P215="0","0",LOOKUP(P215,{0,33,40,50,60,70,80},{0,1,2,3,"3.5",4,5}))</f>
        <v>3.5</v>
      </c>
      <c r="R215" s="105">
        <v>27</v>
      </c>
      <c r="S215" s="105">
        <v>47</v>
      </c>
      <c r="T215" s="101">
        <f t="shared" si="65"/>
        <v>74</v>
      </c>
      <c r="U215" s="105">
        <v>15</v>
      </c>
      <c r="V215" s="105">
        <v>16</v>
      </c>
      <c r="W215" s="101">
        <f t="shared" si="66"/>
        <v>31</v>
      </c>
      <c r="X215" s="138">
        <f t="shared" si="67"/>
        <v>105</v>
      </c>
      <c r="Y215" s="99">
        <f>IF(X215="0","0",LOOKUP(X215,{0,66,80,100,120,140,160},{0,1,2,3,"3.5",4,5}))</f>
        <v>3</v>
      </c>
      <c r="Z215" s="105">
        <v>45</v>
      </c>
      <c r="AA215" s="105">
        <v>47</v>
      </c>
      <c r="AB215" s="99">
        <f t="shared" si="68"/>
        <v>92</v>
      </c>
      <c r="AC215" s="105">
        <v>25</v>
      </c>
      <c r="AD215" s="105">
        <v>25</v>
      </c>
      <c r="AE215" s="139">
        <f t="shared" si="69"/>
        <v>50</v>
      </c>
      <c r="AF215" s="140">
        <f t="shared" si="70"/>
        <v>142</v>
      </c>
      <c r="AG215" s="137">
        <f>IF(AF215="0","0",LOOKUP(AF215,{0,66,80,100,120,140,160},{0,1,2,3,"3.5",4,5}))</f>
        <v>4</v>
      </c>
      <c r="AH215" s="105">
        <v>38</v>
      </c>
      <c r="AI215" s="105">
        <v>43</v>
      </c>
      <c r="AJ215" s="99">
        <f t="shared" si="71"/>
        <v>81</v>
      </c>
      <c r="AK215" s="105">
        <v>22</v>
      </c>
      <c r="AL215" s="105">
        <v>19</v>
      </c>
      <c r="AM215" s="141">
        <f t="shared" si="72"/>
        <v>41</v>
      </c>
      <c r="AN215" s="140">
        <f t="shared" si="73"/>
        <v>122</v>
      </c>
      <c r="AO215" s="137" t="str">
        <f>IF(AN215="0","0",LOOKUP(AN215,{0,66,80,100,120,140,160},{0,1,2,3,"3.5",4,5}))</f>
        <v>3.5</v>
      </c>
      <c r="AP215" s="105">
        <v>32</v>
      </c>
      <c r="AQ215" s="105">
        <v>45</v>
      </c>
      <c r="AR215" s="101">
        <f t="shared" si="74"/>
        <v>77</v>
      </c>
      <c r="AS215" s="105">
        <v>21</v>
      </c>
      <c r="AT215" s="105">
        <v>19</v>
      </c>
      <c r="AU215" s="141">
        <f t="shared" si="75"/>
        <v>40</v>
      </c>
      <c r="AV215" s="141">
        <v>42</v>
      </c>
      <c r="AW215" s="141">
        <f t="shared" si="76"/>
        <v>159</v>
      </c>
      <c r="AX215" s="137">
        <f>IF(AW215="0","0",LOOKUP(AW215,{0,66,80,100,120,140,160},{0,1,2,3,"3.5",4,5}))</f>
        <v>4</v>
      </c>
      <c r="AY215" s="107" t="s">
        <v>486</v>
      </c>
      <c r="AZ215" s="107">
        <f>IF(ISBLANK(AX215)," ",IF(AX215="0","0",LOOKUP(AX215,{0,1,2,3,"3.5",4,5},{0,0,0,1,"1.5",2,3})))</f>
        <v>2</v>
      </c>
      <c r="BA215" s="44">
        <f t="shared" si="77"/>
        <v>3.8333333333333335</v>
      </c>
      <c r="BB215" s="43" t="str">
        <f t="shared" si="78"/>
        <v>A-</v>
      </c>
      <c r="BC215" s="34" t="str">
        <f t="shared" si="79"/>
        <v>Good Result</v>
      </c>
      <c r="BD215" s="42"/>
      <c r="BE215" s="49" t="str">
        <f>IF(H215="0","0",LOOKUP(H215,{0,1,2,3,"3.5",4,5},{"F","D","C","B","A-","A","A+"}))</f>
        <v>A-</v>
      </c>
      <c r="BF215" s="49" t="str">
        <f>IF(L215="0","0",LOOKUP(L215,{0,1,2,3,"3.5",4,5},{"F","D","C","B","A-","A","A+"}))</f>
        <v>A-</v>
      </c>
      <c r="BG215" s="49" t="str">
        <f>IF(Q215="0","0",LOOKUP(Q215,{0,1,2,3,"3.5",4,5},{"F","D","C","B","A-","A","A+"}))</f>
        <v>A-</v>
      </c>
      <c r="BH215" s="49" t="str">
        <f>IF(Y215="0","0",LOOKUP(Y215,{0,1,2,3,"3.5",4,5},{"F","D","C","B","A-","A","A+"}))</f>
        <v>B</v>
      </c>
      <c r="BI215" s="49" t="str">
        <f>IF(AG215="0","0",LOOKUP(AG215,{0,1,2,3,"3.5",4,5},{"F","D","C","B","A-","A","A+"}))</f>
        <v>A</v>
      </c>
      <c r="BJ215" s="49" t="str">
        <f>IF(AO215="0","0",LOOKUP(AO215,{0,1,2,3,"3.5",4,5},{"F","D","C","B","A-","A","A+"}))</f>
        <v>A-</v>
      </c>
      <c r="BK215" s="49" t="str">
        <f>IF(AX215="0","0",LOOKUP(AX215,{0,1,2,3,"3.5",4,5},{"F","D","C","B","A-","A","A+"}))</f>
        <v>A</v>
      </c>
      <c r="BL215" s="50">
        <f t="shared" si="80"/>
        <v>833</v>
      </c>
    </row>
    <row r="216" spans="1:64" ht="15" customHeight="1">
      <c r="A216" s="37">
        <v>2212</v>
      </c>
      <c r="B216" s="38" t="s">
        <v>683</v>
      </c>
      <c r="C216" s="150">
        <v>29</v>
      </c>
      <c r="D216" s="150">
        <v>53</v>
      </c>
      <c r="E216" s="99">
        <f t="shared" si="61"/>
        <v>82</v>
      </c>
      <c r="F216" s="105">
        <v>20</v>
      </c>
      <c r="G216" s="99">
        <f t="shared" si="62"/>
        <v>102</v>
      </c>
      <c r="H216" s="135">
        <f>IF(G216="0","0",LOOKUP(G216,{0,66,80,100,120,140,160},{0,1,2,3,"3.5",4,5}))</f>
        <v>3</v>
      </c>
      <c r="I216" s="105">
        <v>50</v>
      </c>
      <c r="J216" s="105">
        <v>44</v>
      </c>
      <c r="K216" s="136">
        <f t="shared" si="63"/>
        <v>94</v>
      </c>
      <c r="L216" s="99">
        <f>IF(K216="0","0",LOOKUP(K216,{0,66,80,100,120,140,160},{0,1,2,3,"3.5",4,5}))</f>
        <v>2</v>
      </c>
      <c r="M216" s="105">
        <v>24</v>
      </c>
      <c r="N216" s="105">
        <v>15</v>
      </c>
      <c r="O216" s="105">
        <v>15</v>
      </c>
      <c r="P216" s="99">
        <f t="shared" si="64"/>
        <v>54</v>
      </c>
      <c r="Q216" s="137">
        <f>IF(P216="0","0",LOOKUP(P216,{0,33,40,50,60,70,80},{0,1,2,3,"3.5",4,5}))</f>
        <v>3</v>
      </c>
      <c r="R216" s="105">
        <v>29</v>
      </c>
      <c r="S216" s="105">
        <v>28</v>
      </c>
      <c r="T216" s="101">
        <f t="shared" si="65"/>
        <v>57</v>
      </c>
      <c r="U216" s="105">
        <v>16</v>
      </c>
      <c r="V216" s="105">
        <v>16</v>
      </c>
      <c r="W216" s="101">
        <f t="shared" si="66"/>
        <v>32</v>
      </c>
      <c r="X216" s="138">
        <f t="shared" si="67"/>
        <v>89</v>
      </c>
      <c r="Y216" s="99">
        <f>IF(X216="0","0",LOOKUP(X216,{0,66,80,100,120,140,160},{0,1,2,3,"3.5",4,5}))</f>
        <v>2</v>
      </c>
      <c r="Z216" s="105">
        <v>40</v>
      </c>
      <c r="AA216" s="105">
        <v>32</v>
      </c>
      <c r="AB216" s="99">
        <f t="shared" si="68"/>
        <v>72</v>
      </c>
      <c r="AC216" s="105">
        <v>19</v>
      </c>
      <c r="AD216" s="105">
        <v>12</v>
      </c>
      <c r="AE216" s="139">
        <f t="shared" si="69"/>
        <v>31</v>
      </c>
      <c r="AF216" s="140">
        <f t="shared" si="70"/>
        <v>103</v>
      </c>
      <c r="AG216" s="137">
        <f>IF(AF216="0","0",LOOKUP(AF216,{0,66,80,100,120,140,160},{0,1,2,3,"3.5",4,5}))</f>
        <v>3</v>
      </c>
      <c r="AH216" s="105">
        <v>27</v>
      </c>
      <c r="AI216" s="105">
        <v>36</v>
      </c>
      <c r="AJ216" s="99">
        <f t="shared" si="71"/>
        <v>63</v>
      </c>
      <c r="AK216" s="105">
        <v>20</v>
      </c>
      <c r="AL216" s="105">
        <v>15</v>
      </c>
      <c r="AM216" s="141">
        <f t="shared" si="72"/>
        <v>35</v>
      </c>
      <c r="AN216" s="140">
        <f t="shared" si="73"/>
        <v>98</v>
      </c>
      <c r="AO216" s="137">
        <f>IF(AN216="0","0",LOOKUP(AN216,{0,66,80,100,120,140,160},{0,1,2,3,"3.5",4,5}))</f>
        <v>2</v>
      </c>
      <c r="AP216" s="105">
        <v>36</v>
      </c>
      <c r="AQ216" s="105">
        <v>26</v>
      </c>
      <c r="AR216" s="101">
        <f t="shared" si="74"/>
        <v>62</v>
      </c>
      <c r="AS216" s="105">
        <v>18</v>
      </c>
      <c r="AT216" s="105">
        <v>13</v>
      </c>
      <c r="AU216" s="141">
        <f t="shared" si="75"/>
        <v>31</v>
      </c>
      <c r="AV216" s="141">
        <v>46</v>
      </c>
      <c r="AW216" s="141">
        <f t="shared" si="76"/>
        <v>139</v>
      </c>
      <c r="AX216" s="137" t="str">
        <f>IF(AW216="0","0",LOOKUP(AW216,{0,66,80,100,120,140,160},{0,1,2,3,"3.5",4,5}))</f>
        <v>3.5</v>
      </c>
      <c r="AY216" s="107" t="s">
        <v>486</v>
      </c>
      <c r="AZ216" s="107" t="str">
        <f>IF(ISBLANK(AX216)," ",IF(AX216="0","0",LOOKUP(AX216,{0,1,2,3,"3.5",4,5},{0,0,0,1,"1.5",2,3})))</f>
        <v>1.5</v>
      </c>
      <c r="BA216" s="44">
        <f t="shared" si="77"/>
        <v>2.75</v>
      </c>
      <c r="BB216" s="43" t="str">
        <f t="shared" si="78"/>
        <v>C</v>
      </c>
      <c r="BC216" s="34" t="str">
        <f t="shared" si="79"/>
        <v>Bellow Average Result</v>
      </c>
      <c r="BD216" s="42"/>
      <c r="BE216" s="49" t="str">
        <f>IF(H216="0","0",LOOKUP(H216,{0,1,2,3,"3.5",4,5},{"F","D","C","B","A-","A","A+"}))</f>
        <v>B</v>
      </c>
      <c r="BF216" s="49" t="str">
        <f>IF(L216="0","0",LOOKUP(L216,{0,1,2,3,"3.5",4,5},{"F","D","C","B","A-","A","A+"}))</f>
        <v>C</v>
      </c>
      <c r="BG216" s="49" t="str">
        <f>IF(Q216="0","0",LOOKUP(Q216,{0,1,2,3,"3.5",4,5},{"F","D","C","B","A-","A","A+"}))</f>
        <v>B</v>
      </c>
      <c r="BH216" s="49" t="str">
        <f>IF(Y216="0","0",LOOKUP(Y216,{0,1,2,3,"3.5",4,5},{"F","D","C","B","A-","A","A+"}))</f>
        <v>C</v>
      </c>
      <c r="BI216" s="49" t="str">
        <f>IF(AG216="0","0",LOOKUP(AG216,{0,1,2,3,"3.5",4,5},{"F","D","C","B","A-","A","A+"}))</f>
        <v>B</v>
      </c>
      <c r="BJ216" s="49" t="str">
        <f>IF(AO216="0","0",LOOKUP(AO216,{0,1,2,3,"3.5",4,5},{"F","D","C","B","A-","A","A+"}))</f>
        <v>C</v>
      </c>
      <c r="BK216" s="49" t="str">
        <f>IF(AX216="0","0",LOOKUP(AX216,{0,1,2,3,"3.5",4,5},{"F","D","C","B","A-","A","A+"}))</f>
        <v>A-</v>
      </c>
      <c r="BL216" s="50">
        <f t="shared" si="80"/>
        <v>679</v>
      </c>
    </row>
    <row r="217" spans="1:64" ht="15" customHeight="1">
      <c r="A217" s="37">
        <v>2213</v>
      </c>
      <c r="B217" s="38" t="s">
        <v>684</v>
      </c>
      <c r="C217" s="150">
        <v>20</v>
      </c>
      <c r="D217" s="150">
        <v>47</v>
      </c>
      <c r="E217" s="99">
        <f t="shared" si="61"/>
        <v>67</v>
      </c>
      <c r="F217" s="105">
        <v>22</v>
      </c>
      <c r="G217" s="99">
        <f t="shared" si="62"/>
        <v>89</v>
      </c>
      <c r="H217" s="135">
        <f>IF(G217="0","0",LOOKUP(G217,{0,66,80,100,120,140,160},{0,1,2,3,"3.5",4,5}))</f>
        <v>2</v>
      </c>
      <c r="I217" s="105">
        <v>42</v>
      </c>
      <c r="J217" s="105">
        <v>47</v>
      </c>
      <c r="K217" s="136">
        <f t="shared" si="63"/>
        <v>89</v>
      </c>
      <c r="L217" s="99">
        <f>IF(K217="0","0",LOOKUP(K217,{0,66,80,100,120,140,160},{0,1,2,3,"3.5",4,5}))</f>
        <v>2</v>
      </c>
      <c r="M217" s="105">
        <v>15</v>
      </c>
      <c r="N217" s="105">
        <v>15</v>
      </c>
      <c r="O217" s="105">
        <v>13</v>
      </c>
      <c r="P217" s="99">
        <f t="shared" si="64"/>
        <v>43</v>
      </c>
      <c r="Q217" s="137">
        <f>IF(P217="0","0",LOOKUP(P217,{0,33,40,50,60,70,80},{0,1,2,3,"3.5",4,5}))</f>
        <v>2</v>
      </c>
      <c r="R217" s="105">
        <v>18</v>
      </c>
      <c r="S217" s="105">
        <v>25</v>
      </c>
      <c r="T217" s="101">
        <f t="shared" si="65"/>
        <v>43</v>
      </c>
      <c r="U217" s="105">
        <v>18</v>
      </c>
      <c r="V217" s="105">
        <v>11</v>
      </c>
      <c r="W217" s="101">
        <f t="shared" si="66"/>
        <v>29</v>
      </c>
      <c r="X217" s="138">
        <f t="shared" si="67"/>
        <v>72</v>
      </c>
      <c r="Y217" s="99">
        <f>IF(X217="0","0",LOOKUP(X217,{0,66,80,100,120,140,160},{0,1,2,3,"3.5",4,5}))</f>
        <v>1</v>
      </c>
      <c r="Z217" s="105">
        <v>31</v>
      </c>
      <c r="AA217" s="105">
        <v>23</v>
      </c>
      <c r="AB217" s="99">
        <f t="shared" si="68"/>
        <v>54</v>
      </c>
      <c r="AC217" s="105">
        <v>25</v>
      </c>
      <c r="AD217" s="105">
        <v>23</v>
      </c>
      <c r="AE217" s="139">
        <f t="shared" si="69"/>
        <v>48</v>
      </c>
      <c r="AF217" s="140">
        <f t="shared" si="70"/>
        <v>102</v>
      </c>
      <c r="AG217" s="137">
        <f>IF(AF217="0","0",LOOKUP(AF217,{0,66,80,100,120,140,160},{0,1,2,3,"3.5",4,5}))</f>
        <v>3</v>
      </c>
      <c r="AH217" s="105">
        <v>22</v>
      </c>
      <c r="AI217" s="105">
        <v>26</v>
      </c>
      <c r="AJ217" s="99">
        <f t="shared" si="71"/>
        <v>48</v>
      </c>
      <c r="AK217" s="105">
        <v>22</v>
      </c>
      <c r="AL217" s="105">
        <v>14</v>
      </c>
      <c r="AM217" s="141">
        <f t="shared" si="72"/>
        <v>36</v>
      </c>
      <c r="AN217" s="140">
        <f t="shared" si="73"/>
        <v>84</v>
      </c>
      <c r="AO217" s="137">
        <f>IF(AN217="0","0",LOOKUP(AN217,{0,66,80,100,120,140,160},{0,1,2,3,"3.5",4,5}))</f>
        <v>2</v>
      </c>
      <c r="AP217" s="105">
        <v>31</v>
      </c>
      <c r="AQ217" s="105">
        <v>20</v>
      </c>
      <c r="AR217" s="101">
        <f t="shared" si="74"/>
        <v>51</v>
      </c>
      <c r="AS217" s="105">
        <v>18</v>
      </c>
      <c r="AT217" s="105">
        <v>15</v>
      </c>
      <c r="AU217" s="141">
        <f t="shared" si="75"/>
        <v>33</v>
      </c>
      <c r="AV217" s="141">
        <v>42</v>
      </c>
      <c r="AW217" s="141">
        <f t="shared" si="76"/>
        <v>126</v>
      </c>
      <c r="AX217" s="137" t="str">
        <f>IF(AW217="0","0",LOOKUP(AW217,{0,66,80,100,120,140,160},{0,1,2,3,"3.5",4,5}))</f>
        <v>3.5</v>
      </c>
      <c r="AY217" s="107" t="s">
        <v>486</v>
      </c>
      <c r="AZ217" s="107" t="str">
        <f>IF(ISBLANK(AX217)," ",IF(AX217="0","0",LOOKUP(AX217,{0,1,2,3,"3.5",4,5},{0,0,0,1,"1.5",2,3})))</f>
        <v>1.5</v>
      </c>
      <c r="BA217" s="44">
        <f t="shared" si="77"/>
        <v>2.25</v>
      </c>
      <c r="BB217" s="43" t="str">
        <f t="shared" si="78"/>
        <v>C</v>
      </c>
      <c r="BC217" s="34" t="str">
        <f t="shared" si="79"/>
        <v>Bellow Average Result</v>
      </c>
      <c r="BD217" s="42"/>
      <c r="BE217" s="49" t="str">
        <f>IF(H217="0","0",LOOKUP(H217,{0,1,2,3,"3.5",4,5},{"F","D","C","B","A-","A","A+"}))</f>
        <v>C</v>
      </c>
      <c r="BF217" s="49" t="str">
        <f>IF(L217="0","0",LOOKUP(L217,{0,1,2,3,"3.5",4,5},{"F","D","C","B","A-","A","A+"}))</f>
        <v>C</v>
      </c>
      <c r="BG217" s="49" t="str">
        <f>IF(Q217="0","0",LOOKUP(Q217,{0,1,2,3,"3.5",4,5},{"F","D","C","B","A-","A","A+"}))</f>
        <v>C</v>
      </c>
      <c r="BH217" s="49" t="str">
        <f>IF(Y217="0","0",LOOKUP(Y217,{0,1,2,3,"3.5",4,5},{"F","D","C","B","A-","A","A+"}))</f>
        <v>D</v>
      </c>
      <c r="BI217" s="49" t="str">
        <f>IF(AG217="0","0",LOOKUP(AG217,{0,1,2,3,"3.5",4,5},{"F","D","C","B","A-","A","A+"}))</f>
        <v>B</v>
      </c>
      <c r="BJ217" s="49" t="str">
        <f>IF(AO217="0","0",LOOKUP(AO217,{0,1,2,3,"3.5",4,5},{"F","D","C","B","A-","A","A+"}))</f>
        <v>C</v>
      </c>
      <c r="BK217" s="49" t="str">
        <f>IF(AX217="0","0",LOOKUP(AX217,{0,1,2,3,"3.5",4,5},{"F","D","C","B","A-","A","A+"}))</f>
        <v>A-</v>
      </c>
      <c r="BL217" s="50">
        <f t="shared" si="80"/>
        <v>605</v>
      </c>
    </row>
    <row r="218" spans="1:64" ht="15" customHeight="1">
      <c r="A218" s="37">
        <v>2214</v>
      </c>
      <c r="B218" s="38" t="s">
        <v>685</v>
      </c>
      <c r="C218" s="150">
        <v>34</v>
      </c>
      <c r="D218" s="150">
        <v>65</v>
      </c>
      <c r="E218" s="99">
        <f t="shared" si="61"/>
        <v>99</v>
      </c>
      <c r="F218" s="105">
        <v>22</v>
      </c>
      <c r="G218" s="99">
        <f t="shared" si="62"/>
        <v>121</v>
      </c>
      <c r="H218" s="135" t="str">
        <f>IF(G218="0","0",LOOKUP(G218,{0,66,80,100,120,140,160},{0,1,2,3,"3.5",4,5}))</f>
        <v>3.5</v>
      </c>
      <c r="I218" s="105">
        <v>60</v>
      </c>
      <c r="J218" s="105">
        <v>70</v>
      </c>
      <c r="K218" s="136">
        <f t="shared" si="63"/>
        <v>130</v>
      </c>
      <c r="L218" s="99" t="str">
        <f>IF(K218="0","0",LOOKUP(K218,{0,66,80,100,120,140,160},{0,1,2,3,"3.5",4,5}))</f>
        <v>3.5</v>
      </c>
      <c r="M218" s="105">
        <v>23</v>
      </c>
      <c r="N218" s="105">
        <v>18</v>
      </c>
      <c r="O218" s="105">
        <v>15</v>
      </c>
      <c r="P218" s="99">
        <f t="shared" si="64"/>
        <v>56</v>
      </c>
      <c r="Q218" s="137">
        <f>IF(P218="0","0",LOOKUP(P218,{0,33,40,50,60,70,80},{0,1,2,3,"3.5",4,5}))</f>
        <v>3</v>
      </c>
      <c r="R218" s="105">
        <v>27</v>
      </c>
      <c r="S218" s="105">
        <v>36</v>
      </c>
      <c r="T218" s="101">
        <f t="shared" si="65"/>
        <v>63</v>
      </c>
      <c r="U218" s="105">
        <v>17</v>
      </c>
      <c r="V218" s="105">
        <v>13</v>
      </c>
      <c r="W218" s="101">
        <f t="shared" si="66"/>
        <v>30</v>
      </c>
      <c r="X218" s="138">
        <f t="shared" si="67"/>
        <v>93</v>
      </c>
      <c r="Y218" s="99">
        <f>IF(X218="0","0",LOOKUP(X218,{0,66,80,100,120,140,160},{0,1,2,3,"3.5",4,5}))</f>
        <v>2</v>
      </c>
      <c r="Z218" s="105">
        <v>39</v>
      </c>
      <c r="AA218" s="105">
        <v>36</v>
      </c>
      <c r="AB218" s="99">
        <f t="shared" si="68"/>
        <v>75</v>
      </c>
      <c r="AC218" s="105">
        <v>22</v>
      </c>
      <c r="AD218" s="105">
        <v>24</v>
      </c>
      <c r="AE218" s="139">
        <f t="shared" si="69"/>
        <v>46</v>
      </c>
      <c r="AF218" s="140">
        <f t="shared" si="70"/>
        <v>121</v>
      </c>
      <c r="AG218" s="137" t="str">
        <f>IF(AF218="0","0",LOOKUP(AF218,{0,66,80,100,120,140,160},{0,1,2,3,"3.5",4,5}))</f>
        <v>3.5</v>
      </c>
      <c r="AH218" s="105">
        <v>43</v>
      </c>
      <c r="AI218" s="105">
        <v>47</v>
      </c>
      <c r="AJ218" s="99">
        <f t="shared" si="71"/>
        <v>90</v>
      </c>
      <c r="AK218" s="105">
        <v>27</v>
      </c>
      <c r="AL218" s="105">
        <v>18</v>
      </c>
      <c r="AM218" s="141">
        <f t="shared" si="72"/>
        <v>45</v>
      </c>
      <c r="AN218" s="140">
        <f t="shared" si="73"/>
        <v>135</v>
      </c>
      <c r="AO218" s="137" t="str">
        <f>IF(AN218="0","0",LOOKUP(AN218,{0,66,80,100,120,140,160},{0,1,2,3,"3.5",4,5}))</f>
        <v>3.5</v>
      </c>
      <c r="AP218" s="105">
        <v>34</v>
      </c>
      <c r="AQ218" s="105">
        <v>39</v>
      </c>
      <c r="AR218" s="101">
        <f t="shared" si="74"/>
        <v>73</v>
      </c>
      <c r="AS218" s="105">
        <v>12</v>
      </c>
      <c r="AT218" s="105">
        <v>15</v>
      </c>
      <c r="AU218" s="141">
        <f t="shared" si="75"/>
        <v>27</v>
      </c>
      <c r="AV218" s="141">
        <v>42</v>
      </c>
      <c r="AW218" s="141">
        <f t="shared" si="76"/>
        <v>142</v>
      </c>
      <c r="AX218" s="137">
        <f>IF(AW218="0","0",LOOKUP(AW218,{0,66,80,100,120,140,160},{0,1,2,3,"3.5",4,5}))</f>
        <v>4</v>
      </c>
      <c r="AY218" s="107" t="s">
        <v>486</v>
      </c>
      <c r="AZ218" s="107">
        <f>IF(ISBLANK(AX218)," ",IF(AX218="0","0",LOOKUP(AX218,{0,1,2,3,"3.5",4,5},{0,0,0,1,"1.5",2,3})))</f>
        <v>2</v>
      </c>
      <c r="BA218" s="44">
        <f t="shared" si="77"/>
        <v>3.5</v>
      </c>
      <c r="BB218" s="43" t="str">
        <f t="shared" si="78"/>
        <v>A-</v>
      </c>
      <c r="BC218" s="34" t="str">
        <f t="shared" si="79"/>
        <v>Good Result</v>
      </c>
      <c r="BD218" s="42"/>
      <c r="BE218" s="49" t="str">
        <f>IF(H218="0","0",LOOKUP(H218,{0,1,2,3,"3.5",4,5},{"F","D","C","B","A-","A","A+"}))</f>
        <v>A-</v>
      </c>
      <c r="BF218" s="49" t="str">
        <f>IF(L218="0","0",LOOKUP(L218,{0,1,2,3,"3.5",4,5},{"F","D","C","B","A-","A","A+"}))</f>
        <v>A-</v>
      </c>
      <c r="BG218" s="49" t="str">
        <f>IF(Q218="0","0",LOOKUP(Q218,{0,1,2,3,"3.5",4,5},{"F","D","C","B","A-","A","A+"}))</f>
        <v>B</v>
      </c>
      <c r="BH218" s="49" t="str">
        <f>IF(Y218="0","0",LOOKUP(Y218,{0,1,2,3,"3.5",4,5},{"F","D","C","B","A-","A","A+"}))</f>
        <v>C</v>
      </c>
      <c r="BI218" s="49" t="str">
        <f>IF(AG218="0","0",LOOKUP(AG218,{0,1,2,3,"3.5",4,5},{"F","D","C","B","A-","A","A+"}))</f>
        <v>A-</v>
      </c>
      <c r="BJ218" s="49" t="str">
        <f>IF(AO218="0","0",LOOKUP(AO218,{0,1,2,3,"3.5",4,5},{"F","D","C","B","A-","A","A+"}))</f>
        <v>A-</v>
      </c>
      <c r="BK218" s="49" t="str">
        <f>IF(AX218="0","0",LOOKUP(AX218,{0,1,2,3,"3.5",4,5},{"F","D","C","B","A-","A","A+"}))</f>
        <v>A</v>
      </c>
      <c r="BL218" s="50">
        <f t="shared" si="80"/>
        <v>798</v>
      </c>
    </row>
    <row r="219" spans="1:64" ht="15" customHeight="1">
      <c r="A219" s="37">
        <v>2215</v>
      </c>
      <c r="B219" s="38" t="s">
        <v>686</v>
      </c>
      <c r="C219" s="150">
        <v>38</v>
      </c>
      <c r="D219" s="150">
        <v>61</v>
      </c>
      <c r="E219" s="99">
        <f t="shared" si="61"/>
        <v>99</v>
      </c>
      <c r="F219" s="105">
        <v>24</v>
      </c>
      <c r="G219" s="99">
        <f t="shared" si="62"/>
        <v>123</v>
      </c>
      <c r="H219" s="135" t="str">
        <f>IF(G219="0","0",LOOKUP(G219,{0,66,80,100,120,140,160},{0,1,2,3,"3.5",4,5}))</f>
        <v>3.5</v>
      </c>
      <c r="I219" s="105">
        <v>48</v>
      </c>
      <c r="J219" s="105">
        <v>44</v>
      </c>
      <c r="K219" s="136">
        <f t="shared" si="63"/>
        <v>92</v>
      </c>
      <c r="L219" s="99">
        <f>IF(K219="0","0",LOOKUP(K219,{0,66,80,100,120,140,160},{0,1,2,3,"3.5",4,5}))</f>
        <v>2</v>
      </c>
      <c r="M219" s="105">
        <v>13</v>
      </c>
      <c r="N219" s="105">
        <v>16</v>
      </c>
      <c r="O219" s="105">
        <v>12</v>
      </c>
      <c r="P219" s="99">
        <f t="shared" si="64"/>
        <v>41</v>
      </c>
      <c r="Q219" s="137">
        <f>IF(P219="0","0",LOOKUP(P219,{0,33,40,50,60,70,80},{0,1,2,3,"3.5",4,5}))</f>
        <v>2</v>
      </c>
      <c r="R219" s="105">
        <v>24</v>
      </c>
      <c r="S219" s="105">
        <v>38</v>
      </c>
      <c r="T219" s="101">
        <f t="shared" si="65"/>
        <v>62</v>
      </c>
      <c r="U219" s="105">
        <v>18</v>
      </c>
      <c r="V219" s="105">
        <v>14</v>
      </c>
      <c r="W219" s="101">
        <f t="shared" si="66"/>
        <v>32</v>
      </c>
      <c r="X219" s="138">
        <f t="shared" si="67"/>
        <v>94</v>
      </c>
      <c r="Y219" s="99">
        <f>IF(X219="0","0",LOOKUP(X219,{0,66,80,100,120,140,160},{0,1,2,3,"3.5",4,5}))</f>
        <v>2</v>
      </c>
      <c r="Z219" s="105">
        <v>39</v>
      </c>
      <c r="AA219" s="105">
        <v>23</v>
      </c>
      <c r="AB219" s="99">
        <f t="shared" si="68"/>
        <v>62</v>
      </c>
      <c r="AC219" s="105">
        <v>20</v>
      </c>
      <c r="AD219" s="105">
        <v>20</v>
      </c>
      <c r="AE219" s="139">
        <f t="shared" si="69"/>
        <v>40</v>
      </c>
      <c r="AF219" s="140">
        <f t="shared" si="70"/>
        <v>102</v>
      </c>
      <c r="AG219" s="137">
        <f>IF(AF219="0","0",LOOKUP(AF219,{0,66,80,100,120,140,160},{0,1,2,3,"3.5",4,5}))</f>
        <v>3</v>
      </c>
      <c r="AH219" s="105">
        <v>34</v>
      </c>
      <c r="AI219" s="105">
        <v>30</v>
      </c>
      <c r="AJ219" s="99">
        <f t="shared" si="71"/>
        <v>64</v>
      </c>
      <c r="AK219" s="105">
        <v>19</v>
      </c>
      <c r="AL219" s="105">
        <v>20</v>
      </c>
      <c r="AM219" s="141">
        <f t="shared" si="72"/>
        <v>39</v>
      </c>
      <c r="AN219" s="140">
        <f t="shared" si="73"/>
        <v>103</v>
      </c>
      <c r="AO219" s="137">
        <f>IF(AN219="0","0",LOOKUP(AN219,{0,66,80,100,120,140,160},{0,1,2,3,"3.5",4,5}))</f>
        <v>3</v>
      </c>
      <c r="AP219" s="105">
        <v>40</v>
      </c>
      <c r="AQ219" s="105">
        <v>37</v>
      </c>
      <c r="AR219" s="101">
        <f t="shared" si="74"/>
        <v>77</v>
      </c>
      <c r="AS219" s="105">
        <v>18</v>
      </c>
      <c r="AT219" s="105">
        <v>17</v>
      </c>
      <c r="AU219" s="141">
        <f t="shared" si="75"/>
        <v>35</v>
      </c>
      <c r="AV219" s="141">
        <v>50</v>
      </c>
      <c r="AW219" s="141">
        <f t="shared" si="76"/>
        <v>162</v>
      </c>
      <c r="AX219" s="137">
        <f>IF(AW219="0","0",LOOKUP(AW219,{0,66,80,100,120,140,160},{0,1,2,3,"3.5",4,5}))</f>
        <v>5</v>
      </c>
      <c r="AY219" s="107" t="s">
        <v>486</v>
      </c>
      <c r="AZ219" s="107">
        <f>IF(ISBLANK(AX219)," ",IF(AX219="0","0",LOOKUP(AX219,{0,1,2,3,"3.5",4,5},{0,0,0,1,"1.5",2,3})))</f>
        <v>3</v>
      </c>
      <c r="BA219" s="44">
        <f t="shared" si="77"/>
        <v>3.0833333333333335</v>
      </c>
      <c r="BB219" s="43" t="str">
        <f t="shared" si="78"/>
        <v>B</v>
      </c>
      <c r="BC219" s="34" t="str">
        <f t="shared" si="79"/>
        <v>Average Result</v>
      </c>
      <c r="BD219" s="42"/>
      <c r="BE219" s="49" t="str">
        <f>IF(H219="0","0",LOOKUP(H219,{0,1,2,3,"3.5",4,5},{"F","D","C","B","A-","A","A+"}))</f>
        <v>A-</v>
      </c>
      <c r="BF219" s="49" t="str">
        <f>IF(L219="0","0",LOOKUP(L219,{0,1,2,3,"3.5",4,5},{"F","D","C","B","A-","A","A+"}))</f>
        <v>C</v>
      </c>
      <c r="BG219" s="49" t="str">
        <f>IF(Q219="0","0",LOOKUP(Q219,{0,1,2,3,"3.5",4,5},{"F","D","C","B","A-","A","A+"}))</f>
        <v>C</v>
      </c>
      <c r="BH219" s="49" t="str">
        <f>IF(Y219="0","0",LOOKUP(Y219,{0,1,2,3,"3.5",4,5},{"F","D","C","B","A-","A","A+"}))</f>
        <v>C</v>
      </c>
      <c r="BI219" s="49" t="str">
        <f>IF(AG219="0","0",LOOKUP(AG219,{0,1,2,3,"3.5",4,5},{"F","D","C","B","A-","A","A+"}))</f>
        <v>B</v>
      </c>
      <c r="BJ219" s="49" t="str">
        <f>IF(AO219="0","0",LOOKUP(AO219,{0,1,2,3,"3.5",4,5},{"F","D","C","B","A-","A","A+"}))</f>
        <v>B</v>
      </c>
      <c r="BK219" s="49" t="str">
        <f>IF(AX219="0","0",LOOKUP(AX219,{0,1,2,3,"3.5",4,5},{"F","D","C","B","A-","A","A+"}))</f>
        <v>A+</v>
      </c>
      <c r="BL219" s="50">
        <f t="shared" si="80"/>
        <v>717</v>
      </c>
    </row>
    <row r="220" spans="1:64" ht="15" customHeight="1">
      <c r="A220" s="37">
        <v>2216</v>
      </c>
      <c r="B220" s="38" t="s">
        <v>687</v>
      </c>
      <c r="C220" s="150">
        <v>27</v>
      </c>
      <c r="D220" s="150">
        <v>52</v>
      </c>
      <c r="E220" s="99">
        <f t="shared" si="61"/>
        <v>79</v>
      </c>
      <c r="F220" s="105">
        <v>17</v>
      </c>
      <c r="G220" s="99">
        <f t="shared" si="62"/>
        <v>96</v>
      </c>
      <c r="H220" s="135">
        <f>IF(G220="0","0",LOOKUP(G220,{0,66,80,100,120,140,160},{0,1,2,3,"3.5",4,5}))</f>
        <v>2</v>
      </c>
      <c r="I220" s="105">
        <v>55</v>
      </c>
      <c r="J220" s="105">
        <v>42</v>
      </c>
      <c r="K220" s="136">
        <f t="shared" si="63"/>
        <v>97</v>
      </c>
      <c r="L220" s="99">
        <f>IF(K220="0","0",LOOKUP(K220,{0,66,80,100,120,140,160},{0,1,2,3,"3.5",4,5}))</f>
        <v>2</v>
      </c>
      <c r="M220" s="105">
        <v>21</v>
      </c>
      <c r="N220" s="105">
        <v>10</v>
      </c>
      <c r="O220" s="105">
        <v>12</v>
      </c>
      <c r="P220" s="99">
        <f t="shared" si="64"/>
        <v>43</v>
      </c>
      <c r="Q220" s="137">
        <f>IF(P220="0","0",LOOKUP(P220,{0,33,40,50,60,70,80},{0,1,2,3,"3.5",4,5}))</f>
        <v>2</v>
      </c>
      <c r="R220" s="105">
        <v>25</v>
      </c>
      <c r="S220" s="105">
        <v>28</v>
      </c>
      <c r="T220" s="101">
        <f t="shared" si="65"/>
        <v>53</v>
      </c>
      <c r="U220" s="105">
        <v>19</v>
      </c>
      <c r="V220" s="105">
        <v>6</v>
      </c>
      <c r="W220" s="101">
        <f t="shared" si="66"/>
        <v>25</v>
      </c>
      <c r="X220" s="138">
        <f t="shared" si="67"/>
        <v>78</v>
      </c>
      <c r="Y220" s="99">
        <f>IF(X220="0","0",LOOKUP(X220,{0,66,80,100,120,140,160},{0,1,2,3,"3.5",4,5}))</f>
        <v>1</v>
      </c>
      <c r="Z220" s="105">
        <v>42</v>
      </c>
      <c r="AA220" s="105">
        <v>32</v>
      </c>
      <c r="AB220" s="99">
        <f t="shared" si="68"/>
        <v>74</v>
      </c>
      <c r="AC220" s="105">
        <v>22</v>
      </c>
      <c r="AD220" s="105">
        <v>15</v>
      </c>
      <c r="AE220" s="139">
        <f t="shared" si="69"/>
        <v>37</v>
      </c>
      <c r="AF220" s="140">
        <f t="shared" si="70"/>
        <v>111</v>
      </c>
      <c r="AG220" s="137">
        <f>IF(AF220="0","0",LOOKUP(AF220,{0,66,80,100,120,140,160},{0,1,2,3,"3.5",4,5}))</f>
        <v>3</v>
      </c>
      <c r="AH220" s="105">
        <v>29</v>
      </c>
      <c r="AI220" s="105">
        <v>31</v>
      </c>
      <c r="AJ220" s="99">
        <f t="shared" si="71"/>
        <v>60</v>
      </c>
      <c r="AK220" s="105">
        <v>13</v>
      </c>
      <c r="AL220" s="105">
        <v>10</v>
      </c>
      <c r="AM220" s="141">
        <f t="shared" si="72"/>
        <v>23</v>
      </c>
      <c r="AN220" s="140">
        <f t="shared" si="73"/>
        <v>83</v>
      </c>
      <c r="AO220" s="137">
        <f>IF(AN220="0","0",LOOKUP(AN220,{0,66,80,100,120,140,160},{0,1,2,3,"3.5",4,5}))</f>
        <v>2</v>
      </c>
      <c r="AP220" s="105">
        <v>44</v>
      </c>
      <c r="AQ220" s="105">
        <v>35</v>
      </c>
      <c r="AR220" s="101">
        <f t="shared" si="74"/>
        <v>79</v>
      </c>
      <c r="AS220" s="105">
        <v>13</v>
      </c>
      <c r="AT220" s="105">
        <v>8</v>
      </c>
      <c r="AU220" s="141">
        <f t="shared" si="75"/>
        <v>21</v>
      </c>
      <c r="AV220" s="141"/>
      <c r="AW220" s="141">
        <f t="shared" si="76"/>
        <v>0</v>
      </c>
      <c r="AX220" s="137">
        <f>IF(AW220="0","0",LOOKUP(AW220,{0,66,80,100,120,140,160},{0,1,2,3,"3.5",4,5}))</f>
        <v>0</v>
      </c>
      <c r="AY220" s="107" t="s">
        <v>486</v>
      </c>
      <c r="AZ220" s="107">
        <f>IF(ISBLANK(AX220)," ",IF(AX220="0","0",LOOKUP(AX220,{0,1,2,3,"3.5",4,5},{0,0,0,1,"1.5",2,3})))</f>
        <v>0</v>
      </c>
      <c r="BA220" s="44">
        <f t="shared" si="77"/>
        <v>2</v>
      </c>
      <c r="BB220" s="43" t="str">
        <f t="shared" si="78"/>
        <v>C</v>
      </c>
      <c r="BC220" s="34" t="str">
        <f t="shared" si="79"/>
        <v>Bellow Average Result</v>
      </c>
      <c r="BD220" s="42"/>
      <c r="BE220" s="49" t="str">
        <f>IF(H220="0","0",LOOKUP(H220,{0,1,2,3,"3.5",4,5},{"F","D","C","B","A-","A","A+"}))</f>
        <v>C</v>
      </c>
      <c r="BF220" s="49" t="str">
        <f>IF(L220="0","0",LOOKUP(L220,{0,1,2,3,"3.5",4,5},{"F","D","C","B","A-","A","A+"}))</f>
        <v>C</v>
      </c>
      <c r="BG220" s="49" t="str">
        <f>IF(Q220="0","0",LOOKUP(Q220,{0,1,2,3,"3.5",4,5},{"F","D","C","B","A-","A","A+"}))</f>
        <v>C</v>
      </c>
      <c r="BH220" s="49" t="str">
        <f>IF(Y220="0","0",LOOKUP(Y220,{0,1,2,3,"3.5",4,5},{"F","D","C","B","A-","A","A+"}))</f>
        <v>D</v>
      </c>
      <c r="BI220" s="49" t="str">
        <f>IF(AG220="0","0",LOOKUP(AG220,{0,1,2,3,"3.5",4,5},{"F","D","C","B","A-","A","A+"}))</f>
        <v>B</v>
      </c>
      <c r="BJ220" s="49" t="str">
        <f>IF(AO220="0","0",LOOKUP(AO220,{0,1,2,3,"3.5",4,5},{"F","D","C","B","A-","A","A+"}))</f>
        <v>C</v>
      </c>
      <c r="BK220" s="49" t="str">
        <f>IF(AX220="0","0",LOOKUP(AX220,{0,1,2,3,"3.5",4,5},{"F","D","C","B","A-","A","A+"}))</f>
        <v>F</v>
      </c>
      <c r="BL220" s="50">
        <f t="shared" si="80"/>
        <v>508</v>
      </c>
    </row>
    <row r="221" spans="1:64" ht="15" customHeight="1">
      <c r="A221" s="37">
        <v>2217</v>
      </c>
      <c r="B221" s="38" t="s">
        <v>688</v>
      </c>
      <c r="C221" s="150">
        <v>17</v>
      </c>
      <c r="D221" s="150">
        <v>62</v>
      </c>
      <c r="E221" s="99">
        <f t="shared" si="61"/>
        <v>79</v>
      </c>
      <c r="F221" s="105">
        <v>20</v>
      </c>
      <c r="G221" s="99">
        <f t="shared" si="62"/>
        <v>99</v>
      </c>
      <c r="H221" s="135">
        <f>IF(G221="0","0",LOOKUP(G221,{0,66,80,100,120,140,160},{0,1,2,3,"3.5",4,5}))</f>
        <v>2</v>
      </c>
      <c r="I221" s="105">
        <v>54</v>
      </c>
      <c r="J221" s="105">
        <v>54</v>
      </c>
      <c r="K221" s="136">
        <f t="shared" si="63"/>
        <v>108</v>
      </c>
      <c r="L221" s="99">
        <f>IF(K221="0","0",LOOKUP(K221,{0,66,80,100,120,140,160},{0,1,2,3,"3.5",4,5}))</f>
        <v>3</v>
      </c>
      <c r="M221" s="105">
        <v>22</v>
      </c>
      <c r="N221" s="105">
        <v>13</v>
      </c>
      <c r="O221" s="105">
        <v>18</v>
      </c>
      <c r="P221" s="99">
        <f t="shared" si="64"/>
        <v>53</v>
      </c>
      <c r="Q221" s="137">
        <f>IF(P221="0","0",LOOKUP(P221,{0,33,40,50,60,70,80},{0,1,2,3,"3.5",4,5}))</f>
        <v>3</v>
      </c>
      <c r="R221" s="105">
        <v>18</v>
      </c>
      <c r="S221" s="105">
        <v>23</v>
      </c>
      <c r="T221" s="101">
        <f t="shared" si="65"/>
        <v>41</v>
      </c>
      <c r="U221" s="105">
        <v>12</v>
      </c>
      <c r="V221" s="105">
        <v>10</v>
      </c>
      <c r="W221" s="101">
        <f t="shared" si="66"/>
        <v>22</v>
      </c>
      <c r="X221" s="138">
        <f t="shared" si="67"/>
        <v>63</v>
      </c>
      <c r="Y221" s="99">
        <f>IF(X221="0","0",LOOKUP(X221,{0,66,80,100,120,140,160},{0,1,2,3,"3.5",4,5}))</f>
        <v>0</v>
      </c>
      <c r="Z221" s="105">
        <v>25</v>
      </c>
      <c r="AA221" s="105">
        <v>24</v>
      </c>
      <c r="AB221" s="99">
        <f t="shared" si="68"/>
        <v>49</v>
      </c>
      <c r="AC221" s="105">
        <v>19</v>
      </c>
      <c r="AD221" s="105">
        <v>17</v>
      </c>
      <c r="AE221" s="139">
        <f t="shared" si="69"/>
        <v>36</v>
      </c>
      <c r="AF221" s="140">
        <f t="shared" si="70"/>
        <v>85</v>
      </c>
      <c r="AG221" s="137">
        <f>IF(AF221="0","0",LOOKUP(AF221,{0,66,80,100,120,140,160},{0,1,2,3,"3.5",4,5}))</f>
        <v>2</v>
      </c>
      <c r="AH221" s="105">
        <v>25</v>
      </c>
      <c r="AI221" s="105">
        <v>26</v>
      </c>
      <c r="AJ221" s="99">
        <f t="shared" si="71"/>
        <v>51</v>
      </c>
      <c r="AK221" s="105">
        <v>14</v>
      </c>
      <c r="AL221" s="105">
        <v>15</v>
      </c>
      <c r="AM221" s="141">
        <f t="shared" si="72"/>
        <v>29</v>
      </c>
      <c r="AN221" s="140">
        <f t="shared" si="73"/>
        <v>80</v>
      </c>
      <c r="AO221" s="137">
        <f>IF(AN221="0","0",LOOKUP(AN221,{0,66,80,100,120,140,160},{0,1,2,3,"3.5",4,5}))</f>
        <v>2</v>
      </c>
      <c r="AP221" s="105">
        <v>24</v>
      </c>
      <c r="AQ221" s="105">
        <v>27</v>
      </c>
      <c r="AR221" s="101">
        <f t="shared" si="74"/>
        <v>51</v>
      </c>
      <c r="AS221" s="105">
        <v>14</v>
      </c>
      <c r="AT221" s="105">
        <v>11</v>
      </c>
      <c r="AU221" s="141">
        <f t="shared" si="75"/>
        <v>25</v>
      </c>
      <c r="AV221" s="141">
        <v>30</v>
      </c>
      <c r="AW221" s="141">
        <f t="shared" si="76"/>
        <v>106</v>
      </c>
      <c r="AX221" s="137">
        <f>IF(AW221="0","0",LOOKUP(AW221,{0,66,80,100,120,140,160},{0,1,2,3,"3.5",4,5}))</f>
        <v>3</v>
      </c>
      <c r="AY221" s="107" t="s">
        <v>486</v>
      </c>
      <c r="AZ221" s="107">
        <f>IF(ISBLANK(AX221)," ",IF(AX221="0","0",LOOKUP(AX221,{0,1,2,3,"3.5",4,5},{0,0,0,1,"1.5",2,3})))</f>
        <v>1</v>
      </c>
      <c r="BA221" s="44">
        <f t="shared" si="77"/>
        <v>0</v>
      </c>
      <c r="BB221" s="43" t="str">
        <f t="shared" si="78"/>
        <v>F</v>
      </c>
      <c r="BC221" s="34" t="str">
        <f t="shared" si="79"/>
        <v>Fail</v>
      </c>
      <c r="BD221" s="42"/>
      <c r="BE221" s="49" t="str">
        <f>IF(H221="0","0",LOOKUP(H221,{0,1,2,3,"3.5",4,5},{"F","D","C","B","A-","A","A+"}))</f>
        <v>C</v>
      </c>
      <c r="BF221" s="49" t="str">
        <f>IF(L221="0","0",LOOKUP(L221,{0,1,2,3,"3.5",4,5},{"F","D","C","B","A-","A","A+"}))</f>
        <v>B</v>
      </c>
      <c r="BG221" s="49" t="str">
        <f>IF(Q221="0","0",LOOKUP(Q221,{0,1,2,3,"3.5",4,5},{"F","D","C","B","A-","A","A+"}))</f>
        <v>B</v>
      </c>
      <c r="BH221" s="49" t="str">
        <f>IF(Y221="0","0",LOOKUP(Y221,{0,1,2,3,"3.5",4,5},{"F","D","C","B","A-","A","A+"}))</f>
        <v>F</v>
      </c>
      <c r="BI221" s="49" t="str">
        <f>IF(AG221="0","0",LOOKUP(AG221,{0,1,2,3,"3.5",4,5},{"F","D","C","B","A-","A","A+"}))</f>
        <v>C</v>
      </c>
      <c r="BJ221" s="49" t="str">
        <f>IF(AO221="0","0",LOOKUP(AO221,{0,1,2,3,"3.5",4,5},{"F","D","C","B","A-","A","A+"}))</f>
        <v>C</v>
      </c>
      <c r="BK221" s="49" t="str">
        <f>IF(AX221="0","0",LOOKUP(AX221,{0,1,2,3,"3.5",4,5},{"F","D","C","B","A-","A","A+"}))</f>
        <v>B</v>
      </c>
      <c r="BL221" s="50">
        <f t="shared" si="80"/>
        <v>594</v>
      </c>
    </row>
    <row r="222" spans="1:64" ht="15" customHeight="1">
      <c r="A222" s="37">
        <v>2218</v>
      </c>
      <c r="B222" s="38" t="s">
        <v>689</v>
      </c>
      <c r="C222" s="150">
        <v>38</v>
      </c>
      <c r="D222" s="150">
        <v>48</v>
      </c>
      <c r="E222" s="99">
        <f t="shared" si="61"/>
        <v>86</v>
      </c>
      <c r="F222" s="105">
        <v>23</v>
      </c>
      <c r="G222" s="99">
        <f t="shared" si="62"/>
        <v>109</v>
      </c>
      <c r="H222" s="135">
        <f>IF(G222="0","0",LOOKUP(G222,{0,66,80,100,120,140,160},{0,1,2,3,"3.5",4,5}))</f>
        <v>3</v>
      </c>
      <c r="I222" s="105">
        <v>46</v>
      </c>
      <c r="J222" s="105">
        <v>58</v>
      </c>
      <c r="K222" s="136">
        <f t="shared" si="63"/>
        <v>104</v>
      </c>
      <c r="L222" s="99">
        <f>IF(K222="0","0",LOOKUP(K222,{0,66,80,100,120,140,160},{0,1,2,3,"3.5",4,5}))</f>
        <v>3</v>
      </c>
      <c r="M222" s="105">
        <v>15</v>
      </c>
      <c r="N222" s="105">
        <v>17</v>
      </c>
      <c r="O222" s="105">
        <v>15</v>
      </c>
      <c r="P222" s="99">
        <f t="shared" si="64"/>
        <v>47</v>
      </c>
      <c r="Q222" s="137">
        <f>IF(P222="0","0",LOOKUP(P222,{0,33,40,50,60,70,80},{0,1,2,3,"3.5",4,5}))</f>
        <v>2</v>
      </c>
      <c r="R222" s="105">
        <v>20</v>
      </c>
      <c r="S222" s="105">
        <v>30</v>
      </c>
      <c r="T222" s="101">
        <f t="shared" si="65"/>
        <v>50</v>
      </c>
      <c r="U222" s="105">
        <v>15</v>
      </c>
      <c r="V222" s="105">
        <v>13</v>
      </c>
      <c r="W222" s="101">
        <f t="shared" si="66"/>
        <v>28</v>
      </c>
      <c r="X222" s="138">
        <f t="shared" si="67"/>
        <v>78</v>
      </c>
      <c r="Y222" s="99">
        <f>IF(X222="0","0",LOOKUP(X222,{0,66,80,100,120,140,160},{0,1,2,3,"3.5",4,5}))</f>
        <v>1</v>
      </c>
      <c r="Z222" s="105">
        <v>30</v>
      </c>
      <c r="AA222" s="105">
        <v>32</v>
      </c>
      <c r="AB222" s="99">
        <f t="shared" si="68"/>
        <v>62</v>
      </c>
      <c r="AC222" s="105">
        <v>30</v>
      </c>
      <c r="AD222" s="105">
        <v>24</v>
      </c>
      <c r="AE222" s="139">
        <f t="shared" si="69"/>
        <v>54</v>
      </c>
      <c r="AF222" s="140">
        <f t="shared" si="70"/>
        <v>116</v>
      </c>
      <c r="AG222" s="137">
        <f>IF(AF222="0","0",LOOKUP(AF222,{0,66,80,100,120,140,160},{0,1,2,3,"3.5",4,5}))</f>
        <v>3</v>
      </c>
      <c r="AH222" s="105">
        <v>28</v>
      </c>
      <c r="AI222" s="105">
        <v>32</v>
      </c>
      <c r="AJ222" s="99">
        <f t="shared" si="71"/>
        <v>60</v>
      </c>
      <c r="AK222" s="105">
        <v>18</v>
      </c>
      <c r="AL222" s="105">
        <v>23</v>
      </c>
      <c r="AM222" s="141">
        <f t="shared" si="72"/>
        <v>41</v>
      </c>
      <c r="AN222" s="140">
        <f t="shared" si="73"/>
        <v>101</v>
      </c>
      <c r="AO222" s="137">
        <f>IF(AN222="0","0",LOOKUP(AN222,{0,66,80,100,120,140,160},{0,1,2,3,"3.5",4,5}))</f>
        <v>3</v>
      </c>
      <c r="AP222" s="105">
        <v>29</v>
      </c>
      <c r="AQ222" s="105">
        <v>40</v>
      </c>
      <c r="AR222" s="101">
        <f t="shared" si="74"/>
        <v>69</v>
      </c>
      <c r="AS222" s="105">
        <v>20</v>
      </c>
      <c r="AT222" s="105">
        <v>17</v>
      </c>
      <c r="AU222" s="141">
        <f t="shared" si="75"/>
        <v>37</v>
      </c>
      <c r="AV222" s="141">
        <v>36</v>
      </c>
      <c r="AW222" s="141">
        <f t="shared" si="76"/>
        <v>142</v>
      </c>
      <c r="AX222" s="137">
        <f>IF(AW222="0","0",LOOKUP(AW222,{0,66,80,100,120,140,160},{0,1,2,3,"3.5",4,5}))</f>
        <v>4</v>
      </c>
      <c r="AY222" s="107" t="s">
        <v>486</v>
      </c>
      <c r="AZ222" s="107">
        <f>IF(ISBLANK(AX222)," ",IF(AX222="0","0",LOOKUP(AX222,{0,1,2,3,"3.5",4,5},{0,0,0,1,"1.5",2,3})))</f>
        <v>2</v>
      </c>
      <c r="BA222" s="44">
        <f t="shared" si="77"/>
        <v>2.8333333333333335</v>
      </c>
      <c r="BB222" s="43" t="str">
        <f t="shared" si="78"/>
        <v>C</v>
      </c>
      <c r="BC222" s="34" t="str">
        <f t="shared" si="79"/>
        <v>Bellow Average Result</v>
      </c>
      <c r="BD222" s="42"/>
      <c r="BE222" s="49" t="str">
        <f>IF(H222="0","0",LOOKUP(H222,{0,1,2,3,"3.5",4,5},{"F","D","C","B","A-","A","A+"}))</f>
        <v>B</v>
      </c>
      <c r="BF222" s="49" t="str">
        <f>IF(L222="0","0",LOOKUP(L222,{0,1,2,3,"3.5",4,5},{"F","D","C","B","A-","A","A+"}))</f>
        <v>B</v>
      </c>
      <c r="BG222" s="49" t="str">
        <f>IF(Q222="0","0",LOOKUP(Q222,{0,1,2,3,"3.5",4,5},{"F","D","C","B","A-","A","A+"}))</f>
        <v>C</v>
      </c>
      <c r="BH222" s="49" t="str">
        <f>IF(Y222="0","0",LOOKUP(Y222,{0,1,2,3,"3.5",4,5},{"F","D","C","B","A-","A","A+"}))</f>
        <v>D</v>
      </c>
      <c r="BI222" s="49" t="str">
        <f>IF(AG222="0","0",LOOKUP(AG222,{0,1,2,3,"3.5",4,5},{"F","D","C","B","A-","A","A+"}))</f>
        <v>B</v>
      </c>
      <c r="BJ222" s="49" t="str">
        <f>IF(AO222="0","0",LOOKUP(AO222,{0,1,2,3,"3.5",4,5},{"F","D","C","B","A-","A","A+"}))</f>
        <v>B</v>
      </c>
      <c r="BK222" s="49" t="str">
        <f>IF(AX222="0","0",LOOKUP(AX222,{0,1,2,3,"3.5",4,5},{"F","D","C","B","A-","A","A+"}))</f>
        <v>A</v>
      </c>
      <c r="BL222" s="50">
        <f t="shared" si="80"/>
        <v>697</v>
      </c>
    </row>
    <row r="223" spans="1:64" ht="15" customHeight="1">
      <c r="A223" s="37">
        <v>2219</v>
      </c>
      <c r="B223" s="38" t="s">
        <v>690</v>
      </c>
      <c r="C223" s="150">
        <v>34</v>
      </c>
      <c r="D223" s="150">
        <v>56</v>
      </c>
      <c r="E223" s="99">
        <f t="shared" si="61"/>
        <v>90</v>
      </c>
      <c r="F223" s="105">
        <v>21</v>
      </c>
      <c r="G223" s="99">
        <f t="shared" si="62"/>
        <v>111</v>
      </c>
      <c r="H223" s="135">
        <f>IF(G223="0","0",LOOKUP(G223,{0,66,80,100,120,140,160},{0,1,2,3,"3.5",4,5}))</f>
        <v>3</v>
      </c>
      <c r="I223" s="105">
        <v>50</v>
      </c>
      <c r="J223" s="105">
        <v>56</v>
      </c>
      <c r="K223" s="136">
        <f t="shared" si="63"/>
        <v>106</v>
      </c>
      <c r="L223" s="99">
        <f>IF(K223="0","0",LOOKUP(K223,{0,66,80,100,120,140,160},{0,1,2,3,"3.5",4,5}))</f>
        <v>3</v>
      </c>
      <c r="M223" s="105">
        <v>29</v>
      </c>
      <c r="N223" s="105">
        <v>18</v>
      </c>
      <c r="O223" s="105">
        <v>18</v>
      </c>
      <c r="P223" s="99">
        <f t="shared" si="64"/>
        <v>65</v>
      </c>
      <c r="Q223" s="137" t="str">
        <f>IF(P223="0","0",LOOKUP(P223,{0,33,40,50,60,70,80},{0,1,2,3,"3.5",4,5}))</f>
        <v>3.5</v>
      </c>
      <c r="R223" s="105">
        <v>16</v>
      </c>
      <c r="S223" s="105">
        <v>19</v>
      </c>
      <c r="T223" s="101">
        <f t="shared" si="65"/>
        <v>35</v>
      </c>
      <c r="U223" s="105">
        <v>22</v>
      </c>
      <c r="V223" s="105">
        <v>19</v>
      </c>
      <c r="W223" s="101">
        <f t="shared" si="66"/>
        <v>41</v>
      </c>
      <c r="X223" s="138">
        <f t="shared" si="67"/>
        <v>0</v>
      </c>
      <c r="Y223" s="99">
        <f>IF(X223="0","0",LOOKUP(X223,{0,66,80,100,120,140,160},{0,1,2,3,"3.5",4,5}))</f>
        <v>0</v>
      </c>
      <c r="Z223" s="105">
        <v>31</v>
      </c>
      <c r="AA223" s="105">
        <v>30</v>
      </c>
      <c r="AB223" s="99">
        <f t="shared" si="68"/>
        <v>61</v>
      </c>
      <c r="AC223" s="105">
        <v>24</v>
      </c>
      <c r="AD223" s="105">
        <v>25</v>
      </c>
      <c r="AE223" s="139">
        <f t="shared" si="69"/>
        <v>49</v>
      </c>
      <c r="AF223" s="140">
        <f t="shared" si="70"/>
        <v>110</v>
      </c>
      <c r="AG223" s="137">
        <f>IF(AF223="0","0",LOOKUP(AF223,{0,66,80,100,120,140,160},{0,1,2,3,"3.5",4,5}))</f>
        <v>3</v>
      </c>
      <c r="AH223" s="105">
        <v>37</v>
      </c>
      <c r="AI223" s="105">
        <v>43</v>
      </c>
      <c r="AJ223" s="99">
        <f t="shared" si="71"/>
        <v>80</v>
      </c>
      <c r="AK223" s="105">
        <v>24</v>
      </c>
      <c r="AL223" s="105">
        <v>25</v>
      </c>
      <c r="AM223" s="141">
        <f t="shared" si="72"/>
        <v>49</v>
      </c>
      <c r="AN223" s="140">
        <f t="shared" si="73"/>
        <v>129</v>
      </c>
      <c r="AO223" s="137" t="str">
        <f>IF(AN223="0","0",LOOKUP(AN223,{0,66,80,100,120,140,160},{0,1,2,3,"3.5",4,5}))</f>
        <v>3.5</v>
      </c>
      <c r="AP223" s="105">
        <v>34</v>
      </c>
      <c r="AQ223" s="105">
        <v>21</v>
      </c>
      <c r="AR223" s="101">
        <f t="shared" si="74"/>
        <v>55</v>
      </c>
      <c r="AS223" s="105">
        <v>21</v>
      </c>
      <c r="AT223" s="105">
        <v>16</v>
      </c>
      <c r="AU223" s="141">
        <f t="shared" si="75"/>
        <v>37</v>
      </c>
      <c r="AV223" s="141">
        <v>42</v>
      </c>
      <c r="AW223" s="141">
        <f t="shared" si="76"/>
        <v>134</v>
      </c>
      <c r="AX223" s="137" t="str">
        <f>IF(AW223="0","0",LOOKUP(AW223,{0,66,80,100,120,140,160},{0,1,2,3,"3.5",4,5}))</f>
        <v>3.5</v>
      </c>
      <c r="AY223" s="107" t="s">
        <v>486</v>
      </c>
      <c r="AZ223" s="107" t="str">
        <f>IF(ISBLANK(AX223)," ",IF(AX223="0","0",LOOKUP(AX223,{0,1,2,3,"3.5",4,5},{0,0,0,1,"1.5",2,3})))</f>
        <v>1.5</v>
      </c>
      <c r="BA223" s="44">
        <f t="shared" si="77"/>
        <v>0</v>
      </c>
      <c r="BB223" s="43" t="str">
        <f t="shared" si="78"/>
        <v>F</v>
      </c>
      <c r="BC223" s="34" t="str">
        <f t="shared" si="79"/>
        <v>Fail</v>
      </c>
      <c r="BD223" s="42"/>
      <c r="BE223" s="49" t="str">
        <f>IF(H223="0","0",LOOKUP(H223,{0,1,2,3,"3.5",4,5},{"F","D","C","B","A-","A","A+"}))</f>
        <v>B</v>
      </c>
      <c r="BF223" s="49" t="str">
        <f>IF(L223="0","0",LOOKUP(L223,{0,1,2,3,"3.5",4,5},{"F","D","C","B","A-","A","A+"}))</f>
        <v>B</v>
      </c>
      <c r="BG223" s="49" t="str">
        <f>IF(Q223="0","0",LOOKUP(Q223,{0,1,2,3,"3.5",4,5},{"F","D","C","B","A-","A","A+"}))</f>
        <v>A-</v>
      </c>
      <c r="BH223" s="49" t="str">
        <f>IF(Y223="0","0",LOOKUP(Y223,{0,1,2,3,"3.5",4,5},{"F","D","C","B","A-","A","A+"}))</f>
        <v>F</v>
      </c>
      <c r="BI223" s="49" t="str">
        <f>IF(AG223="0","0",LOOKUP(AG223,{0,1,2,3,"3.5",4,5},{"F","D","C","B","A-","A","A+"}))</f>
        <v>B</v>
      </c>
      <c r="BJ223" s="49" t="str">
        <f>IF(AO223="0","0",LOOKUP(AO223,{0,1,2,3,"3.5",4,5},{"F","D","C","B","A-","A","A+"}))</f>
        <v>A-</v>
      </c>
      <c r="BK223" s="49" t="str">
        <f>IF(AX223="0","0",LOOKUP(AX223,{0,1,2,3,"3.5",4,5},{"F","D","C","B","A-","A","A+"}))</f>
        <v>A-</v>
      </c>
      <c r="BL223" s="50">
        <f t="shared" si="80"/>
        <v>655</v>
      </c>
    </row>
    <row r="224" spans="1:64" ht="15" customHeight="1">
      <c r="A224" s="37">
        <v>2220</v>
      </c>
      <c r="B224" s="38" t="s">
        <v>691</v>
      </c>
      <c r="C224" s="150"/>
      <c r="D224" s="150"/>
      <c r="E224" s="99">
        <f t="shared" si="61"/>
        <v>0</v>
      </c>
      <c r="F224" s="105"/>
      <c r="G224" s="99">
        <f t="shared" si="62"/>
        <v>0</v>
      </c>
      <c r="H224" s="135">
        <f>IF(G224="0","0",LOOKUP(G224,{0,66,80,100,120,140,160},{0,1,2,3,"3.5",4,5}))</f>
        <v>0</v>
      </c>
      <c r="I224" s="105"/>
      <c r="J224" s="105"/>
      <c r="K224" s="136">
        <f t="shared" si="63"/>
        <v>0</v>
      </c>
      <c r="L224" s="99">
        <f>IF(K224="0","0",LOOKUP(K224,{0,66,80,100,120,140,160},{0,1,2,3,"3.5",4,5}))</f>
        <v>0</v>
      </c>
      <c r="M224" s="105"/>
      <c r="N224" s="105"/>
      <c r="O224" s="105"/>
      <c r="P224" s="99">
        <f t="shared" si="64"/>
        <v>0</v>
      </c>
      <c r="Q224" s="137">
        <f>IF(P224="0","0",LOOKUP(P224,{0,33,40,50,60,70,80},{0,1,2,3,"3.5",4,5}))</f>
        <v>0</v>
      </c>
      <c r="R224" s="105"/>
      <c r="S224" s="105"/>
      <c r="T224" s="101">
        <f t="shared" si="65"/>
        <v>0</v>
      </c>
      <c r="U224" s="105"/>
      <c r="V224" s="105"/>
      <c r="W224" s="101">
        <f t="shared" si="66"/>
        <v>0</v>
      </c>
      <c r="X224" s="138">
        <f t="shared" si="67"/>
        <v>0</v>
      </c>
      <c r="Y224" s="99">
        <f>IF(X224="0","0",LOOKUP(X224,{0,66,80,100,120,140,160},{0,1,2,3,"3.5",4,5}))</f>
        <v>0</v>
      </c>
      <c r="Z224" s="105"/>
      <c r="AA224" s="105"/>
      <c r="AB224" s="99">
        <f t="shared" si="68"/>
        <v>0</v>
      </c>
      <c r="AC224" s="105"/>
      <c r="AD224" s="105"/>
      <c r="AE224" s="139">
        <f t="shared" si="69"/>
        <v>0</v>
      </c>
      <c r="AF224" s="140">
        <f t="shared" si="70"/>
        <v>0</v>
      </c>
      <c r="AG224" s="137">
        <f>IF(AF224="0","0",LOOKUP(AF224,{0,66,80,100,120,140,160},{0,1,2,3,"3.5",4,5}))</f>
        <v>0</v>
      </c>
      <c r="AH224" s="105"/>
      <c r="AI224" s="105"/>
      <c r="AJ224" s="99">
        <f t="shared" si="71"/>
        <v>0</v>
      </c>
      <c r="AK224" s="105"/>
      <c r="AL224" s="105"/>
      <c r="AM224" s="141">
        <f t="shared" si="72"/>
        <v>0</v>
      </c>
      <c r="AN224" s="140">
        <f t="shared" si="73"/>
        <v>0</v>
      </c>
      <c r="AO224" s="137">
        <f>IF(AN224="0","0",LOOKUP(AN224,{0,66,80,100,120,140,160},{0,1,2,3,"3.5",4,5}))</f>
        <v>0</v>
      </c>
      <c r="AP224" s="105"/>
      <c r="AQ224" s="105"/>
      <c r="AR224" s="101">
        <f t="shared" si="74"/>
        <v>0</v>
      </c>
      <c r="AS224" s="105"/>
      <c r="AT224" s="105"/>
      <c r="AU224" s="141">
        <f t="shared" si="75"/>
        <v>0</v>
      </c>
      <c r="AV224" s="141"/>
      <c r="AW224" s="141">
        <f t="shared" si="76"/>
        <v>0</v>
      </c>
      <c r="AX224" s="137">
        <f>IF(AW224="0","0",LOOKUP(AW224,{0,66,80,100,120,140,160},{0,1,2,3,"3.5",4,5}))</f>
        <v>0</v>
      </c>
      <c r="AY224" s="107" t="s">
        <v>486</v>
      </c>
      <c r="AZ224" s="107">
        <f>IF(ISBLANK(AX224)," ",IF(AX224="0","0",LOOKUP(AX224,{0,1,2,3,"3.5",4,5},{0,0,0,1,"1.5",2,3})))</f>
        <v>0</v>
      </c>
      <c r="BA224" s="44">
        <f t="shared" si="77"/>
        <v>0</v>
      </c>
      <c r="BB224" s="43" t="str">
        <f t="shared" si="78"/>
        <v>F</v>
      </c>
      <c r="BC224" s="34" t="str">
        <f t="shared" si="79"/>
        <v>Fail</v>
      </c>
      <c r="BD224" s="42"/>
      <c r="BE224" s="49" t="str">
        <f>IF(H224="0","0",LOOKUP(H224,{0,1,2,3,"3.5",4,5},{"F","D","C","B","A-","A","A+"}))</f>
        <v>F</v>
      </c>
      <c r="BF224" s="49" t="str">
        <f>IF(L224="0","0",LOOKUP(L224,{0,1,2,3,"3.5",4,5},{"F","D","C","B","A-","A","A+"}))</f>
        <v>F</v>
      </c>
      <c r="BG224" s="49" t="str">
        <f>IF(Q224="0","0",LOOKUP(Q224,{0,1,2,3,"3.5",4,5},{"F","D","C","B","A-","A","A+"}))</f>
        <v>F</v>
      </c>
      <c r="BH224" s="49" t="str">
        <f>IF(Y224="0","0",LOOKUP(Y224,{0,1,2,3,"3.5",4,5},{"F","D","C","B","A-","A","A+"}))</f>
        <v>F</v>
      </c>
      <c r="BI224" s="49" t="str">
        <f>IF(AG224="0","0",LOOKUP(AG224,{0,1,2,3,"3.5",4,5},{"F","D","C","B","A-","A","A+"}))</f>
        <v>F</v>
      </c>
      <c r="BJ224" s="49" t="str">
        <f>IF(AO224="0","0",LOOKUP(AO224,{0,1,2,3,"3.5",4,5},{"F","D","C","B","A-","A","A+"}))</f>
        <v>F</v>
      </c>
      <c r="BK224" s="49" t="str">
        <f>IF(AX224="0","0",LOOKUP(AX224,{0,1,2,3,"3.5",4,5},{"F","D","C","B","A-","A","A+"}))</f>
        <v>F</v>
      </c>
      <c r="BL224" s="50">
        <f t="shared" si="80"/>
        <v>0</v>
      </c>
    </row>
    <row r="225" spans="1:64" ht="15" customHeight="1">
      <c r="A225" s="37">
        <v>2221</v>
      </c>
      <c r="B225" s="38" t="s">
        <v>692</v>
      </c>
      <c r="C225" s="150">
        <v>39</v>
      </c>
      <c r="D225" s="150">
        <v>60</v>
      </c>
      <c r="E225" s="99">
        <f t="shared" si="61"/>
        <v>99</v>
      </c>
      <c r="F225" s="105">
        <v>25</v>
      </c>
      <c r="G225" s="99">
        <f t="shared" si="62"/>
        <v>124</v>
      </c>
      <c r="H225" s="135" t="str">
        <f>IF(G225="0","0",LOOKUP(G225,{0,66,80,100,120,140,160},{0,1,2,3,"3.5",4,5}))</f>
        <v>3.5</v>
      </c>
      <c r="I225" s="105">
        <v>60</v>
      </c>
      <c r="J225" s="105">
        <v>63</v>
      </c>
      <c r="K225" s="136">
        <f t="shared" si="63"/>
        <v>123</v>
      </c>
      <c r="L225" s="99" t="str">
        <f>IF(K225="0","0",LOOKUP(K225,{0,66,80,100,120,140,160},{0,1,2,3,"3.5",4,5}))</f>
        <v>3.5</v>
      </c>
      <c r="M225" s="105">
        <v>29</v>
      </c>
      <c r="N225" s="105">
        <v>17</v>
      </c>
      <c r="O225" s="105">
        <v>15</v>
      </c>
      <c r="P225" s="99">
        <f t="shared" si="64"/>
        <v>61</v>
      </c>
      <c r="Q225" s="137" t="str">
        <f>IF(P225="0","0",LOOKUP(P225,{0,33,40,50,60,70,80},{0,1,2,3,"3.5",4,5}))</f>
        <v>3.5</v>
      </c>
      <c r="R225" s="105">
        <v>26</v>
      </c>
      <c r="S225" s="105">
        <v>39</v>
      </c>
      <c r="T225" s="101">
        <f t="shared" si="65"/>
        <v>65</v>
      </c>
      <c r="U225" s="105">
        <v>17</v>
      </c>
      <c r="V225" s="105">
        <v>14</v>
      </c>
      <c r="W225" s="101">
        <f t="shared" si="66"/>
        <v>31</v>
      </c>
      <c r="X225" s="138">
        <f t="shared" si="67"/>
        <v>96</v>
      </c>
      <c r="Y225" s="99">
        <f>IF(X225="0","0",LOOKUP(X225,{0,66,80,100,120,140,160},{0,1,2,3,"3.5",4,5}))</f>
        <v>2</v>
      </c>
      <c r="Z225" s="105">
        <v>44</v>
      </c>
      <c r="AA225" s="105">
        <v>29</v>
      </c>
      <c r="AB225" s="99">
        <f t="shared" si="68"/>
        <v>73</v>
      </c>
      <c r="AC225" s="105">
        <v>24</v>
      </c>
      <c r="AD225" s="105">
        <v>19</v>
      </c>
      <c r="AE225" s="139">
        <f t="shared" si="69"/>
        <v>43</v>
      </c>
      <c r="AF225" s="140">
        <f t="shared" si="70"/>
        <v>116</v>
      </c>
      <c r="AG225" s="137">
        <f>IF(AF225="0","0",LOOKUP(AF225,{0,66,80,100,120,140,160},{0,1,2,3,"3.5",4,5}))</f>
        <v>3</v>
      </c>
      <c r="AH225" s="105">
        <v>41</v>
      </c>
      <c r="AI225" s="105">
        <v>46</v>
      </c>
      <c r="AJ225" s="99">
        <f t="shared" si="71"/>
        <v>87</v>
      </c>
      <c r="AK225" s="105">
        <v>17</v>
      </c>
      <c r="AL225" s="105">
        <v>11</v>
      </c>
      <c r="AM225" s="141">
        <f t="shared" si="72"/>
        <v>28</v>
      </c>
      <c r="AN225" s="140">
        <f t="shared" si="73"/>
        <v>115</v>
      </c>
      <c r="AO225" s="137">
        <f>IF(AN225="0","0",LOOKUP(AN225,{0,66,80,100,120,140,160},{0,1,2,3,"3.5",4,5}))</f>
        <v>3</v>
      </c>
      <c r="AP225" s="105">
        <v>39</v>
      </c>
      <c r="AQ225" s="105">
        <v>26</v>
      </c>
      <c r="AR225" s="101">
        <f t="shared" si="74"/>
        <v>65</v>
      </c>
      <c r="AS225" s="105">
        <v>16</v>
      </c>
      <c r="AT225" s="105">
        <v>16</v>
      </c>
      <c r="AU225" s="141">
        <f t="shared" si="75"/>
        <v>32</v>
      </c>
      <c r="AV225" s="141">
        <v>50</v>
      </c>
      <c r="AW225" s="141">
        <f t="shared" si="76"/>
        <v>147</v>
      </c>
      <c r="AX225" s="137">
        <f>IF(AW225="0","0",LOOKUP(AW225,{0,66,80,100,120,140,160},{0,1,2,3,"3.5",4,5}))</f>
        <v>4</v>
      </c>
      <c r="AY225" s="107" t="s">
        <v>486</v>
      </c>
      <c r="AZ225" s="107">
        <f>IF(ISBLANK(AX225)," ",IF(AX225="0","0",LOOKUP(AX225,{0,1,2,3,"3.5",4,5},{0,0,0,1,"1.5",2,3})))</f>
        <v>2</v>
      </c>
      <c r="BA225" s="44">
        <f t="shared" si="77"/>
        <v>3.4166666666666665</v>
      </c>
      <c r="BB225" s="43" t="str">
        <f t="shared" si="78"/>
        <v>B</v>
      </c>
      <c r="BC225" s="34" t="str">
        <f t="shared" si="79"/>
        <v>Average Result</v>
      </c>
      <c r="BD225" s="42"/>
      <c r="BE225" s="49" t="str">
        <f>IF(H225="0","0",LOOKUP(H225,{0,1,2,3,"3.5",4,5},{"F","D","C","B","A-","A","A+"}))</f>
        <v>A-</v>
      </c>
      <c r="BF225" s="49" t="str">
        <f>IF(L225="0","0",LOOKUP(L225,{0,1,2,3,"3.5",4,5},{"F","D","C","B","A-","A","A+"}))</f>
        <v>A-</v>
      </c>
      <c r="BG225" s="49" t="str">
        <f>IF(Q225="0","0",LOOKUP(Q225,{0,1,2,3,"3.5",4,5},{"F","D","C","B","A-","A","A+"}))</f>
        <v>A-</v>
      </c>
      <c r="BH225" s="49" t="str">
        <f>IF(Y225="0","0",LOOKUP(Y225,{0,1,2,3,"3.5",4,5},{"F","D","C","B","A-","A","A+"}))</f>
        <v>C</v>
      </c>
      <c r="BI225" s="49" t="str">
        <f>IF(AG225="0","0",LOOKUP(AG225,{0,1,2,3,"3.5",4,5},{"F","D","C","B","A-","A","A+"}))</f>
        <v>B</v>
      </c>
      <c r="BJ225" s="49" t="str">
        <f>IF(AO225="0","0",LOOKUP(AO225,{0,1,2,3,"3.5",4,5},{"F","D","C","B","A-","A","A+"}))</f>
        <v>B</v>
      </c>
      <c r="BK225" s="49" t="str">
        <f>IF(AX225="0","0",LOOKUP(AX225,{0,1,2,3,"3.5",4,5},{"F","D","C","B","A-","A","A+"}))</f>
        <v>A</v>
      </c>
      <c r="BL225" s="50">
        <f t="shared" si="80"/>
        <v>782</v>
      </c>
    </row>
    <row r="226" spans="1:64" ht="15" customHeight="1">
      <c r="A226" s="37">
        <v>2222</v>
      </c>
      <c r="B226" s="38" t="s">
        <v>693</v>
      </c>
      <c r="C226" s="150">
        <v>50</v>
      </c>
      <c r="D226" s="150">
        <v>77</v>
      </c>
      <c r="E226" s="99">
        <f t="shared" si="61"/>
        <v>127</v>
      </c>
      <c r="F226" s="105">
        <v>25</v>
      </c>
      <c r="G226" s="99">
        <f t="shared" si="62"/>
        <v>152</v>
      </c>
      <c r="H226" s="135">
        <f>IF(G226="0","0",LOOKUP(G226,{0,66,80,100,120,140,160},{0,1,2,3,"3.5",4,5}))</f>
        <v>4</v>
      </c>
      <c r="I226" s="105">
        <v>48</v>
      </c>
      <c r="J226" s="105">
        <v>62</v>
      </c>
      <c r="K226" s="136">
        <f t="shared" si="63"/>
        <v>110</v>
      </c>
      <c r="L226" s="99">
        <f>IF(K226="0","0",LOOKUP(K226,{0,66,80,100,120,140,160},{0,1,2,3,"3.5",4,5}))</f>
        <v>3</v>
      </c>
      <c r="M226" s="105">
        <v>30</v>
      </c>
      <c r="N226" s="105">
        <v>19</v>
      </c>
      <c r="O226" s="105">
        <v>18</v>
      </c>
      <c r="P226" s="99">
        <f t="shared" si="64"/>
        <v>67</v>
      </c>
      <c r="Q226" s="137" t="str">
        <f>IF(P226="0","0",LOOKUP(P226,{0,33,40,50,60,70,80},{0,1,2,3,"3.5",4,5}))</f>
        <v>3.5</v>
      </c>
      <c r="R226" s="105">
        <v>27</v>
      </c>
      <c r="S226" s="105">
        <v>28</v>
      </c>
      <c r="T226" s="101">
        <f t="shared" si="65"/>
        <v>55</v>
      </c>
      <c r="U226" s="105">
        <v>22</v>
      </c>
      <c r="V226" s="105">
        <v>15</v>
      </c>
      <c r="W226" s="101">
        <f t="shared" si="66"/>
        <v>37</v>
      </c>
      <c r="X226" s="138">
        <f t="shared" si="67"/>
        <v>92</v>
      </c>
      <c r="Y226" s="99">
        <f>IF(X226="0","0",LOOKUP(X226,{0,66,80,100,120,140,160},{0,1,2,3,"3.5",4,5}))</f>
        <v>2</v>
      </c>
      <c r="Z226" s="105">
        <v>37</v>
      </c>
      <c r="AA226" s="105">
        <v>48</v>
      </c>
      <c r="AB226" s="99">
        <f t="shared" si="68"/>
        <v>85</v>
      </c>
      <c r="AC226" s="105">
        <v>28</v>
      </c>
      <c r="AD226" s="105">
        <v>29</v>
      </c>
      <c r="AE226" s="139">
        <f t="shared" si="69"/>
        <v>57</v>
      </c>
      <c r="AF226" s="140">
        <f t="shared" si="70"/>
        <v>142</v>
      </c>
      <c r="AG226" s="137">
        <f>IF(AF226="0","0",LOOKUP(AF226,{0,66,80,100,120,140,160},{0,1,2,3,"3.5",4,5}))</f>
        <v>4</v>
      </c>
      <c r="AH226" s="105">
        <v>52</v>
      </c>
      <c r="AI226" s="105">
        <v>54</v>
      </c>
      <c r="AJ226" s="99">
        <f t="shared" si="71"/>
        <v>106</v>
      </c>
      <c r="AK226" s="105">
        <v>27</v>
      </c>
      <c r="AL226" s="105">
        <v>24</v>
      </c>
      <c r="AM226" s="141">
        <f t="shared" si="72"/>
        <v>51</v>
      </c>
      <c r="AN226" s="140">
        <f t="shared" si="73"/>
        <v>157</v>
      </c>
      <c r="AO226" s="137">
        <f>IF(AN226="0","0",LOOKUP(AN226,{0,66,80,100,120,140,160},{0,1,2,3,"3.5",4,5}))</f>
        <v>4</v>
      </c>
      <c r="AP226" s="105">
        <v>29</v>
      </c>
      <c r="AQ226" s="105">
        <v>27</v>
      </c>
      <c r="AR226" s="101">
        <f t="shared" si="74"/>
        <v>56</v>
      </c>
      <c r="AS226" s="105">
        <v>18</v>
      </c>
      <c r="AT226" s="105">
        <v>18</v>
      </c>
      <c r="AU226" s="141">
        <f t="shared" si="75"/>
        <v>36</v>
      </c>
      <c r="AV226" s="141">
        <v>36</v>
      </c>
      <c r="AW226" s="141">
        <f t="shared" si="76"/>
        <v>128</v>
      </c>
      <c r="AX226" s="137" t="str">
        <f>IF(AW226="0","0",LOOKUP(AW226,{0,66,80,100,120,140,160},{0,1,2,3,"3.5",4,5}))</f>
        <v>3.5</v>
      </c>
      <c r="AY226" s="107" t="s">
        <v>486</v>
      </c>
      <c r="AZ226" s="107" t="str">
        <f>IF(ISBLANK(AX226)," ",IF(AX226="0","0",LOOKUP(AX226,{0,1,2,3,"3.5",4,5},{0,0,0,1,"1.5",2,3})))</f>
        <v>1.5</v>
      </c>
      <c r="BA226" s="44">
        <f t="shared" si="77"/>
        <v>3.6666666666666665</v>
      </c>
      <c r="BB226" s="43" t="str">
        <f t="shared" si="78"/>
        <v>A-</v>
      </c>
      <c r="BC226" s="34" t="str">
        <f t="shared" si="79"/>
        <v>Good Result</v>
      </c>
      <c r="BD226" s="42"/>
      <c r="BE226" s="49" t="str">
        <f>IF(H226="0","0",LOOKUP(H226,{0,1,2,3,"3.5",4,5},{"F","D","C","B","A-","A","A+"}))</f>
        <v>A</v>
      </c>
      <c r="BF226" s="49" t="str">
        <f>IF(L226="0","0",LOOKUP(L226,{0,1,2,3,"3.5",4,5},{"F","D","C","B","A-","A","A+"}))</f>
        <v>B</v>
      </c>
      <c r="BG226" s="49" t="str">
        <f>IF(Q226="0","0",LOOKUP(Q226,{0,1,2,3,"3.5",4,5},{"F","D","C","B","A-","A","A+"}))</f>
        <v>A-</v>
      </c>
      <c r="BH226" s="49" t="str">
        <f>IF(Y226="0","0",LOOKUP(Y226,{0,1,2,3,"3.5",4,5},{"F","D","C","B","A-","A","A+"}))</f>
        <v>C</v>
      </c>
      <c r="BI226" s="49" t="str">
        <f>IF(AG226="0","0",LOOKUP(AG226,{0,1,2,3,"3.5",4,5},{"F","D","C","B","A-","A","A+"}))</f>
        <v>A</v>
      </c>
      <c r="BJ226" s="49" t="str">
        <f>IF(AO226="0","0",LOOKUP(AO226,{0,1,2,3,"3.5",4,5},{"F","D","C","B","A-","A","A+"}))</f>
        <v>A</v>
      </c>
      <c r="BK226" s="49" t="str">
        <f>IF(AX226="0","0",LOOKUP(AX226,{0,1,2,3,"3.5",4,5},{"F","D","C","B","A-","A","A+"}))</f>
        <v>A-</v>
      </c>
      <c r="BL226" s="50">
        <f t="shared" si="80"/>
        <v>848</v>
      </c>
    </row>
    <row r="227" spans="1:64" ht="15" customHeight="1">
      <c r="A227" s="37">
        <v>2223</v>
      </c>
      <c r="B227" s="38" t="s">
        <v>694</v>
      </c>
      <c r="C227" s="150">
        <v>47</v>
      </c>
      <c r="D227" s="150">
        <v>62</v>
      </c>
      <c r="E227" s="99">
        <f t="shared" si="61"/>
        <v>109</v>
      </c>
      <c r="F227" s="105">
        <v>22</v>
      </c>
      <c r="G227" s="99">
        <f t="shared" si="62"/>
        <v>131</v>
      </c>
      <c r="H227" s="135" t="str">
        <f>IF(G227="0","0",LOOKUP(G227,{0,66,80,100,120,140,160},{0,1,2,3,"3.5",4,5}))</f>
        <v>3.5</v>
      </c>
      <c r="I227" s="105">
        <v>65</v>
      </c>
      <c r="J227" s="105">
        <v>62</v>
      </c>
      <c r="K227" s="136">
        <f t="shared" si="63"/>
        <v>127</v>
      </c>
      <c r="L227" s="99" t="str">
        <f>IF(K227="0","0",LOOKUP(K227,{0,66,80,100,120,140,160},{0,1,2,3,"3.5",4,5}))</f>
        <v>3.5</v>
      </c>
      <c r="M227" s="105">
        <v>26</v>
      </c>
      <c r="N227" s="105">
        <v>17</v>
      </c>
      <c r="O227" s="105">
        <v>22</v>
      </c>
      <c r="P227" s="99">
        <f t="shared" si="64"/>
        <v>65</v>
      </c>
      <c r="Q227" s="137" t="str">
        <f>IF(P227="0","0",LOOKUP(P227,{0,33,40,50,60,70,80},{0,1,2,3,"3.5",4,5}))</f>
        <v>3.5</v>
      </c>
      <c r="R227" s="105">
        <v>26</v>
      </c>
      <c r="S227" s="105">
        <v>32</v>
      </c>
      <c r="T227" s="101">
        <f t="shared" si="65"/>
        <v>58</v>
      </c>
      <c r="U227" s="105">
        <v>18</v>
      </c>
      <c r="V227" s="105">
        <v>15</v>
      </c>
      <c r="W227" s="101">
        <f t="shared" si="66"/>
        <v>33</v>
      </c>
      <c r="X227" s="138">
        <f t="shared" si="67"/>
        <v>91</v>
      </c>
      <c r="Y227" s="99">
        <f>IF(X227="0","0",LOOKUP(X227,{0,66,80,100,120,140,160},{0,1,2,3,"3.5",4,5}))</f>
        <v>2</v>
      </c>
      <c r="Z227" s="105">
        <v>43</v>
      </c>
      <c r="AA227" s="105">
        <v>37</v>
      </c>
      <c r="AB227" s="99">
        <f t="shared" si="68"/>
        <v>80</v>
      </c>
      <c r="AC227" s="105">
        <v>26</v>
      </c>
      <c r="AD227" s="105">
        <v>21</v>
      </c>
      <c r="AE227" s="139">
        <f t="shared" si="69"/>
        <v>47</v>
      </c>
      <c r="AF227" s="140">
        <f t="shared" si="70"/>
        <v>127</v>
      </c>
      <c r="AG227" s="137" t="str">
        <f>IF(AF227="0","0",LOOKUP(AF227,{0,66,80,100,120,140,160},{0,1,2,3,"3.5",4,5}))</f>
        <v>3.5</v>
      </c>
      <c r="AH227" s="105">
        <v>46</v>
      </c>
      <c r="AI227" s="105">
        <v>43</v>
      </c>
      <c r="AJ227" s="99">
        <f t="shared" si="71"/>
        <v>89</v>
      </c>
      <c r="AK227" s="105">
        <v>18</v>
      </c>
      <c r="AL227" s="105">
        <v>15</v>
      </c>
      <c r="AM227" s="141">
        <f t="shared" si="72"/>
        <v>33</v>
      </c>
      <c r="AN227" s="140">
        <f t="shared" si="73"/>
        <v>122</v>
      </c>
      <c r="AO227" s="137" t="str">
        <f>IF(AN227="0","0",LOOKUP(AN227,{0,66,80,100,120,140,160},{0,1,2,3,"3.5",4,5}))</f>
        <v>3.5</v>
      </c>
      <c r="AP227" s="105">
        <v>41</v>
      </c>
      <c r="AQ227" s="105">
        <v>32</v>
      </c>
      <c r="AR227" s="101">
        <f t="shared" si="74"/>
        <v>73</v>
      </c>
      <c r="AS227" s="105">
        <v>15</v>
      </c>
      <c r="AT227" s="105">
        <v>16</v>
      </c>
      <c r="AU227" s="141">
        <f t="shared" si="75"/>
        <v>31</v>
      </c>
      <c r="AV227" s="141">
        <v>50</v>
      </c>
      <c r="AW227" s="141">
        <f t="shared" si="76"/>
        <v>154</v>
      </c>
      <c r="AX227" s="137">
        <f>IF(AW227="0","0",LOOKUP(AW227,{0,66,80,100,120,140,160},{0,1,2,3,"3.5",4,5}))</f>
        <v>4</v>
      </c>
      <c r="AY227" s="107" t="s">
        <v>486</v>
      </c>
      <c r="AZ227" s="107">
        <f>IF(ISBLANK(AX227)," ",IF(AX227="0","0",LOOKUP(AX227,{0,1,2,3,"3.5",4,5},{0,0,0,1,"1.5",2,3})))</f>
        <v>2</v>
      </c>
      <c r="BA227" s="44">
        <f t="shared" si="77"/>
        <v>3.5833333333333335</v>
      </c>
      <c r="BB227" s="43" t="str">
        <f t="shared" si="78"/>
        <v>A-</v>
      </c>
      <c r="BC227" s="34" t="str">
        <f t="shared" si="79"/>
        <v>Good Result</v>
      </c>
      <c r="BD227" s="42"/>
      <c r="BE227" s="49" t="str">
        <f>IF(H227="0","0",LOOKUP(H227,{0,1,2,3,"3.5",4,5},{"F","D","C","B","A-","A","A+"}))</f>
        <v>A-</v>
      </c>
      <c r="BF227" s="49" t="str">
        <f>IF(L227="0","0",LOOKUP(L227,{0,1,2,3,"3.5",4,5},{"F","D","C","B","A-","A","A+"}))</f>
        <v>A-</v>
      </c>
      <c r="BG227" s="49" t="str">
        <f>IF(Q227="0","0",LOOKUP(Q227,{0,1,2,3,"3.5",4,5},{"F","D","C","B","A-","A","A+"}))</f>
        <v>A-</v>
      </c>
      <c r="BH227" s="49" t="str">
        <f>IF(Y227="0","0",LOOKUP(Y227,{0,1,2,3,"3.5",4,5},{"F","D","C","B","A-","A","A+"}))</f>
        <v>C</v>
      </c>
      <c r="BI227" s="49" t="str">
        <f>IF(AG227="0","0",LOOKUP(AG227,{0,1,2,3,"3.5",4,5},{"F","D","C","B","A-","A","A+"}))</f>
        <v>A-</v>
      </c>
      <c r="BJ227" s="49" t="str">
        <f>IF(AO227="0","0",LOOKUP(AO227,{0,1,2,3,"3.5",4,5},{"F","D","C","B","A-","A","A+"}))</f>
        <v>A-</v>
      </c>
      <c r="BK227" s="49" t="str">
        <f>IF(AX227="0","0",LOOKUP(AX227,{0,1,2,3,"3.5",4,5},{"F","D","C","B","A-","A","A+"}))</f>
        <v>A</v>
      </c>
      <c r="BL227" s="50">
        <f t="shared" si="80"/>
        <v>817</v>
      </c>
    </row>
    <row r="228" spans="1:64" ht="15" customHeight="1">
      <c r="A228" s="37">
        <v>2224</v>
      </c>
      <c r="B228" s="38" t="s">
        <v>695</v>
      </c>
      <c r="C228" s="150">
        <v>2</v>
      </c>
      <c r="D228" s="150">
        <v>58</v>
      </c>
      <c r="E228" s="99">
        <f t="shared" si="61"/>
        <v>60</v>
      </c>
      <c r="F228" s="105">
        <v>20</v>
      </c>
      <c r="G228" s="99">
        <f t="shared" si="62"/>
        <v>80</v>
      </c>
      <c r="H228" s="135">
        <f>IF(G228="0","0",LOOKUP(G228,{0,66,80,100,120,140,160},{0,1,2,3,"3.5",4,5}))</f>
        <v>2</v>
      </c>
      <c r="I228" s="105">
        <v>54</v>
      </c>
      <c r="J228" s="105">
        <v>53</v>
      </c>
      <c r="K228" s="136">
        <f t="shared" si="63"/>
        <v>107</v>
      </c>
      <c r="L228" s="99">
        <f>IF(K228="0","0",LOOKUP(K228,{0,66,80,100,120,140,160},{0,1,2,3,"3.5",4,5}))</f>
        <v>3</v>
      </c>
      <c r="M228" s="105">
        <v>26</v>
      </c>
      <c r="N228" s="105">
        <v>17</v>
      </c>
      <c r="O228" s="105"/>
      <c r="P228" s="99">
        <f t="shared" si="64"/>
        <v>0</v>
      </c>
      <c r="Q228" s="137">
        <f>IF(P228="0","0",LOOKUP(P228,{0,33,40,50,60,70,80},{0,1,2,3,"3.5",4,5}))</f>
        <v>0</v>
      </c>
      <c r="R228" s="105">
        <v>20</v>
      </c>
      <c r="S228" s="105">
        <v>24</v>
      </c>
      <c r="T228" s="101">
        <f t="shared" si="65"/>
        <v>44</v>
      </c>
      <c r="U228" s="105">
        <v>14</v>
      </c>
      <c r="V228" s="105">
        <v>9</v>
      </c>
      <c r="W228" s="101">
        <f t="shared" si="66"/>
        <v>23</v>
      </c>
      <c r="X228" s="138">
        <f t="shared" si="67"/>
        <v>67</v>
      </c>
      <c r="Y228" s="99">
        <f>IF(X228="0","0",LOOKUP(X228,{0,66,80,100,120,140,160},{0,1,2,3,"3.5",4,5}))</f>
        <v>1</v>
      </c>
      <c r="Z228" s="105"/>
      <c r="AA228" s="105">
        <v>34</v>
      </c>
      <c r="AB228" s="99">
        <f t="shared" si="68"/>
        <v>34</v>
      </c>
      <c r="AC228" s="105"/>
      <c r="AD228" s="105">
        <v>18</v>
      </c>
      <c r="AE228" s="139">
        <f t="shared" si="69"/>
        <v>18</v>
      </c>
      <c r="AF228" s="140">
        <f t="shared" si="70"/>
        <v>0</v>
      </c>
      <c r="AG228" s="137">
        <f>IF(AF228="0","0",LOOKUP(AF228,{0,66,80,100,120,140,160},{0,1,2,3,"3.5",4,5}))</f>
        <v>0</v>
      </c>
      <c r="AH228" s="105">
        <v>9</v>
      </c>
      <c r="AI228" s="151" t="s">
        <v>696</v>
      </c>
      <c r="AJ228" s="99">
        <f t="shared" si="71"/>
        <v>10</v>
      </c>
      <c r="AK228" s="105">
        <v>19</v>
      </c>
      <c r="AL228" s="105">
        <v>10</v>
      </c>
      <c r="AM228" s="141">
        <f t="shared" si="72"/>
        <v>29</v>
      </c>
      <c r="AN228" s="140">
        <f t="shared" si="73"/>
        <v>0</v>
      </c>
      <c r="AO228" s="137">
        <f>IF(AN228="0","0",LOOKUP(AN228,{0,66,80,100,120,140,160},{0,1,2,3,"3.5",4,5}))</f>
        <v>0</v>
      </c>
      <c r="AP228" s="105">
        <v>37</v>
      </c>
      <c r="AQ228" s="105">
        <v>35</v>
      </c>
      <c r="AR228" s="101">
        <f t="shared" si="74"/>
        <v>72</v>
      </c>
      <c r="AS228" s="105">
        <v>15</v>
      </c>
      <c r="AT228" s="105">
        <v>11</v>
      </c>
      <c r="AU228" s="141">
        <f t="shared" si="75"/>
        <v>26</v>
      </c>
      <c r="AV228" s="141"/>
      <c r="AW228" s="141">
        <f t="shared" si="76"/>
        <v>0</v>
      </c>
      <c r="AX228" s="137">
        <f>IF(AW228="0","0",LOOKUP(AW228,{0,66,80,100,120,140,160},{0,1,2,3,"3.5",4,5}))</f>
        <v>0</v>
      </c>
      <c r="AY228" s="107" t="s">
        <v>486</v>
      </c>
      <c r="AZ228" s="107">
        <f>IF(ISBLANK(AX228)," ",IF(AX228="0","0",LOOKUP(AX228,{0,1,2,3,"3.5",4,5},{0,0,0,1,"1.5",2,3})))</f>
        <v>0</v>
      </c>
      <c r="BA228" s="44">
        <f t="shared" si="77"/>
        <v>0</v>
      </c>
      <c r="BB228" s="43" t="str">
        <f t="shared" si="78"/>
        <v>F</v>
      </c>
      <c r="BC228" s="34" t="str">
        <f t="shared" si="79"/>
        <v>Fail</v>
      </c>
      <c r="BD228" s="42"/>
      <c r="BE228" s="49" t="str">
        <f>IF(H228="0","0",LOOKUP(H228,{0,1,2,3,"3.5",4,5},{"F","D","C","B","A-","A","A+"}))</f>
        <v>C</v>
      </c>
      <c r="BF228" s="49" t="str">
        <f>IF(L228="0","0",LOOKUP(L228,{0,1,2,3,"3.5",4,5},{"F","D","C","B","A-","A","A+"}))</f>
        <v>B</v>
      </c>
      <c r="BG228" s="49" t="str">
        <f>IF(Q228="0","0",LOOKUP(Q228,{0,1,2,3,"3.5",4,5},{"F","D","C","B","A-","A","A+"}))</f>
        <v>F</v>
      </c>
      <c r="BH228" s="49" t="str">
        <f>IF(Y228="0","0",LOOKUP(Y228,{0,1,2,3,"3.5",4,5},{"F","D","C","B","A-","A","A+"}))</f>
        <v>D</v>
      </c>
      <c r="BI228" s="49" t="str">
        <f>IF(AG228="0","0",LOOKUP(AG228,{0,1,2,3,"3.5",4,5},{"F","D","C","B","A-","A","A+"}))</f>
        <v>F</v>
      </c>
      <c r="BJ228" s="49" t="str">
        <f>IF(AO228="0","0",LOOKUP(AO228,{0,1,2,3,"3.5",4,5},{"F","D","C","B","A-","A","A+"}))</f>
        <v>F</v>
      </c>
      <c r="BK228" s="49" t="str">
        <f>IF(AX228="0","0",LOOKUP(AX228,{0,1,2,3,"3.5",4,5},{"F","D","C","B","A-","A","A+"}))</f>
        <v>F</v>
      </c>
      <c r="BL228" s="50">
        <f t="shared" si="80"/>
        <v>254</v>
      </c>
    </row>
    <row r="229" spans="1:64" ht="15" customHeight="1">
      <c r="A229" s="37">
        <v>2225</v>
      </c>
      <c r="B229" s="38" t="s">
        <v>697</v>
      </c>
      <c r="C229" s="150">
        <v>43</v>
      </c>
      <c r="D229" s="150">
        <v>57</v>
      </c>
      <c r="E229" s="99">
        <f t="shared" si="61"/>
        <v>100</v>
      </c>
      <c r="F229" s="105">
        <v>22</v>
      </c>
      <c r="G229" s="99">
        <f t="shared" si="62"/>
        <v>122</v>
      </c>
      <c r="H229" s="135" t="str">
        <f>IF(G229="0","0",LOOKUP(G229,{0,66,80,100,120,140,160},{0,1,2,3,"3.5",4,5}))</f>
        <v>3.5</v>
      </c>
      <c r="I229" s="105">
        <v>60</v>
      </c>
      <c r="J229" s="105">
        <v>57</v>
      </c>
      <c r="K229" s="136">
        <f t="shared" si="63"/>
        <v>117</v>
      </c>
      <c r="L229" s="99">
        <f>IF(K229="0","0",LOOKUP(K229,{0,66,80,100,120,140,160},{0,1,2,3,"3.5",4,5}))</f>
        <v>3</v>
      </c>
      <c r="M229" s="105">
        <v>33</v>
      </c>
      <c r="N229" s="105">
        <v>16</v>
      </c>
      <c r="O229" s="105">
        <v>21</v>
      </c>
      <c r="P229" s="99">
        <f t="shared" si="64"/>
        <v>70</v>
      </c>
      <c r="Q229" s="137">
        <f>IF(P229="0","0",LOOKUP(P229,{0,33,40,50,60,70,80},{0,1,2,3,"3.5",4,5}))</f>
        <v>4</v>
      </c>
      <c r="R229" s="105">
        <v>34</v>
      </c>
      <c r="S229" s="105">
        <v>36</v>
      </c>
      <c r="T229" s="101">
        <f t="shared" si="65"/>
        <v>70</v>
      </c>
      <c r="U229" s="105">
        <v>17</v>
      </c>
      <c r="V229" s="105">
        <v>19</v>
      </c>
      <c r="W229" s="101">
        <f t="shared" si="66"/>
        <v>36</v>
      </c>
      <c r="X229" s="138">
        <f t="shared" si="67"/>
        <v>106</v>
      </c>
      <c r="Y229" s="99">
        <f>IF(X229="0","0",LOOKUP(X229,{0,66,80,100,120,140,160},{0,1,2,3,"3.5",4,5}))</f>
        <v>3</v>
      </c>
      <c r="Z229" s="105">
        <v>42</v>
      </c>
      <c r="AA229" s="105">
        <v>34</v>
      </c>
      <c r="AB229" s="99">
        <f t="shared" si="68"/>
        <v>76</v>
      </c>
      <c r="AC229" s="105">
        <v>24</v>
      </c>
      <c r="AD229" s="105">
        <v>23</v>
      </c>
      <c r="AE229" s="139">
        <f t="shared" si="69"/>
        <v>47</v>
      </c>
      <c r="AF229" s="140">
        <f t="shared" si="70"/>
        <v>123</v>
      </c>
      <c r="AG229" s="137" t="str">
        <f>IF(AF229="0","0",LOOKUP(AF229,{0,66,80,100,120,140,160},{0,1,2,3,"3.5",4,5}))</f>
        <v>3.5</v>
      </c>
      <c r="AH229" s="105">
        <v>43</v>
      </c>
      <c r="AI229" s="105">
        <v>46</v>
      </c>
      <c r="AJ229" s="99">
        <f t="shared" si="71"/>
        <v>89</v>
      </c>
      <c r="AK229" s="105">
        <v>19</v>
      </c>
      <c r="AL229" s="105">
        <v>14</v>
      </c>
      <c r="AM229" s="141">
        <f t="shared" si="72"/>
        <v>33</v>
      </c>
      <c r="AN229" s="140">
        <f t="shared" si="73"/>
        <v>122</v>
      </c>
      <c r="AO229" s="137" t="str">
        <f>IF(AN229="0","0",LOOKUP(AN229,{0,66,80,100,120,140,160},{0,1,2,3,"3.5",4,5}))</f>
        <v>3.5</v>
      </c>
      <c r="AP229" s="105">
        <v>40</v>
      </c>
      <c r="AQ229" s="105">
        <v>34</v>
      </c>
      <c r="AR229" s="101">
        <f t="shared" si="74"/>
        <v>74</v>
      </c>
      <c r="AS229" s="105">
        <v>15</v>
      </c>
      <c r="AT229" s="105">
        <v>15</v>
      </c>
      <c r="AU229" s="141">
        <f t="shared" si="75"/>
        <v>30</v>
      </c>
      <c r="AV229" s="141">
        <v>50</v>
      </c>
      <c r="AW229" s="141">
        <f t="shared" si="76"/>
        <v>154</v>
      </c>
      <c r="AX229" s="137">
        <f>IF(AW229="0","0",LOOKUP(AW229,{0,66,80,100,120,140,160},{0,1,2,3,"3.5",4,5}))</f>
        <v>4</v>
      </c>
      <c r="AY229" s="107" t="s">
        <v>486</v>
      </c>
      <c r="AZ229" s="107">
        <f>IF(ISBLANK(AX229)," ",IF(AX229="0","0",LOOKUP(AX229,{0,1,2,3,"3.5",4,5},{0,0,0,1,"1.5",2,3})))</f>
        <v>2</v>
      </c>
      <c r="BA229" s="44">
        <f t="shared" si="77"/>
        <v>3.75</v>
      </c>
      <c r="BB229" s="43" t="str">
        <f t="shared" si="78"/>
        <v>A-</v>
      </c>
      <c r="BC229" s="34" t="str">
        <f t="shared" si="79"/>
        <v>Good Result</v>
      </c>
      <c r="BD229" s="42"/>
      <c r="BE229" s="49" t="str">
        <f>IF(H229="0","0",LOOKUP(H229,{0,1,2,3,"3.5",4,5},{"F","D","C","B","A-","A","A+"}))</f>
        <v>A-</v>
      </c>
      <c r="BF229" s="49" t="str">
        <f>IF(L229="0","0",LOOKUP(L229,{0,1,2,3,"3.5",4,5},{"F","D","C","B","A-","A","A+"}))</f>
        <v>B</v>
      </c>
      <c r="BG229" s="49" t="str">
        <f>IF(Q229="0","0",LOOKUP(Q229,{0,1,2,3,"3.5",4,5},{"F","D","C","B","A-","A","A+"}))</f>
        <v>A</v>
      </c>
      <c r="BH229" s="49" t="str">
        <f>IF(Y229="0","0",LOOKUP(Y229,{0,1,2,3,"3.5",4,5},{"F","D","C","B","A-","A","A+"}))</f>
        <v>B</v>
      </c>
      <c r="BI229" s="49" t="str">
        <f>IF(AG229="0","0",LOOKUP(AG229,{0,1,2,3,"3.5",4,5},{"F","D","C","B","A-","A","A+"}))</f>
        <v>A-</v>
      </c>
      <c r="BJ229" s="49" t="str">
        <f>IF(AO229="0","0",LOOKUP(AO229,{0,1,2,3,"3.5",4,5},{"F","D","C","B","A-","A","A+"}))</f>
        <v>A-</v>
      </c>
      <c r="BK229" s="49" t="str">
        <f>IF(AX229="0","0",LOOKUP(AX229,{0,1,2,3,"3.5",4,5},{"F","D","C","B","A-","A","A+"}))</f>
        <v>A</v>
      </c>
      <c r="BL229" s="50">
        <f t="shared" si="80"/>
        <v>814</v>
      </c>
    </row>
    <row r="230" spans="1:64" ht="15" customHeight="1">
      <c r="A230" s="37">
        <v>2226</v>
      </c>
      <c r="B230" s="38" t="s">
        <v>698</v>
      </c>
      <c r="C230" s="150">
        <v>17</v>
      </c>
      <c r="D230" s="150">
        <v>43</v>
      </c>
      <c r="E230" s="99">
        <f t="shared" si="61"/>
        <v>60</v>
      </c>
      <c r="F230" s="105">
        <v>17</v>
      </c>
      <c r="G230" s="99">
        <f t="shared" si="62"/>
        <v>77</v>
      </c>
      <c r="H230" s="135">
        <f>IF(G230="0","0",LOOKUP(G230,{0,66,80,100,120,140,160},{0,1,2,3,"3.5",4,5}))</f>
        <v>1</v>
      </c>
      <c r="I230" s="105">
        <v>52</v>
      </c>
      <c r="J230" s="105">
        <v>48</v>
      </c>
      <c r="K230" s="136">
        <f t="shared" si="63"/>
        <v>100</v>
      </c>
      <c r="L230" s="99">
        <f>IF(K230="0","0",LOOKUP(K230,{0,66,80,100,120,140,160},{0,1,2,3,"3.5",4,5}))</f>
        <v>3</v>
      </c>
      <c r="M230" s="105">
        <v>25</v>
      </c>
      <c r="N230" s="105">
        <v>16</v>
      </c>
      <c r="O230" s="105">
        <v>12</v>
      </c>
      <c r="P230" s="99">
        <f t="shared" si="64"/>
        <v>53</v>
      </c>
      <c r="Q230" s="137">
        <f>IF(P230="0","0",LOOKUP(P230,{0,33,40,50,60,70,80},{0,1,2,3,"3.5",4,5}))</f>
        <v>3</v>
      </c>
      <c r="R230" s="105">
        <v>24</v>
      </c>
      <c r="S230" s="105">
        <v>38</v>
      </c>
      <c r="T230" s="101">
        <f t="shared" si="65"/>
        <v>62</v>
      </c>
      <c r="U230" s="105">
        <v>14</v>
      </c>
      <c r="V230" s="105">
        <v>16</v>
      </c>
      <c r="W230" s="101">
        <f t="shared" si="66"/>
        <v>30</v>
      </c>
      <c r="X230" s="138">
        <f t="shared" si="67"/>
        <v>92</v>
      </c>
      <c r="Y230" s="99">
        <f>IF(X230="0","0",LOOKUP(X230,{0,66,80,100,120,140,160},{0,1,2,3,"3.5",4,5}))</f>
        <v>2</v>
      </c>
      <c r="Z230" s="105">
        <v>34</v>
      </c>
      <c r="AA230" s="105">
        <v>29</v>
      </c>
      <c r="AB230" s="99">
        <f t="shared" si="68"/>
        <v>63</v>
      </c>
      <c r="AC230" s="105">
        <v>21</v>
      </c>
      <c r="AD230" s="105">
        <v>24</v>
      </c>
      <c r="AE230" s="139">
        <f t="shared" si="69"/>
        <v>45</v>
      </c>
      <c r="AF230" s="140">
        <f t="shared" si="70"/>
        <v>108</v>
      </c>
      <c r="AG230" s="137">
        <f>IF(AF230="0","0",LOOKUP(AF230,{0,66,80,100,120,140,160},{0,1,2,3,"3.5",4,5}))</f>
        <v>3</v>
      </c>
      <c r="AH230" s="105">
        <v>9</v>
      </c>
      <c r="AI230" s="151" t="s">
        <v>608</v>
      </c>
      <c r="AJ230" s="99">
        <f t="shared" si="71"/>
        <v>15</v>
      </c>
      <c r="AK230" s="105">
        <v>26</v>
      </c>
      <c r="AL230" s="105">
        <v>20</v>
      </c>
      <c r="AM230" s="141">
        <f t="shared" si="72"/>
        <v>46</v>
      </c>
      <c r="AN230" s="140">
        <f t="shared" si="73"/>
        <v>0</v>
      </c>
      <c r="AO230" s="137">
        <f>IF(AN230="0","0",LOOKUP(AN230,{0,66,80,100,120,140,160},{0,1,2,3,"3.5",4,5}))</f>
        <v>0</v>
      </c>
      <c r="AP230" s="105">
        <v>41</v>
      </c>
      <c r="AQ230" s="105">
        <v>30</v>
      </c>
      <c r="AR230" s="101">
        <f t="shared" si="74"/>
        <v>71</v>
      </c>
      <c r="AS230" s="105">
        <v>16</v>
      </c>
      <c r="AT230" s="105">
        <v>16</v>
      </c>
      <c r="AU230" s="141">
        <f t="shared" si="75"/>
        <v>32</v>
      </c>
      <c r="AV230" s="141">
        <v>50</v>
      </c>
      <c r="AW230" s="141">
        <f t="shared" si="76"/>
        <v>153</v>
      </c>
      <c r="AX230" s="137">
        <f>IF(AW230="0","0",LOOKUP(AW230,{0,66,80,100,120,140,160},{0,1,2,3,"3.5",4,5}))</f>
        <v>4</v>
      </c>
      <c r="AY230" s="107" t="s">
        <v>486</v>
      </c>
      <c r="AZ230" s="107">
        <f>IF(ISBLANK(AX230)," ",IF(AX230="0","0",LOOKUP(AX230,{0,1,2,3,"3.5",4,5},{0,0,0,1,"1.5",2,3})))</f>
        <v>2</v>
      </c>
      <c r="BA230" s="44">
        <f t="shared" si="77"/>
        <v>0</v>
      </c>
      <c r="BB230" s="43" t="str">
        <f t="shared" si="78"/>
        <v>F</v>
      </c>
      <c r="BC230" s="34" t="str">
        <f t="shared" si="79"/>
        <v>Fail</v>
      </c>
      <c r="BD230" s="42"/>
      <c r="BE230" s="49" t="str">
        <f>IF(H230="0","0",LOOKUP(H230,{0,1,2,3,"3.5",4,5},{"F","D","C","B","A-","A","A+"}))</f>
        <v>D</v>
      </c>
      <c r="BF230" s="49" t="str">
        <f>IF(L230="0","0",LOOKUP(L230,{0,1,2,3,"3.5",4,5},{"F","D","C","B","A-","A","A+"}))</f>
        <v>B</v>
      </c>
      <c r="BG230" s="49" t="str">
        <f>IF(Q230="0","0",LOOKUP(Q230,{0,1,2,3,"3.5",4,5},{"F","D","C","B","A-","A","A+"}))</f>
        <v>B</v>
      </c>
      <c r="BH230" s="49" t="str">
        <f>IF(Y230="0","0",LOOKUP(Y230,{0,1,2,3,"3.5",4,5},{"F","D","C","B","A-","A","A+"}))</f>
        <v>C</v>
      </c>
      <c r="BI230" s="49" t="str">
        <f>IF(AG230="0","0",LOOKUP(AG230,{0,1,2,3,"3.5",4,5},{"F","D","C","B","A-","A","A+"}))</f>
        <v>B</v>
      </c>
      <c r="BJ230" s="49" t="str">
        <f>IF(AO230="0","0",LOOKUP(AO230,{0,1,2,3,"3.5",4,5},{"F","D","C","B","A-","A","A+"}))</f>
        <v>F</v>
      </c>
      <c r="BK230" s="49" t="str">
        <f>IF(AX230="0","0",LOOKUP(AX230,{0,1,2,3,"3.5",4,5},{"F","D","C","B","A-","A","A+"}))</f>
        <v>A</v>
      </c>
      <c r="BL230" s="50">
        <f t="shared" si="80"/>
        <v>583</v>
      </c>
    </row>
    <row r="231" spans="1:64" ht="15" customHeight="1">
      <c r="A231" s="37">
        <v>2227</v>
      </c>
      <c r="B231" s="38" t="s">
        <v>107</v>
      </c>
      <c r="C231" s="150">
        <v>39</v>
      </c>
      <c r="D231" s="150">
        <v>63</v>
      </c>
      <c r="E231" s="99">
        <f t="shared" si="61"/>
        <v>102</v>
      </c>
      <c r="F231" s="105">
        <v>17</v>
      </c>
      <c r="G231" s="99">
        <f t="shared" si="62"/>
        <v>119</v>
      </c>
      <c r="H231" s="135">
        <f>IF(G231="0","0",LOOKUP(G231,{0,66,80,100,120,140,160},{0,1,2,3,"3.5",4,5}))</f>
        <v>3</v>
      </c>
      <c r="I231" s="105">
        <v>54</v>
      </c>
      <c r="J231" s="105">
        <v>49</v>
      </c>
      <c r="K231" s="136">
        <f t="shared" si="63"/>
        <v>103</v>
      </c>
      <c r="L231" s="99">
        <f>IF(K231="0","0",LOOKUP(K231,{0,66,80,100,120,140,160},{0,1,2,3,"3.5",4,5}))</f>
        <v>3</v>
      </c>
      <c r="M231" s="105">
        <v>24</v>
      </c>
      <c r="N231" s="105">
        <v>16</v>
      </c>
      <c r="O231" s="105">
        <v>13</v>
      </c>
      <c r="P231" s="99">
        <f t="shared" si="64"/>
        <v>53</v>
      </c>
      <c r="Q231" s="137">
        <f>IF(P231="0","0",LOOKUP(P231,{0,33,40,50,60,70,80},{0,1,2,3,"3.5",4,5}))</f>
        <v>3</v>
      </c>
      <c r="R231" s="105">
        <v>31</v>
      </c>
      <c r="S231" s="105">
        <v>41</v>
      </c>
      <c r="T231" s="101">
        <f t="shared" si="65"/>
        <v>72</v>
      </c>
      <c r="U231" s="105">
        <v>14</v>
      </c>
      <c r="V231" s="105">
        <v>15</v>
      </c>
      <c r="W231" s="101">
        <f t="shared" si="66"/>
        <v>29</v>
      </c>
      <c r="X231" s="138">
        <f t="shared" si="67"/>
        <v>101</v>
      </c>
      <c r="Y231" s="99">
        <f>IF(X231="0","0",LOOKUP(X231,{0,66,80,100,120,140,160},{0,1,2,3,"3.5",4,5}))</f>
        <v>3</v>
      </c>
      <c r="Z231" s="105">
        <v>41</v>
      </c>
      <c r="AA231" s="105">
        <v>42</v>
      </c>
      <c r="AB231" s="99">
        <f t="shared" si="68"/>
        <v>83</v>
      </c>
      <c r="AC231" s="105">
        <v>21</v>
      </c>
      <c r="AD231" s="105">
        <v>25</v>
      </c>
      <c r="AE231" s="139">
        <f t="shared" si="69"/>
        <v>46</v>
      </c>
      <c r="AF231" s="140">
        <f t="shared" si="70"/>
        <v>129</v>
      </c>
      <c r="AG231" s="137" t="str">
        <f>IF(AF231="0","0",LOOKUP(AF231,{0,66,80,100,120,140,160},{0,1,2,3,"3.5",4,5}))</f>
        <v>3.5</v>
      </c>
      <c r="AH231" s="105">
        <v>48</v>
      </c>
      <c r="AI231" s="105">
        <v>50</v>
      </c>
      <c r="AJ231" s="99">
        <f t="shared" si="71"/>
        <v>98</v>
      </c>
      <c r="AK231" s="105">
        <v>23</v>
      </c>
      <c r="AL231" s="105">
        <v>21</v>
      </c>
      <c r="AM231" s="141">
        <f t="shared" si="72"/>
        <v>44</v>
      </c>
      <c r="AN231" s="140">
        <f t="shared" si="73"/>
        <v>142</v>
      </c>
      <c r="AO231" s="137">
        <f>IF(AN231="0","0",LOOKUP(AN231,{0,66,80,100,120,140,160},{0,1,2,3,"3.5",4,5}))</f>
        <v>4</v>
      </c>
      <c r="AP231" s="105">
        <v>28</v>
      </c>
      <c r="AQ231" s="105">
        <v>26</v>
      </c>
      <c r="AR231" s="101">
        <f t="shared" si="74"/>
        <v>54</v>
      </c>
      <c r="AS231" s="105">
        <v>17</v>
      </c>
      <c r="AT231" s="105">
        <v>13</v>
      </c>
      <c r="AU231" s="141">
        <f t="shared" si="75"/>
        <v>30</v>
      </c>
      <c r="AV231" s="141">
        <v>36</v>
      </c>
      <c r="AW231" s="141">
        <f t="shared" si="76"/>
        <v>120</v>
      </c>
      <c r="AX231" s="137" t="str">
        <f>IF(AW231="0","0",LOOKUP(AW231,{0,66,80,100,120,140,160},{0,1,2,3,"3.5",4,5}))</f>
        <v>3.5</v>
      </c>
      <c r="AY231" s="107" t="s">
        <v>486</v>
      </c>
      <c r="AZ231" s="107" t="str">
        <f>IF(ISBLANK(AX231)," ",IF(AX231="0","0",LOOKUP(AX231,{0,1,2,3,"3.5",4,5},{0,0,0,1,"1.5",2,3})))</f>
        <v>1.5</v>
      </c>
      <c r="BA231" s="44">
        <f t="shared" si="77"/>
        <v>3.5</v>
      </c>
      <c r="BB231" s="43" t="str">
        <f t="shared" si="78"/>
        <v>A-</v>
      </c>
      <c r="BC231" s="34" t="str">
        <f t="shared" si="79"/>
        <v>Good Result</v>
      </c>
      <c r="BD231" s="42"/>
      <c r="BE231" s="49" t="str">
        <f>IF(H231="0","0",LOOKUP(H231,{0,1,2,3,"3.5",4,5},{"F","D","C","B","A-","A","A+"}))</f>
        <v>B</v>
      </c>
      <c r="BF231" s="49" t="str">
        <f>IF(L231="0","0",LOOKUP(L231,{0,1,2,3,"3.5",4,5},{"F","D","C","B","A-","A","A+"}))</f>
        <v>B</v>
      </c>
      <c r="BG231" s="49" t="str">
        <f>IF(Q231="0","0",LOOKUP(Q231,{0,1,2,3,"3.5",4,5},{"F","D","C","B","A-","A","A+"}))</f>
        <v>B</v>
      </c>
      <c r="BH231" s="49" t="str">
        <f>IF(Y231="0","0",LOOKUP(Y231,{0,1,2,3,"3.5",4,5},{"F","D","C","B","A-","A","A+"}))</f>
        <v>B</v>
      </c>
      <c r="BI231" s="49" t="str">
        <f>IF(AG231="0","0",LOOKUP(AG231,{0,1,2,3,"3.5",4,5},{"F","D","C","B","A-","A","A+"}))</f>
        <v>A-</v>
      </c>
      <c r="BJ231" s="49" t="str">
        <f>IF(AO231="0","0",LOOKUP(AO231,{0,1,2,3,"3.5",4,5},{"F","D","C","B","A-","A","A+"}))</f>
        <v>A</v>
      </c>
      <c r="BK231" s="49" t="str">
        <f>IF(AX231="0","0",LOOKUP(AX231,{0,1,2,3,"3.5",4,5},{"F","D","C","B","A-","A","A+"}))</f>
        <v>A-</v>
      </c>
      <c r="BL231" s="50">
        <f t="shared" si="80"/>
        <v>767</v>
      </c>
    </row>
    <row r="232" spans="1:64" ht="15" customHeight="1">
      <c r="A232" s="37">
        <v>2228</v>
      </c>
      <c r="B232" s="38" t="s">
        <v>699</v>
      </c>
      <c r="C232" s="150">
        <v>38</v>
      </c>
      <c r="D232" s="150">
        <v>60</v>
      </c>
      <c r="E232" s="99">
        <f t="shared" si="61"/>
        <v>98</v>
      </c>
      <c r="F232" s="105">
        <v>21</v>
      </c>
      <c r="G232" s="99">
        <f t="shared" si="62"/>
        <v>119</v>
      </c>
      <c r="H232" s="135">
        <f>IF(G232="0","0",LOOKUP(G232,{0,66,80,100,120,140,160},{0,1,2,3,"3.5",4,5}))</f>
        <v>3</v>
      </c>
      <c r="I232" s="105">
        <v>63</v>
      </c>
      <c r="J232" s="105">
        <v>64</v>
      </c>
      <c r="K232" s="136">
        <f t="shared" si="63"/>
        <v>127</v>
      </c>
      <c r="L232" s="99" t="str">
        <f>IF(K232="0","0",LOOKUP(K232,{0,66,80,100,120,140,160},{0,1,2,3,"3.5",4,5}))</f>
        <v>3.5</v>
      </c>
      <c r="M232" s="105">
        <v>28</v>
      </c>
      <c r="N232" s="105">
        <v>18</v>
      </c>
      <c r="O232" s="105">
        <v>12</v>
      </c>
      <c r="P232" s="99">
        <f t="shared" si="64"/>
        <v>58</v>
      </c>
      <c r="Q232" s="137">
        <f>IF(P232="0","0",LOOKUP(P232,{0,33,40,50,60,70,80},{0,1,2,3,"3.5",4,5}))</f>
        <v>3</v>
      </c>
      <c r="R232" s="105">
        <v>26</v>
      </c>
      <c r="S232" s="105">
        <v>43</v>
      </c>
      <c r="T232" s="101">
        <f t="shared" si="65"/>
        <v>69</v>
      </c>
      <c r="U232" s="105">
        <v>16</v>
      </c>
      <c r="V232" s="105">
        <v>16</v>
      </c>
      <c r="W232" s="101">
        <f t="shared" si="66"/>
        <v>32</v>
      </c>
      <c r="X232" s="138">
        <f t="shared" si="67"/>
        <v>101</v>
      </c>
      <c r="Y232" s="99">
        <f>IF(X232="0","0",LOOKUP(X232,{0,66,80,100,120,140,160},{0,1,2,3,"3.5",4,5}))</f>
        <v>3</v>
      </c>
      <c r="Z232" s="105">
        <v>45</v>
      </c>
      <c r="AA232" s="105">
        <v>40</v>
      </c>
      <c r="AB232" s="99">
        <f t="shared" si="68"/>
        <v>85</v>
      </c>
      <c r="AC232" s="105">
        <v>23</v>
      </c>
      <c r="AD232" s="105">
        <v>26</v>
      </c>
      <c r="AE232" s="139">
        <f t="shared" si="69"/>
        <v>49</v>
      </c>
      <c r="AF232" s="140">
        <f t="shared" si="70"/>
        <v>134</v>
      </c>
      <c r="AG232" s="137" t="str">
        <f>IF(AF232="0","0",LOOKUP(AF232,{0,66,80,100,120,140,160},{0,1,2,3,"3.5",4,5}))</f>
        <v>3.5</v>
      </c>
      <c r="AH232" s="105">
        <v>36</v>
      </c>
      <c r="AI232" s="105">
        <v>35</v>
      </c>
      <c r="AJ232" s="99">
        <f t="shared" si="71"/>
        <v>71</v>
      </c>
      <c r="AK232" s="105">
        <v>24</v>
      </c>
      <c r="AL232" s="105">
        <v>18</v>
      </c>
      <c r="AM232" s="141">
        <f t="shared" si="72"/>
        <v>42</v>
      </c>
      <c r="AN232" s="140">
        <f t="shared" si="73"/>
        <v>113</v>
      </c>
      <c r="AO232" s="137">
        <f>IF(AN232="0","0",LOOKUP(AN232,{0,66,80,100,120,140,160},{0,1,2,3,"3.5",4,5}))</f>
        <v>3</v>
      </c>
      <c r="AP232" s="105">
        <v>33</v>
      </c>
      <c r="AQ232" s="105">
        <v>34</v>
      </c>
      <c r="AR232" s="101">
        <f t="shared" si="74"/>
        <v>67</v>
      </c>
      <c r="AS232" s="105">
        <v>15</v>
      </c>
      <c r="AT232" s="105">
        <v>16</v>
      </c>
      <c r="AU232" s="141">
        <f t="shared" si="75"/>
        <v>31</v>
      </c>
      <c r="AV232" s="141">
        <v>42</v>
      </c>
      <c r="AW232" s="141">
        <f t="shared" si="76"/>
        <v>140</v>
      </c>
      <c r="AX232" s="137">
        <f>IF(AW232="0","0",LOOKUP(AW232,{0,66,80,100,120,140,160},{0,1,2,3,"3.5",4,5}))</f>
        <v>4</v>
      </c>
      <c r="AY232" s="107" t="s">
        <v>486</v>
      </c>
      <c r="AZ232" s="107">
        <f>IF(ISBLANK(AX232)," ",IF(AX232="0","0",LOOKUP(AX232,{0,1,2,3,"3.5",4,5},{0,0,0,1,"1.5",2,3})))</f>
        <v>2</v>
      </c>
      <c r="BA232" s="44">
        <f t="shared" si="77"/>
        <v>3.5</v>
      </c>
      <c r="BB232" s="43" t="str">
        <f t="shared" si="78"/>
        <v>A-</v>
      </c>
      <c r="BC232" s="34" t="str">
        <f t="shared" si="79"/>
        <v>Good Result</v>
      </c>
      <c r="BD232" s="42"/>
      <c r="BE232" s="49" t="str">
        <f>IF(H232="0","0",LOOKUP(H232,{0,1,2,3,"3.5",4,5},{"F","D","C","B","A-","A","A+"}))</f>
        <v>B</v>
      </c>
      <c r="BF232" s="49" t="str">
        <f>IF(L232="0","0",LOOKUP(L232,{0,1,2,3,"3.5",4,5},{"F","D","C","B","A-","A","A+"}))</f>
        <v>A-</v>
      </c>
      <c r="BG232" s="49" t="str">
        <f>IF(Q232="0","0",LOOKUP(Q232,{0,1,2,3,"3.5",4,5},{"F","D","C","B","A-","A","A+"}))</f>
        <v>B</v>
      </c>
      <c r="BH232" s="49" t="str">
        <f>IF(Y232="0","0",LOOKUP(Y232,{0,1,2,3,"3.5",4,5},{"F","D","C","B","A-","A","A+"}))</f>
        <v>B</v>
      </c>
      <c r="BI232" s="49" t="str">
        <f>IF(AG232="0","0",LOOKUP(AG232,{0,1,2,3,"3.5",4,5},{"F","D","C","B","A-","A","A+"}))</f>
        <v>A-</v>
      </c>
      <c r="BJ232" s="49" t="str">
        <f>IF(AO232="0","0",LOOKUP(AO232,{0,1,2,3,"3.5",4,5},{"F","D","C","B","A-","A","A+"}))</f>
        <v>B</v>
      </c>
      <c r="BK232" s="49" t="str">
        <f>IF(AX232="0","0",LOOKUP(AX232,{0,1,2,3,"3.5",4,5},{"F","D","C","B","A-","A","A+"}))</f>
        <v>A</v>
      </c>
      <c r="BL232" s="50">
        <f t="shared" si="80"/>
        <v>792</v>
      </c>
    </row>
    <row r="233" spans="1:64" ht="15" customHeight="1">
      <c r="A233" s="37">
        <v>2229</v>
      </c>
      <c r="B233" s="38" t="s">
        <v>572</v>
      </c>
      <c r="C233" s="150">
        <v>32</v>
      </c>
      <c r="D233" s="150">
        <v>57</v>
      </c>
      <c r="E233" s="99">
        <f t="shared" si="61"/>
        <v>89</v>
      </c>
      <c r="F233" s="105">
        <v>21</v>
      </c>
      <c r="G233" s="99">
        <f t="shared" si="62"/>
        <v>110</v>
      </c>
      <c r="H233" s="135">
        <f>IF(G233="0","0",LOOKUP(G233,{0,66,80,100,120,140,160},{0,1,2,3,"3.5",4,5}))</f>
        <v>3</v>
      </c>
      <c r="I233" s="105">
        <v>47</v>
      </c>
      <c r="J233" s="105">
        <v>54</v>
      </c>
      <c r="K233" s="136">
        <f t="shared" si="63"/>
        <v>101</v>
      </c>
      <c r="L233" s="99">
        <f>IF(K233="0","0",LOOKUP(K233,{0,66,80,100,120,140,160},{0,1,2,3,"3.5",4,5}))</f>
        <v>3</v>
      </c>
      <c r="M233" s="105">
        <v>19</v>
      </c>
      <c r="N233" s="105">
        <v>18</v>
      </c>
      <c r="O233" s="105">
        <v>12</v>
      </c>
      <c r="P233" s="99">
        <f t="shared" si="64"/>
        <v>49</v>
      </c>
      <c r="Q233" s="137">
        <f>IF(P233="0","0",LOOKUP(P233,{0,33,40,50,60,70,80},{0,1,2,3,"3.5",4,5}))</f>
        <v>2</v>
      </c>
      <c r="R233" s="105">
        <v>19</v>
      </c>
      <c r="S233" s="105">
        <v>25</v>
      </c>
      <c r="T233" s="101">
        <f t="shared" si="65"/>
        <v>44</v>
      </c>
      <c r="U233" s="105">
        <v>17</v>
      </c>
      <c r="V233" s="105">
        <v>13</v>
      </c>
      <c r="W233" s="101">
        <f t="shared" si="66"/>
        <v>30</v>
      </c>
      <c r="X233" s="138">
        <f t="shared" si="67"/>
        <v>74</v>
      </c>
      <c r="Y233" s="99">
        <f>IF(X233="0","0",LOOKUP(X233,{0,66,80,100,120,140,160},{0,1,2,3,"3.5",4,5}))</f>
        <v>1</v>
      </c>
      <c r="Z233" s="105">
        <v>28</v>
      </c>
      <c r="AA233" s="105">
        <v>24</v>
      </c>
      <c r="AB233" s="99">
        <f t="shared" si="68"/>
        <v>52</v>
      </c>
      <c r="AC233" s="105">
        <v>22</v>
      </c>
      <c r="AD233" s="105">
        <v>23</v>
      </c>
      <c r="AE233" s="139">
        <f t="shared" si="69"/>
        <v>45</v>
      </c>
      <c r="AF233" s="140">
        <f t="shared" si="70"/>
        <v>97</v>
      </c>
      <c r="AG233" s="137">
        <f>IF(AF233="0","0",LOOKUP(AF233,{0,66,80,100,120,140,160},{0,1,2,3,"3.5",4,5}))</f>
        <v>2</v>
      </c>
      <c r="AH233" s="105">
        <v>21</v>
      </c>
      <c r="AI233" s="105">
        <v>27</v>
      </c>
      <c r="AJ233" s="99">
        <f t="shared" si="71"/>
        <v>48</v>
      </c>
      <c r="AK233" s="105">
        <v>19</v>
      </c>
      <c r="AL233" s="105">
        <v>20</v>
      </c>
      <c r="AM233" s="141">
        <f t="shared" si="72"/>
        <v>39</v>
      </c>
      <c r="AN233" s="140">
        <f t="shared" si="73"/>
        <v>87</v>
      </c>
      <c r="AO233" s="137">
        <f>IF(AN233="0","0",LOOKUP(AN233,{0,66,80,100,120,140,160},{0,1,2,3,"3.5",4,5}))</f>
        <v>2</v>
      </c>
      <c r="AP233" s="105">
        <v>28</v>
      </c>
      <c r="AQ233" s="105">
        <v>30</v>
      </c>
      <c r="AR233" s="101">
        <f t="shared" si="74"/>
        <v>58</v>
      </c>
      <c r="AS233" s="105">
        <v>15</v>
      </c>
      <c r="AT233" s="105">
        <v>18</v>
      </c>
      <c r="AU233" s="141">
        <f t="shared" si="75"/>
        <v>33</v>
      </c>
      <c r="AV233" s="141">
        <v>36</v>
      </c>
      <c r="AW233" s="141">
        <f t="shared" si="76"/>
        <v>127</v>
      </c>
      <c r="AX233" s="137" t="str">
        <f>IF(AW233="0","0",LOOKUP(AW233,{0,66,80,100,120,140,160},{0,1,2,3,"3.5",4,5}))</f>
        <v>3.5</v>
      </c>
      <c r="AY233" s="107" t="s">
        <v>486</v>
      </c>
      <c r="AZ233" s="107" t="str">
        <f>IF(ISBLANK(AX233)," ",IF(AX233="0","0",LOOKUP(AX233,{0,1,2,3,"3.5",4,5},{0,0,0,1,"1.5",2,3})))</f>
        <v>1.5</v>
      </c>
      <c r="BA233" s="44">
        <f t="shared" si="77"/>
        <v>2.4166666666666665</v>
      </c>
      <c r="BB233" s="43" t="str">
        <f t="shared" si="78"/>
        <v>C</v>
      </c>
      <c r="BC233" s="34" t="str">
        <f t="shared" si="79"/>
        <v>Bellow Average Result</v>
      </c>
      <c r="BD233" s="42"/>
      <c r="BE233" s="49" t="str">
        <f>IF(H233="0","0",LOOKUP(H233,{0,1,2,3,"3.5",4,5},{"F","D","C","B","A-","A","A+"}))</f>
        <v>B</v>
      </c>
      <c r="BF233" s="49" t="str">
        <f>IF(L233="0","0",LOOKUP(L233,{0,1,2,3,"3.5",4,5},{"F","D","C","B","A-","A","A+"}))</f>
        <v>B</v>
      </c>
      <c r="BG233" s="49" t="str">
        <f>IF(Q233="0","0",LOOKUP(Q233,{0,1,2,3,"3.5",4,5},{"F","D","C","B","A-","A","A+"}))</f>
        <v>C</v>
      </c>
      <c r="BH233" s="49" t="str">
        <f>IF(Y233="0","0",LOOKUP(Y233,{0,1,2,3,"3.5",4,5},{"F","D","C","B","A-","A","A+"}))</f>
        <v>D</v>
      </c>
      <c r="BI233" s="49" t="str">
        <f>IF(AG233="0","0",LOOKUP(AG233,{0,1,2,3,"3.5",4,5},{"F","D","C","B","A-","A","A+"}))</f>
        <v>C</v>
      </c>
      <c r="BJ233" s="49" t="str">
        <f>IF(AO233="0","0",LOOKUP(AO233,{0,1,2,3,"3.5",4,5},{"F","D","C","B","A-","A","A+"}))</f>
        <v>C</v>
      </c>
      <c r="BK233" s="49" t="str">
        <f>IF(AX233="0","0",LOOKUP(AX233,{0,1,2,3,"3.5",4,5},{"F","D","C","B","A-","A","A+"}))</f>
        <v>A-</v>
      </c>
      <c r="BL233" s="50">
        <f t="shared" si="80"/>
        <v>645</v>
      </c>
    </row>
    <row r="234" spans="1:64" ht="15" customHeight="1">
      <c r="A234" s="37">
        <v>2230</v>
      </c>
      <c r="B234" s="38" t="s">
        <v>700</v>
      </c>
      <c r="C234" s="150">
        <v>36</v>
      </c>
      <c r="D234" s="150">
        <v>61</v>
      </c>
      <c r="E234" s="99">
        <f t="shared" si="61"/>
        <v>97</v>
      </c>
      <c r="F234" s="105">
        <v>19</v>
      </c>
      <c r="G234" s="99">
        <f t="shared" si="62"/>
        <v>116</v>
      </c>
      <c r="H234" s="135">
        <f>IF(G234="0","0",LOOKUP(G234,{0,66,80,100,120,140,160},{0,1,2,3,"3.5",4,5}))</f>
        <v>3</v>
      </c>
      <c r="I234" s="105">
        <v>52</v>
      </c>
      <c r="J234" s="105">
        <v>59</v>
      </c>
      <c r="K234" s="136">
        <f t="shared" si="63"/>
        <v>111</v>
      </c>
      <c r="L234" s="99">
        <f>IF(K234="0","0",LOOKUP(K234,{0,66,80,100,120,140,160},{0,1,2,3,"3.5",4,5}))</f>
        <v>3</v>
      </c>
      <c r="M234" s="105">
        <v>25</v>
      </c>
      <c r="N234" s="105">
        <v>19</v>
      </c>
      <c r="O234" s="105"/>
      <c r="P234" s="99">
        <f t="shared" si="64"/>
        <v>0</v>
      </c>
      <c r="Q234" s="137">
        <f>IF(P234="0","0",LOOKUP(P234,{0,33,40,50,60,70,80},{0,1,2,3,"3.5",4,5}))</f>
        <v>0</v>
      </c>
      <c r="R234" s="105">
        <v>25</v>
      </c>
      <c r="S234" s="105">
        <v>29</v>
      </c>
      <c r="T234" s="101">
        <f t="shared" si="65"/>
        <v>54</v>
      </c>
      <c r="U234" s="105">
        <v>17</v>
      </c>
      <c r="V234" s="105">
        <v>16</v>
      </c>
      <c r="W234" s="101">
        <f t="shared" si="66"/>
        <v>33</v>
      </c>
      <c r="X234" s="138">
        <f t="shared" si="67"/>
        <v>87</v>
      </c>
      <c r="Y234" s="99">
        <f>IF(X234="0","0",LOOKUP(X234,{0,66,80,100,120,140,160},{0,1,2,3,"3.5",4,5}))</f>
        <v>2</v>
      </c>
      <c r="Z234" s="105">
        <v>43</v>
      </c>
      <c r="AA234" s="105">
        <v>37</v>
      </c>
      <c r="AB234" s="99">
        <f t="shared" si="68"/>
        <v>80</v>
      </c>
      <c r="AC234" s="105">
        <v>25</v>
      </c>
      <c r="AD234" s="105">
        <v>25</v>
      </c>
      <c r="AE234" s="139">
        <f t="shared" si="69"/>
        <v>50</v>
      </c>
      <c r="AF234" s="140">
        <f t="shared" si="70"/>
        <v>130</v>
      </c>
      <c r="AG234" s="137" t="str">
        <f>IF(AF234="0","0",LOOKUP(AF234,{0,66,80,100,120,140,160},{0,1,2,3,"3.5",4,5}))</f>
        <v>3.5</v>
      </c>
      <c r="AH234" s="105">
        <v>31</v>
      </c>
      <c r="AI234" s="105">
        <v>35</v>
      </c>
      <c r="AJ234" s="99">
        <f t="shared" si="71"/>
        <v>66</v>
      </c>
      <c r="AK234" s="105">
        <v>20</v>
      </c>
      <c r="AL234" s="105">
        <v>17</v>
      </c>
      <c r="AM234" s="141">
        <f t="shared" si="72"/>
        <v>37</v>
      </c>
      <c r="AN234" s="140">
        <f t="shared" si="73"/>
        <v>103</v>
      </c>
      <c r="AO234" s="137">
        <f>IF(AN234="0","0",LOOKUP(AN234,{0,66,80,100,120,140,160},{0,1,2,3,"3.5",4,5}))</f>
        <v>3</v>
      </c>
      <c r="AP234" s="105">
        <v>33</v>
      </c>
      <c r="AQ234" s="105">
        <v>32</v>
      </c>
      <c r="AR234" s="101">
        <f t="shared" si="74"/>
        <v>65</v>
      </c>
      <c r="AS234" s="105">
        <v>15</v>
      </c>
      <c r="AT234" s="105">
        <v>6</v>
      </c>
      <c r="AU234" s="141">
        <f t="shared" si="75"/>
        <v>21</v>
      </c>
      <c r="AV234" s="141"/>
      <c r="AW234" s="141">
        <f t="shared" si="76"/>
        <v>0</v>
      </c>
      <c r="AX234" s="137">
        <f>IF(AW234="0","0",LOOKUP(AW234,{0,66,80,100,120,140,160},{0,1,2,3,"3.5",4,5}))</f>
        <v>0</v>
      </c>
      <c r="AY234" s="107" t="s">
        <v>486</v>
      </c>
      <c r="AZ234" s="107">
        <f>IF(ISBLANK(AX234)," ",IF(AX234="0","0",LOOKUP(AX234,{0,1,2,3,"3.5",4,5},{0,0,0,1,"1.5",2,3})))</f>
        <v>0</v>
      </c>
      <c r="BA234" s="44">
        <f t="shared" si="77"/>
        <v>0</v>
      </c>
      <c r="BB234" s="43" t="str">
        <f t="shared" si="78"/>
        <v>F</v>
      </c>
      <c r="BC234" s="34" t="str">
        <f t="shared" si="79"/>
        <v>Fail</v>
      </c>
      <c r="BD234" s="42"/>
      <c r="BE234" s="49" t="str">
        <f>IF(H234="0","0",LOOKUP(H234,{0,1,2,3,"3.5",4,5},{"F","D","C","B","A-","A","A+"}))</f>
        <v>B</v>
      </c>
      <c r="BF234" s="49" t="str">
        <f>IF(L234="0","0",LOOKUP(L234,{0,1,2,3,"3.5",4,5},{"F","D","C","B","A-","A","A+"}))</f>
        <v>B</v>
      </c>
      <c r="BG234" s="49" t="str">
        <f>IF(Q234="0","0",LOOKUP(Q234,{0,1,2,3,"3.5",4,5},{"F","D","C","B","A-","A","A+"}))</f>
        <v>F</v>
      </c>
      <c r="BH234" s="49" t="str">
        <f>IF(Y234="0","0",LOOKUP(Y234,{0,1,2,3,"3.5",4,5},{"F","D","C","B","A-","A","A+"}))</f>
        <v>C</v>
      </c>
      <c r="BI234" s="49" t="str">
        <f>IF(AG234="0","0",LOOKUP(AG234,{0,1,2,3,"3.5",4,5},{"F","D","C","B","A-","A","A+"}))</f>
        <v>A-</v>
      </c>
      <c r="BJ234" s="49" t="str">
        <f>IF(AO234="0","0",LOOKUP(AO234,{0,1,2,3,"3.5",4,5},{"F","D","C","B","A-","A","A+"}))</f>
        <v>B</v>
      </c>
      <c r="BK234" s="49" t="str">
        <f>IF(AX234="0","0",LOOKUP(AX234,{0,1,2,3,"3.5",4,5},{"F","D","C","B","A-","A","A+"}))</f>
        <v>F</v>
      </c>
      <c r="BL234" s="50">
        <f t="shared" si="80"/>
        <v>547</v>
      </c>
    </row>
    <row r="235" spans="1:64" ht="15" customHeight="1">
      <c r="A235" s="37">
        <v>2231</v>
      </c>
      <c r="B235" s="38" t="s">
        <v>701</v>
      </c>
      <c r="C235" s="150">
        <v>46</v>
      </c>
      <c r="D235" s="150">
        <v>68</v>
      </c>
      <c r="E235" s="99">
        <f t="shared" si="61"/>
        <v>114</v>
      </c>
      <c r="F235" s="105">
        <v>20</v>
      </c>
      <c r="G235" s="99">
        <f t="shared" si="62"/>
        <v>134</v>
      </c>
      <c r="H235" s="135" t="str">
        <f>IF(G235="0","0",LOOKUP(G235,{0,66,80,100,120,140,160},{0,1,2,3,"3.5",4,5}))</f>
        <v>3.5</v>
      </c>
      <c r="I235" s="105">
        <v>60</v>
      </c>
      <c r="J235" s="105">
        <v>52</v>
      </c>
      <c r="K235" s="136">
        <f t="shared" si="63"/>
        <v>112</v>
      </c>
      <c r="L235" s="99">
        <f>IF(K235="0","0",LOOKUP(K235,{0,66,80,100,120,140,160},{0,1,2,3,"3.5",4,5}))</f>
        <v>3</v>
      </c>
      <c r="M235" s="105">
        <v>30</v>
      </c>
      <c r="N235" s="105">
        <v>19</v>
      </c>
      <c r="O235" s="105">
        <v>22</v>
      </c>
      <c r="P235" s="99">
        <f t="shared" si="64"/>
        <v>71</v>
      </c>
      <c r="Q235" s="137">
        <f>IF(P235="0","0",LOOKUP(P235,{0,33,40,50,60,70,80},{0,1,2,3,"3.5",4,5}))</f>
        <v>4</v>
      </c>
      <c r="R235" s="105">
        <v>38</v>
      </c>
      <c r="S235" s="105">
        <v>48</v>
      </c>
      <c r="T235" s="101">
        <f t="shared" si="65"/>
        <v>86</v>
      </c>
      <c r="U235" s="105">
        <v>15</v>
      </c>
      <c r="V235" s="105">
        <v>19</v>
      </c>
      <c r="W235" s="101">
        <f t="shared" si="66"/>
        <v>34</v>
      </c>
      <c r="X235" s="138">
        <f t="shared" si="67"/>
        <v>120</v>
      </c>
      <c r="Y235" s="99" t="str">
        <f>IF(X235="0","0",LOOKUP(X235,{0,66,80,100,120,140,160},{0,1,2,3,"3.5",4,5}))</f>
        <v>3.5</v>
      </c>
      <c r="Z235" s="105">
        <v>45</v>
      </c>
      <c r="AA235" s="105">
        <v>56</v>
      </c>
      <c r="AB235" s="99">
        <f t="shared" si="68"/>
        <v>101</v>
      </c>
      <c r="AC235" s="105">
        <v>27</v>
      </c>
      <c r="AD235" s="105">
        <v>29</v>
      </c>
      <c r="AE235" s="139">
        <f t="shared" si="69"/>
        <v>56</v>
      </c>
      <c r="AF235" s="140">
        <f t="shared" si="70"/>
        <v>157</v>
      </c>
      <c r="AG235" s="137">
        <f>IF(AF235="0","0",LOOKUP(AF235,{0,66,80,100,120,140,160},{0,1,2,3,"3.5",4,5}))</f>
        <v>4</v>
      </c>
      <c r="AH235" s="105">
        <v>52</v>
      </c>
      <c r="AI235" s="105">
        <v>53</v>
      </c>
      <c r="AJ235" s="99">
        <f t="shared" si="71"/>
        <v>105</v>
      </c>
      <c r="AK235" s="105">
        <v>27</v>
      </c>
      <c r="AL235" s="105">
        <v>27</v>
      </c>
      <c r="AM235" s="141">
        <f t="shared" si="72"/>
        <v>54</v>
      </c>
      <c r="AN235" s="140">
        <f t="shared" si="73"/>
        <v>159</v>
      </c>
      <c r="AO235" s="137">
        <f>IF(AN235="0","0",LOOKUP(AN235,{0,66,80,100,120,140,160},{0,1,2,3,"3.5",4,5}))</f>
        <v>4</v>
      </c>
      <c r="AP235" s="105">
        <v>45</v>
      </c>
      <c r="AQ235" s="105">
        <v>45</v>
      </c>
      <c r="AR235" s="101">
        <f t="shared" si="74"/>
        <v>90</v>
      </c>
      <c r="AS235" s="105">
        <v>22</v>
      </c>
      <c r="AT235" s="105">
        <v>20</v>
      </c>
      <c r="AU235" s="141">
        <f t="shared" si="75"/>
        <v>42</v>
      </c>
      <c r="AV235" s="141">
        <v>50</v>
      </c>
      <c r="AW235" s="141">
        <f t="shared" si="76"/>
        <v>182</v>
      </c>
      <c r="AX235" s="137">
        <f>IF(AW235="0","0",LOOKUP(AW235,{0,66,80,100,120,140,160},{0,1,2,3,"3.5",4,5}))</f>
        <v>5</v>
      </c>
      <c r="AY235" s="107" t="s">
        <v>486</v>
      </c>
      <c r="AZ235" s="107">
        <f>IF(ISBLANK(AX235)," ",IF(AX235="0","0",LOOKUP(AX235,{0,1,2,3,"3.5",4,5},{0,0,0,1,"1.5",2,3})))</f>
        <v>3</v>
      </c>
      <c r="BA235" s="44">
        <f t="shared" si="77"/>
        <v>4.166666666666667</v>
      </c>
      <c r="BB235" s="43" t="str">
        <f t="shared" si="78"/>
        <v>A</v>
      </c>
      <c r="BC235" s="34" t="str">
        <f t="shared" si="79"/>
        <v>Very Good Result</v>
      </c>
      <c r="BD235" s="42"/>
      <c r="BE235" s="49" t="str">
        <f>IF(H235="0","0",LOOKUP(H235,{0,1,2,3,"3.5",4,5},{"F","D","C","B","A-","A","A+"}))</f>
        <v>A-</v>
      </c>
      <c r="BF235" s="49" t="str">
        <f>IF(L235="0","0",LOOKUP(L235,{0,1,2,3,"3.5",4,5},{"F","D","C","B","A-","A","A+"}))</f>
        <v>B</v>
      </c>
      <c r="BG235" s="49" t="str">
        <f>IF(Q235="0","0",LOOKUP(Q235,{0,1,2,3,"3.5",4,5},{"F","D","C","B","A-","A","A+"}))</f>
        <v>A</v>
      </c>
      <c r="BH235" s="49" t="str">
        <f>IF(Y235="0","0",LOOKUP(Y235,{0,1,2,3,"3.5",4,5},{"F","D","C","B","A-","A","A+"}))</f>
        <v>A-</v>
      </c>
      <c r="BI235" s="49" t="str">
        <f>IF(AG235="0","0",LOOKUP(AG235,{0,1,2,3,"3.5",4,5},{"F","D","C","B","A-","A","A+"}))</f>
        <v>A</v>
      </c>
      <c r="BJ235" s="49" t="str">
        <f>IF(AO235="0","0",LOOKUP(AO235,{0,1,2,3,"3.5",4,5},{"F","D","C","B","A-","A","A+"}))</f>
        <v>A</v>
      </c>
      <c r="BK235" s="49" t="str">
        <f>IF(AX235="0","0",LOOKUP(AX235,{0,1,2,3,"3.5",4,5},{"F","D","C","B","A-","A","A+"}))</f>
        <v>A+</v>
      </c>
      <c r="BL235" s="50">
        <f t="shared" si="80"/>
        <v>935</v>
      </c>
    </row>
    <row r="236" spans="1:64" ht="15" customHeight="1">
      <c r="A236" s="37">
        <v>2232</v>
      </c>
      <c r="B236" s="38" t="s">
        <v>702</v>
      </c>
      <c r="C236" s="150">
        <v>40</v>
      </c>
      <c r="D236" s="150">
        <v>51</v>
      </c>
      <c r="E236" s="99">
        <f t="shared" si="61"/>
        <v>91</v>
      </c>
      <c r="F236" s="105">
        <v>21</v>
      </c>
      <c r="G236" s="99">
        <f t="shared" si="62"/>
        <v>112</v>
      </c>
      <c r="H236" s="135">
        <f>IF(G236="0","0",LOOKUP(G236,{0,66,80,100,120,140,160},{0,1,2,3,"3.5",4,5}))</f>
        <v>3</v>
      </c>
      <c r="I236" s="105">
        <v>50</v>
      </c>
      <c r="J236" s="105">
        <v>54</v>
      </c>
      <c r="K236" s="136">
        <f t="shared" si="63"/>
        <v>104</v>
      </c>
      <c r="L236" s="99">
        <f>IF(K236="0","0",LOOKUP(K236,{0,66,80,100,120,140,160},{0,1,2,3,"3.5",4,5}))</f>
        <v>3</v>
      </c>
      <c r="M236" s="105">
        <v>31</v>
      </c>
      <c r="N236" s="105">
        <v>19</v>
      </c>
      <c r="O236" s="105">
        <v>12</v>
      </c>
      <c r="P236" s="99">
        <f t="shared" si="64"/>
        <v>62</v>
      </c>
      <c r="Q236" s="137" t="str">
        <f>IF(P236="0","0",LOOKUP(P236,{0,33,40,50,60,70,80},{0,1,2,3,"3.5",4,5}))</f>
        <v>3.5</v>
      </c>
      <c r="R236" s="105">
        <v>33</v>
      </c>
      <c r="S236" s="105">
        <v>34</v>
      </c>
      <c r="T236" s="101">
        <f t="shared" si="65"/>
        <v>67</v>
      </c>
      <c r="U236" s="105">
        <v>15</v>
      </c>
      <c r="V236" s="105">
        <v>16</v>
      </c>
      <c r="W236" s="101">
        <f t="shared" si="66"/>
        <v>31</v>
      </c>
      <c r="X236" s="138">
        <f t="shared" si="67"/>
        <v>98</v>
      </c>
      <c r="Y236" s="99">
        <f>IF(X236="0","0",LOOKUP(X236,{0,66,80,100,120,140,160},{0,1,2,3,"3.5",4,5}))</f>
        <v>2</v>
      </c>
      <c r="Z236" s="105">
        <v>35</v>
      </c>
      <c r="AA236" s="105">
        <v>32</v>
      </c>
      <c r="AB236" s="99">
        <f t="shared" si="68"/>
        <v>67</v>
      </c>
      <c r="AC236" s="105">
        <v>23</v>
      </c>
      <c r="AD236" s="105">
        <v>29</v>
      </c>
      <c r="AE236" s="139">
        <f t="shared" si="69"/>
        <v>52</v>
      </c>
      <c r="AF236" s="140">
        <f t="shared" si="70"/>
        <v>119</v>
      </c>
      <c r="AG236" s="137">
        <f>IF(AF236="0","0",LOOKUP(AF236,{0,66,80,100,120,140,160},{0,1,2,3,"3.5",4,5}))</f>
        <v>3</v>
      </c>
      <c r="AH236" s="105">
        <v>37</v>
      </c>
      <c r="AI236" s="105">
        <v>29</v>
      </c>
      <c r="AJ236" s="99">
        <f t="shared" si="71"/>
        <v>66</v>
      </c>
      <c r="AK236" s="105">
        <v>22</v>
      </c>
      <c r="AL236" s="105">
        <v>18</v>
      </c>
      <c r="AM236" s="141">
        <f t="shared" si="72"/>
        <v>40</v>
      </c>
      <c r="AN236" s="140">
        <f t="shared" si="73"/>
        <v>106</v>
      </c>
      <c r="AO236" s="137">
        <f>IF(AN236="0","0",LOOKUP(AN236,{0,66,80,100,120,140,160},{0,1,2,3,"3.5",4,5}))</f>
        <v>3</v>
      </c>
      <c r="AP236" s="105">
        <v>34</v>
      </c>
      <c r="AQ236" s="105">
        <v>32</v>
      </c>
      <c r="AR236" s="101">
        <f t="shared" si="74"/>
        <v>66</v>
      </c>
      <c r="AS236" s="105">
        <v>18</v>
      </c>
      <c r="AT236" s="105">
        <v>18</v>
      </c>
      <c r="AU236" s="141">
        <f t="shared" si="75"/>
        <v>36</v>
      </c>
      <c r="AV236" s="141">
        <v>38</v>
      </c>
      <c r="AW236" s="141">
        <f t="shared" si="76"/>
        <v>140</v>
      </c>
      <c r="AX236" s="137">
        <f>IF(AW236="0","0",LOOKUP(AW236,{0,66,80,100,120,140,160},{0,1,2,3,"3.5",4,5}))</f>
        <v>4</v>
      </c>
      <c r="AY236" s="107" t="s">
        <v>486</v>
      </c>
      <c r="AZ236" s="107">
        <f>IF(ISBLANK(AX236)," ",IF(AX236="0","0",LOOKUP(AX236,{0,1,2,3,"3.5",4,5},{0,0,0,1,"1.5",2,3})))</f>
        <v>2</v>
      </c>
      <c r="BA236" s="44">
        <f t="shared" si="77"/>
        <v>3.25</v>
      </c>
      <c r="BB236" s="43" t="str">
        <f t="shared" si="78"/>
        <v>B</v>
      </c>
      <c r="BC236" s="34" t="str">
        <f t="shared" si="79"/>
        <v>Average Result</v>
      </c>
      <c r="BD236" s="42"/>
      <c r="BE236" s="49" t="str">
        <f>IF(H236="0","0",LOOKUP(H236,{0,1,2,3,"3.5",4,5},{"F","D","C","B","A-","A","A+"}))</f>
        <v>B</v>
      </c>
      <c r="BF236" s="49" t="str">
        <f>IF(L236="0","0",LOOKUP(L236,{0,1,2,3,"3.5",4,5},{"F","D","C","B","A-","A","A+"}))</f>
        <v>B</v>
      </c>
      <c r="BG236" s="49" t="str">
        <f>IF(Q236="0","0",LOOKUP(Q236,{0,1,2,3,"3.5",4,5},{"F","D","C","B","A-","A","A+"}))</f>
        <v>A-</v>
      </c>
      <c r="BH236" s="49" t="str">
        <f>IF(Y236="0","0",LOOKUP(Y236,{0,1,2,3,"3.5",4,5},{"F","D","C","B","A-","A","A+"}))</f>
        <v>C</v>
      </c>
      <c r="BI236" s="49" t="str">
        <f>IF(AG236="0","0",LOOKUP(AG236,{0,1,2,3,"3.5",4,5},{"F","D","C","B","A-","A","A+"}))</f>
        <v>B</v>
      </c>
      <c r="BJ236" s="49" t="str">
        <f>IF(AO236="0","0",LOOKUP(AO236,{0,1,2,3,"3.5",4,5},{"F","D","C","B","A-","A","A+"}))</f>
        <v>B</v>
      </c>
      <c r="BK236" s="49" t="str">
        <f>IF(AX236="0","0",LOOKUP(AX236,{0,1,2,3,"3.5",4,5},{"F","D","C","B","A-","A","A+"}))</f>
        <v>A</v>
      </c>
      <c r="BL236" s="50">
        <f t="shared" si="80"/>
        <v>741</v>
      </c>
    </row>
    <row r="237" spans="1:64" ht="15" customHeight="1">
      <c r="A237" s="37">
        <v>2233</v>
      </c>
      <c r="B237" s="38"/>
      <c r="C237" s="150"/>
      <c r="D237" s="150"/>
      <c r="E237" s="99">
        <f t="shared" si="61"/>
        <v>0</v>
      </c>
      <c r="F237" s="105"/>
      <c r="G237" s="99">
        <f t="shared" si="62"/>
        <v>0</v>
      </c>
      <c r="H237" s="135">
        <f>IF(G237="0","0",LOOKUP(G237,{0,66,80,100,120,140,160},{0,1,2,3,"3.5",4,5}))</f>
        <v>0</v>
      </c>
      <c r="I237" s="105"/>
      <c r="J237" s="105"/>
      <c r="K237" s="136">
        <f t="shared" si="63"/>
        <v>0</v>
      </c>
      <c r="L237" s="99">
        <f>IF(K237="0","0",LOOKUP(K237,{0,66,80,100,120,140,160},{0,1,2,3,"3.5",4,5}))</f>
        <v>0</v>
      </c>
      <c r="M237" s="105"/>
      <c r="N237" s="105"/>
      <c r="O237" s="105"/>
      <c r="P237" s="99">
        <f t="shared" si="64"/>
        <v>0</v>
      </c>
      <c r="Q237" s="137">
        <f>IF(P237="0","0",LOOKUP(P237,{0,33,40,50,60,70,80},{0,1,2,3,"3.5",4,5}))</f>
        <v>0</v>
      </c>
      <c r="R237" s="105"/>
      <c r="S237" s="105"/>
      <c r="T237" s="101">
        <f t="shared" si="65"/>
        <v>0</v>
      </c>
      <c r="U237" s="105"/>
      <c r="V237" s="105"/>
      <c r="W237" s="101">
        <f t="shared" si="66"/>
        <v>0</v>
      </c>
      <c r="X237" s="138">
        <f t="shared" si="67"/>
        <v>0</v>
      </c>
      <c r="Y237" s="99">
        <f>IF(X237="0","0",LOOKUP(X237,{0,66,80,100,120,140,160},{0,1,2,3,"3.5",4,5}))</f>
        <v>0</v>
      </c>
      <c r="Z237" s="105"/>
      <c r="AA237" s="105"/>
      <c r="AB237" s="99">
        <f t="shared" si="68"/>
        <v>0</v>
      </c>
      <c r="AC237" s="105"/>
      <c r="AD237" s="105"/>
      <c r="AE237" s="139">
        <f t="shared" si="69"/>
        <v>0</v>
      </c>
      <c r="AF237" s="140">
        <f t="shared" si="70"/>
        <v>0</v>
      </c>
      <c r="AG237" s="137">
        <f>IF(AF237="0","0",LOOKUP(AF237,{0,66,80,100,120,140,160},{0,1,2,3,"3.5",4,5}))</f>
        <v>0</v>
      </c>
      <c r="AH237" s="105"/>
      <c r="AI237" s="105"/>
      <c r="AJ237" s="99">
        <f t="shared" si="71"/>
        <v>0</v>
      </c>
      <c r="AK237" s="105"/>
      <c r="AL237" s="105"/>
      <c r="AM237" s="141">
        <f t="shared" si="72"/>
        <v>0</v>
      </c>
      <c r="AN237" s="140">
        <f t="shared" si="73"/>
        <v>0</v>
      </c>
      <c r="AO237" s="137">
        <f>IF(AN237="0","0",LOOKUP(AN237,{0,66,80,100,120,140,160},{0,1,2,3,"3.5",4,5}))</f>
        <v>0</v>
      </c>
      <c r="AP237" s="105"/>
      <c r="AQ237" s="105"/>
      <c r="AR237" s="101">
        <f t="shared" si="74"/>
        <v>0</v>
      </c>
      <c r="AS237" s="105"/>
      <c r="AT237" s="105"/>
      <c r="AU237" s="141">
        <f t="shared" si="75"/>
        <v>0</v>
      </c>
      <c r="AV237" s="141"/>
      <c r="AW237" s="141">
        <f t="shared" si="76"/>
        <v>0</v>
      </c>
      <c r="AX237" s="137">
        <f>IF(AW237="0","0",LOOKUP(AW237,{0,66,80,100,120,140,160},{0,1,2,3,"3.5",4,5}))</f>
        <v>0</v>
      </c>
      <c r="AY237" s="107" t="s">
        <v>486</v>
      </c>
      <c r="AZ237" s="107">
        <f>IF(ISBLANK(AX237)," ",IF(AX237="0","0",LOOKUP(AX237,{0,1,2,3,"3.5",4,5},{0,0,0,1,"1.5",2,3})))</f>
        <v>0</v>
      </c>
      <c r="BA237" s="44">
        <f t="shared" si="77"/>
        <v>0</v>
      </c>
      <c r="BB237" s="43" t="str">
        <f t="shared" si="78"/>
        <v>F</v>
      </c>
      <c r="BC237" s="34" t="str">
        <f t="shared" si="79"/>
        <v>Fail</v>
      </c>
      <c r="BD237" s="42"/>
      <c r="BE237" s="49" t="str">
        <f>IF(H237="0","0",LOOKUP(H237,{0,1,2,3,"3.5",4,5},{"F","D","C","B","A-","A","A+"}))</f>
        <v>F</v>
      </c>
      <c r="BF237" s="49" t="str">
        <f>IF(L237="0","0",LOOKUP(L237,{0,1,2,3,"3.5",4,5},{"F","D","C","B","A-","A","A+"}))</f>
        <v>F</v>
      </c>
      <c r="BG237" s="49" t="str">
        <f>IF(Q237="0","0",LOOKUP(Q237,{0,1,2,3,"3.5",4,5},{"F","D","C","B","A-","A","A+"}))</f>
        <v>F</v>
      </c>
      <c r="BH237" s="49" t="str">
        <f>IF(Y237="0","0",LOOKUP(Y237,{0,1,2,3,"3.5",4,5},{"F","D","C","B","A-","A","A+"}))</f>
        <v>F</v>
      </c>
      <c r="BI237" s="49" t="str">
        <f>IF(AG237="0","0",LOOKUP(AG237,{0,1,2,3,"3.5",4,5},{"F","D","C","B","A-","A","A+"}))</f>
        <v>F</v>
      </c>
      <c r="BJ237" s="49" t="str">
        <f>IF(AO237="0","0",LOOKUP(AO237,{0,1,2,3,"3.5",4,5},{"F","D","C","B","A-","A","A+"}))</f>
        <v>F</v>
      </c>
      <c r="BK237" s="49" t="str">
        <f>IF(AX237="0","0",LOOKUP(AX237,{0,1,2,3,"3.5",4,5},{"F","D","C","B","A-","A","A+"}))</f>
        <v>F</v>
      </c>
      <c r="BL237" s="50">
        <f t="shared" si="80"/>
        <v>0</v>
      </c>
    </row>
    <row r="238" spans="1:64" ht="15" customHeight="1">
      <c r="A238" s="37">
        <v>2234</v>
      </c>
      <c r="B238" s="38" t="s">
        <v>703</v>
      </c>
      <c r="C238" s="150">
        <v>42</v>
      </c>
      <c r="D238" s="150">
        <v>70</v>
      </c>
      <c r="E238" s="99">
        <f t="shared" si="61"/>
        <v>112</v>
      </c>
      <c r="F238" s="105">
        <v>21</v>
      </c>
      <c r="G238" s="99">
        <f t="shared" si="62"/>
        <v>133</v>
      </c>
      <c r="H238" s="135" t="str">
        <f>IF(G238="0","0",LOOKUP(G238,{0,66,80,100,120,140,160},{0,1,2,3,"3.5",4,5}))</f>
        <v>3.5</v>
      </c>
      <c r="I238" s="105">
        <v>54</v>
      </c>
      <c r="J238" s="105">
        <v>56</v>
      </c>
      <c r="K238" s="136">
        <f t="shared" si="63"/>
        <v>110</v>
      </c>
      <c r="L238" s="99">
        <f>IF(K238="0","0",LOOKUP(K238,{0,66,80,100,120,140,160},{0,1,2,3,"3.5",4,5}))</f>
        <v>3</v>
      </c>
      <c r="M238" s="105">
        <v>22</v>
      </c>
      <c r="N238" s="105">
        <v>15</v>
      </c>
      <c r="O238" s="105">
        <v>21</v>
      </c>
      <c r="P238" s="99">
        <f t="shared" si="64"/>
        <v>58</v>
      </c>
      <c r="Q238" s="137">
        <f>IF(P238="0","0",LOOKUP(P238,{0,33,40,50,60,70,80},{0,1,2,3,"3.5",4,5}))</f>
        <v>3</v>
      </c>
      <c r="R238" s="105">
        <v>34</v>
      </c>
      <c r="S238" s="105">
        <v>31</v>
      </c>
      <c r="T238" s="101">
        <f t="shared" si="65"/>
        <v>65</v>
      </c>
      <c r="U238" s="105">
        <v>15</v>
      </c>
      <c r="V238" s="105">
        <v>13</v>
      </c>
      <c r="W238" s="101">
        <f t="shared" si="66"/>
        <v>28</v>
      </c>
      <c r="X238" s="138">
        <f t="shared" si="67"/>
        <v>93</v>
      </c>
      <c r="Y238" s="99">
        <f>IF(X238="0","0",LOOKUP(X238,{0,66,80,100,120,140,160},{0,1,2,3,"3.5",4,5}))</f>
        <v>2</v>
      </c>
      <c r="Z238" s="105">
        <v>43</v>
      </c>
      <c r="AA238" s="105">
        <v>41</v>
      </c>
      <c r="AB238" s="99">
        <f t="shared" si="68"/>
        <v>84</v>
      </c>
      <c r="AC238" s="105">
        <v>23</v>
      </c>
      <c r="AD238" s="105">
        <v>24</v>
      </c>
      <c r="AE238" s="139">
        <f t="shared" si="69"/>
        <v>47</v>
      </c>
      <c r="AF238" s="140">
        <f t="shared" si="70"/>
        <v>131</v>
      </c>
      <c r="AG238" s="137" t="str">
        <f>IF(AF238="0","0",LOOKUP(AF238,{0,66,80,100,120,140,160},{0,1,2,3,"3.5",4,5}))</f>
        <v>3.5</v>
      </c>
      <c r="AH238" s="105">
        <v>44</v>
      </c>
      <c r="AI238" s="105">
        <v>48</v>
      </c>
      <c r="AJ238" s="99">
        <f t="shared" si="71"/>
        <v>92</v>
      </c>
      <c r="AK238" s="105">
        <v>23</v>
      </c>
      <c r="AL238" s="105">
        <v>23</v>
      </c>
      <c r="AM238" s="141">
        <f t="shared" si="72"/>
        <v>46</v>
      </c>
      <c r="AN238" s="140">
        <f t="shared" si="73"/>
        <v>138</v>
      </c>
      <c r="AO238" s="137" t="str">
        <f>IF(AN238="0","0",LOOKUP(AN238,{0,66,80,100,120,140,160},{0,1,2,3,"3.5",4,5}))</f>
        <v>3.5</v>
      </c>
      <c r="AP238" s="105">
        <v>35</v>
      </c>
      <c r="AQ238" s="105">
        <v>37</v>
      </c>
      <c r="AR238" s="101">
        <f t="shared" si="74"/>
        <v>72</v>
      </c>
      <c r="AS238" s="105">
        <v>18</v>
      </c>
      <c r="AT238" s="105">
        <v>18</v>
      </c>
      <c r="AU238" s="141">
        <f t="shared" si="75"/>
        <v>36</v>
      </c>
      <c r="AV238" s="141">
        <v>48</v>
      </c>
      <c r="AW238" s="141">
        <f t="shared" si="76"/>
        <v>156</v>
      </c>
      <c r="AX238" s="137">
        <f>IF(AW238="0","0",LOOKUP(AW238,{0,66,80,100,120,140,160},{0,1,2,3,"3.5",4,5}))</f>
        <v>4</v>
      </c>
      <c r="AY238" s="107" t="s">
        <v>486</v>
      </c>
      <c r="AZ238" s="107">
        <f>IF(ISBLANK(AX238)," ",IF(AX238="0","0",LOOKUP(AX238,{0,1,2,3,"3.5",4,5},{0,0,0,1,"1.5",2,3})))</f>
        <v>2</v>
      </c>
      <c r="BA238" s="44">
        <f t="shared" si="77"/>
        <v>3.4166666666666665</v>
      </c>
      <c r="BB238" s="43" t="str">
        <f t="shared" si="78"/>
        <v>B</v>
      </c>
      <c r="BC238" s="34" t="str">
        <f t="shared" si="79"/>
        <v>Average Result</v>
      </c>
      <c r="BD238" s="42"/>
      <c r="BE238" s="49" t="str">
        <f>IF(H238="0","0",LOOKUP(H238,{0,1,2,3,"3.5",4,5},{"F","D","C","B","A-","A","A+"}))</f>
        <v>A-</v>
      </c>
      <c r="BF238" s="49" t="str">
        <f>IF(L238="0","0",LOOKUP(L238,{0,1,2,3,"3.5",4,5},{"F","D","C","B","A-","A","A+"}))</f>
        <v>B</v>
      </c>
      <c r="BG238" s="49" t="str">
        <f>IF(Q238="0","0",LOOKUP(Q238,{0,1,2,3,"3.5",4,5},{"F","D","C","B","A-","A","A+"}))</f>
        <v>B</v>
      </c>
      <c r="BH238" s="49" t="str">
        <f>IF(Y238="0","0",LOOKUP(Y238,{0,1,2,3,"3.5",4,5},{"F","D","C","B","A-","A","A+"}))</f>
        <v>C</v>
      </c>
      <c r="BI238" s="49" t="str">
        <f>IF(AG238="0","0",LOOKUP(AG238,{0,1,2,3,"3.5",4,5},{"F","D","C","B","A-","A","A+"}))</f>
        <v>A-</v>
      </c>
      <c r="BJ238" s="49" t="str">
        <f>IF(AO238="0","0",LOOKUP(AO238,{0,1,2,3,"3.5",4,5},{"F","D","C","B","A-","A","A+"}))</f>
        <v>A-</v>
      </c>
      <c r="BK238" s="49" t="str">
        <f>IF(AX238="0","0",LOOKUP(AX238,{0,1,2,3,"3.5",4,5},{"F","D","C","B","A-","A","A+"}))</f>
        <v>A</v>
      </c>
      <c r="BL238" s="50">
        <f t="shared" si="80"/>
        <v>819</v>
      </c>
    </row>
    <row r="239" spans="1:64" ht="15" customHeight="1">
      <c r="A239" s="37">
        <v>2235</v>
      </c>
      <c r="B239" s="38" t="s">
        <v>704</v>
      </c>
      <c r="C239" s="150">
        <v>51</v>
      </c>
      <c r="D239" s="150">
        <v>70</v>
      </c>
      <c r="E239" s="99">
        <f t="shared" si="61"/>
        <v>121</v>
      </c>
      <c r="F239" s="105">
        <v>22</v>
      </c>
      <c r="G239" s="99">
        <f t="shared" si="62"/>
        <v>143</v>
      </c>
      <c r="H239" s="135">
        <f>IF(G239="0","0",LOOKUP(G239,{0,66,80,100,120,140,160},{0,1,2,3,"3.5",4,5}))</f>
        <v>4</v>
      </c>
      <c r="I239" s="105">
        <v>61</v>
      </c>
      <c r="J239" s="105">
        <v>58</v>
      </c>
      <c r="K239" s="136">
        <f t="shared" si="63"/>
        <v>119</v>
      </c>
      <c r="L239" s="99">
        <f>IF(K239="0","0",LOOKUP(K239,{0,66,80,100,120,140,160},{0,1,2,3,"3.5",4,5}))</f>
        <v>3</v>
      </c>
      <c r="M239" s="105">
        <v>25</v>
      </c>
      <c r="N239" s="105">
        <v>15</v>
      </c>
      <c r="O239" s="105">
        <v>18</v>
      </c>
      <c r="P239" s="99">
        <f t="shared" si="64"/>
        <v>58</v>
      </c>
      <c r="Q239" s="137">
        <f>IF(P239="0","0",LOOKUP(P239,{0,33,40,50,60,70,80},{0,1,2,3,"3.5",4,5}))</f>
        <v>3</v>
      </c>
      <c r="R239" s="105">
        <v>32</v>
      </c>
      <c r="S239" s="105">
        <v>41</v>
      </c>
      <c r="T239" s="101">
        <f t="shared" si="65"/>
        <v>73</v>
      </c>
      <c r="U239" s="105">
        <v>21</v>
      </c>
      <c r="V239" s="105">
        <v>20</v>
      </c>
      <c r="W239" s="101">
        <f t="shared" si="66"/>
        <v>41</v>
      </c>
      <c r="X239" s="138">
        <f t="shared" si="67"/>
        <v>114</v>
      </c>
      <c r="Y239" s="99">
        <f>IF(X239="0","0",LOOKUP(X239,{0,66,80,100,120,140,160},{0,1,2,3,"3.5",4,5}))</f>
        <v>3</v>
      </c>
      <c r="Z239" s="105">
        <v>48</v>
      </c>
      <c r="AA239" s="105">
        <v>47</v>
      </c>
      <c r="AB239" s="99">
        <f t="shared" si="68"/>
        <v>95</v>
      </c>
      <c r="AC239" s="105">
        <v>27</v>
      </c>
      <c r="AD239" s="105">
        <v>25</v>
      </c>
      <c r="AE239" s="139">
        <f t="shared" si="69"/>
        <v>52</v>
      </c>
      <c r="AF239" s="140">
        <f t="shared" si="70"/>
        <v>147</v>
      </c>
      <c r="AG239" s="137">
        <f>IF(AF239="0","0",LOOKUP(AF239,{0,66,80,100,120,140,160},{0,1,2,3,"3.5",4,5}))</f>
        <v>4</v>
      </c>
      <c r="AH239" s="105">
        <v>50</v>
      </c>
      <c r="AI239" s="105">
        <v>49</v>
      </c>
      <c r="AJ239" s="99">
        <f t="shared" si="71"/>
        <v>99</v>
      </c>
      <c r="AK239" s="105">
        <v>27</v>
      </c>
      <c r="AL239" s="105">
        <v>23</v>
      </c>
      <c r="AM239" s="141">
        <f t="shared" si="72"/>
        <v>50</v>
      </c>
      <c r="AN239" s="140">
        <f t="shared" si="73"/>
        <v>149</v>
      </c>
      <c r="AO239" s="137">
        <f>IF(AN239="0","0",LOOKUP(AN239,{0,66,80,100,120,140,160},{0,1,2,3,"3.5",4,5}))</f>
        <v>4</v>
      </c>
      <c r="AP239" s="105">
        <v>45</v>
      </c>
      <c r="AQ239" s="105">
        <v>42</v>
      </c>
      <c r="AR239" s="101">
        <f t="shared" si="74"/>
        <v>87</v>
      </c>
      <c r="AS239" s="105">
        <v>19</v>
      </c>
      <c r="AT239" s="105">
        <v>20</v>
      </c>
      <c r="AU239" s="141">
        <f t="shared" si="75"/>
        <v>39</v>
      </c>
      <c r="AV239" s="141">
        <v>50</v>
      </c>
      <c r="AW239" s="141">
        <f t="shared" si="76"/>
        <v>176</v>
      </c>
      <c r="AX239" s="137">
        <f>IF(AW239="0","0",LOOKUP(AW239,{0,66,80,100,120,140,160},{0,1,2,3,"3.5",4,5}))</f>
        <v>5</v>
      </c>
      <c r="AY239" s="107" t="s">
        <v>486</v>
      </c>
      <c r="AZ239" s="107">
        <f>IF(ISBLANK(AX239)," ",IF(AX239="0","0",LOOKUP(AX239,{0,1,2,3,"3.5",4,5},{0,0,0,1,"1.5",2,3})))</f>
        <v>3</v>
      </c>
      <c r="BA239" s="44">
        <f t="shared" si="77"/>
        <v>4</v>
      </c>
      <c r="BB239" s="43" t="str">
        <f t="shared" si="78"/>
        <v>A</v>
      </c>
      <c r="BC239" s="34" t="str">
        <f t="shared" si="79"/>
        <v>Very Good Result</v>
      </c>
      <c r="BD239" s="42"/>
      <c r="BE239" s="49" t="str">
        <f>IF(H239="0","0",LOOKUP(H239,{0,1,2,3,"3.5",4,5},{"F","D","C","B","A-","A","A+"}))</f>
        <v>A</v>
      </c>
      <c r="BF239" s="49" t="str">
        <f>IF(L239="0","0",LOOKUP(L239,{0,1,2,3,"3.5",4,5},{"F","D","C","B","A-","A","A+"}))</f>
        <v>B</v>
      </c>
      <c r="BG239" s="49" t="str">
        <f>IF(Q239="0","0",LOOKUP(Q239,{0,1,2,3,"3.5",4,5},{"F","D","C","B","A-","A","A+"}))</f>
        <v>B</v>
      </c>
      <c r="BH239" s="49" t="str">
        <f>IF(Y239="0","0",LOOKUP(Y239,{0,1,2,3,"3.5",4,5},{"F","D","C","B","A-","A","A+"}))</f>
        <v>B</v>
      </c>
      <c r="BI239" s="49" t="str">
        <f>IF(AG239="0","0",LOOKUP(AG239,{0,1,2,3,"3.5",4,5},{"F","D","C","B","A-","A","A+"}))</f>
        <v>A</v>
      </c>
      <c r="BJ239" s="49" t="str">
        <f>IF(AO239="0","0",LOOKUP(AO239,{0,1,2,3,"3.5",4,5},{"F","D","C","B","A-","A","A+"}))</f>
        <v>A</v>
      </c>
      <c r="BK239" s="49" t="str">
        <f>IF(AX239="0","0",LOOKUP(AX239,{0,1,2,3,"3.5",4,5},{"F","D","C","B","A-","A","A+"}))</f>
        <v>A+</v>
      </c>
      <c r="BL239" s="50">
        <f t="shared" si="80"/>
        <v>906</v>
      </c>
    </row>
    <row r="240" spans="1:64" ht="15" customHeight="1">
      <c r="A240" s="37">
        <v>2236</v>
      </c>
      <c r="B240" s="38" t="s">
        <v>705</v>
      </c>
      <c r="C240" s="150">
        <v>43</v>
      </c>
      <c r="D240" s="150">
        <v>61</v>
      </c>
      <c r="E240" s="99">
        <f t="shared" si="61"/>
        <v>104</v>
      </c>
      <c r="F240" s="105">
        <v>22</v>
      </c>
      <c r="G240" s="99">
        <f t="shared" si="62"/>
        <v>126</v>
      </c>
      <c r="H240" s="135" t="str">
        <f>IF(G240="0","0",LOOKUP(G240,{0,66,80,100,120,140,160},{0,1,2,3,"3.5",4,5}))</f>
        <v>3.5</v>
      </c>
      <c r="I240" s="105">
        <v>60</v>
      </c>
      <c r="J240" s="105">
        <v>71</v>
      </c>
      <c r="K240" s="136">
        <f t="shared" si="63"/>
        <v>131</v>
      </c>
      <c r="L240" s="99" t="str">
        <f>IF(K240="0","0",LOOKUP(K240,{0,66,80,100,120,140,160},{0,1,2,3,"3.5",4,5}))</f>
        <v>3.5</v>
      </c>
      <c r="M240" s="105">
        <v>28</v>
      </c>
      <c r="N240" s="105">
        <v>16</v>
      </c>
      <c r="O240" s="105">
        <v>15</v>
      </c>
      <c r="P240" s="99">
        <f t="shared" si="64"/>
        <v>59</v>
      </c>
      <c r="Q240" s="137">
        <f>IF(P240="0","0",LOOKUP(P240,{0,33,40,50,60,70,80},{0,1,2,3,"3.5",4,5}))</f>
        <v>3</v>
      </c>
      <c r="R240" s="105">
        <v>26</v>
      </c>
      <c r="S240" s="105">
        <v>37</v>
      </c>
      <c r="T240" s="101">
        <f t="shared" si="65"/>
        <v>63</v>
      </c>
      <c r="U240" s="105">
        <v>23</v>
      </c>
      <c r="V240" s="105">
        <v>15</v>
      </c>
      <c r="W240" s="101">
        <f t="shared" si="66"/>
        <v>38</v>
      </c>
      <c r="X240" s="138">
        <f t="shared" si="67"/>
        <v>101</v>
      </c>
      <c r="Y240" s="99">
        <f>IF(X240="0","0",LOOKUP(X240,{0,66,80,100,120,140,160},{0,1,2,3,"3.5",4,5}))</f>
        <v>3</v>
      </c>
      <c r="Z240" s="105">
        <v>42</v>
      </c>
      <c r="AA240" s="105">
        <v>34</v>
      </c>
      <c r="AB240" s="99">
        <f t="shared" si="68"/>
        <v>76</v>
      </c>
      <c r="AC240" s="105">
        <v>21</v>
      </c>
      <c r="AD240" s="105">
        <v>24</v>
      </c>
      <c r="AE240" s="139">
        <f t="shared" si="69"/>
        <v>45</v>
      </c>
      <c r="AF240" s="140">
        <f t="shared" si="70"/>
        <v>121</v>
      </c>
      <c r="AG240" s="137" t="str">
        <f>IF(AF240="0","0",LOOKUP(AF240,{0,66,80,100,120,140,160},{0,1,2,3,"3.5",4,5}))</f>
        <v>3.5</v>
      </c>
      <c r="AH240" s="105">
        <v>38</v>
      </c>
      <c r="AI240" s="105">
        <v>38</v>
      </c>
      <c r="AJ240" s="99">
        <f t="shared" si="71"/>
        <v>76</v>
      </c>
      <c r="AK240" s="105">
        <v>25</v>
      </c>
      <c r="AL240" s="105">
        <v>17</v>
      </c>
      <c r="AM240" s="141">
        <f t="shared" si="72"/>
        <v>42</v>
      </c>
      <c r="AN240" s="140">
        <f t="shared" si="73"/>
        <v>118</v>
      </c>
      <c r="AO240" s="137">
        <f>IF(AN240="0","0",LOOKUP(AN240,{0,66,80,100,120,140,160},{0,1,2,3,"3.5",4,5}))</f>
        <v>3</v>
      </c>
      <c r="AP240" s="105">
        <v>31</v>
      </c>
      <c r="AQ240" s="105">
        <v>33</v>
      </c>
      <c r="AR240" s="101">
        <f t="shared" si="74"/>
        <v>64</v>
      </c>
      <c r="AS240" s="105">
        <v>14</v>
      </c>
      <c r="AT240" s="105">
        <v>15</v>
      </c>
      <c r="AU240" s="141">
        <f t="shared" si="75"/>
        <v>29</v>
      </c>
      <c r="AV240" s="141">
        <v>40</v>
      </c>
      <c r="AW240" s="141">
        <f t="shared" si="76"/>
        <v>133</v>
      </c>
      <c r="AX240" s="137" t="str">
        <f>IF(AW240="0","0",LOOKUP(AW240,{0,66,80,100,120,140,160},{0,1,2,3,"3.5",4,5}))</f>
        <v>3.5</v>
      </c>
      <c r="AY240" s="107" t="s">
        <v>486</v>
      </c>
      <c r="AZ240" s="107" t="str">
        <f>IF(ISBLANK(AX240)," ",IF(AX240="0","0",LOOKUP(AX240,{0,1,2,3,"3.5",4,5},{0,0,0,1,"1.5",2,3})))</f>
        <v>1.5</v>
      </c>
      <c r="BA240" s="44">
        <f t="shared" si="77"/>
        <v>3.5</v>
      </c>
      <c r="BB240" s="43" t="str">
        <f t="shared" si="78"/>
        <v>A-</v>
      </c>
      <c r="BC240" s="34" t="str">
        <f t="shared" si="79"/>
        <v>Good Result</v>
      </c>
      <c r="BD240" s="42"/>
      <c r="BE240" s="49" t="str">
        <f>IF(H240="0","0",LOOKUP(H240,{0,1,2,3,"3.5",4,5},{"F","D","C","B","A-","A","A+"}))</f>
        <v>A-</v>
      </c>
      <c r="BF240" s="49" t="str">
        <f>IF(L240="0","0",LOOKUP(L240,{0,1,2,3,"3.5",4,5},{"F","D","C","B","A-","A","A+"}))</f>
        <v>A-</v>
      </c>
      <c r="BG240" s="49" t="str">
        <f>IF(Q240="0","0",LOOKUP(Q240,{0,1,2,3,"3.5",4,5},{"F","D","C","B","A-","A","A+"}))</f>
        <v>B</v>
      </c>
      <c r="BH240" s="49" t="str">
        <f>IF(Y240="0","0",LOOKUP(Y240,{0,1,2,3,"3.5",4,5},{"F","D","C","B","A-","A","A+"}))</f>
        <v>B</v>
      </c>
      <c r="BI240" s="49" t="str">
        <f>IF(AG240="0","0",LOOKUP(AG240,{0,1,2,3,"3.5",4,5},{"F","D","C","B","A-","A","A+"}))</f>
        <v>A-</v>
      </c>
      <c r="BJ240" s="49" t="str">
        <f>IF(AO240="0","0",LOOKUP(AO240,{0,1,2,3,"3.5",4,5},{"F","D","C","B","A-","A","A+"}))</f>
        <v>B</v>
      </c>
      <c r="BK240" s="49" t="str">
        <f>IF(AX240="0","0",LOOKUP(AX240,{0,1,2,3,"3.5",4,5},{"F","D","C","B","A-","A","A+"}))</f>
        <v>A-</v>
      </c>
      <c r="BL240" s="50">
        <f t="shared" si="80"/>
        <v>789</v>
      </c>
    </row>
    <row r="241" spans="1:64" ht="15" customHeight="1">
      <c r="A241" s="37">
        <v>2237</v>
      </c>
      <c r="B241" s="38" t="s">
        <v>706</v>
      </c>
      <c r="C241" s="150">
        <v>17</v>
      </c>
      <c r="D241" s="150">
        <v>54</v>
      </c>
      <c r="E241" s="99">
        <f t="shared" si="61"/>
        <v>71</v>
      </c>
      <c r="F241" s="105">
        <v>21</v>
      </c>
      <c r="G241" s="99">
        <f t="shared" si="62"/>
        <v>92</v>
      </c>
      <c r="H241" s="135">
        <f>IF(G241="0","0",LOOKUP(G241,{0,66,80,100,120,140,160},{0,1,2,3,"3.5",4,5}))</f>
        <v>2</v>
      </c>
      <c r="I241" s="105">
        <v>44</v>
      </c>
      <c r="J241" s="105">
        <v>41</v>
      </c>
      <c r="K241" s="136">
        <f t="shared" si="63"/>
        <v>85</v>
      </c>
      <c r="L241" s="99">
        <f>IF(K241="0","0",LOOKUP(K241,{0,66,80,100,120,140,160},{0,1,2,3,"3.5",4,5}))</f>
        <v>2</v>
      </c>
      <c r="M241" s="105">
        <v>9</v>
      </c>
      <c r="N241" s="105">
        <v>17</v>
      </c>
      <c r="O241" s="105">
        <v>12</v>
      </c>
      <c r="P241" s="99">
        <f t="shared" si="64"/>
        <v>0</v>
      </c>
      <c r="Q241" s="137">
        <f>IF(P241="0","0",LOOKUP(P241,{0,33,40,50,60,70,80},{0,1,2,3,"3.5",4,5}))</f>
        <v>0</v>
      </c>
      <c r="R241" s="105"/>
      <c r="S241" s="105">
        <v>28</v>
      </c>
      <c r="T241" s="101">
        <f t="shared" si="65"/>
        <v>28</v>
      </c>
      <c r="U241" s="105"/>
      <c r="V241" s="105">
        <v>17</v>
      </c>
      <c r="W241" s="101">
        <f t="shared" si="66"/>
        <v>17</v>
      </c>
      <c r="X241" s="138">
        <f t="shared" si="67"/>
        <v>0</v>
      </c>
      <c r="Y241" s="99">
        <f>IF(X241="0","0",LOOKUP(X241,{0,66,80,100,120,140,160},{0,1,2,3,"3.5",4,5}))</f>
        <v>0</v>
      </c>
      <c r="Z241" s="105">
        <v>42</v>
      </c>
      <c r="AA241" s="105">
        <v>24</v>
      </c>
      <c r="AB241" s="99">
        <f t="shared" si="68"/>
        <v>66</v>
      </c>
      <c r="AC241" s="105">
        <v>29</v>
      </c>
      <c r="AD241" s="105">
        <v>25</v>
      </c>
      <c r="AE241" s="139">
        <f t="shared" si="69"/>
        <v>54</v>
      </c>
      <c r="AF241" s="140">
        <f t="shared" si="70"/>
        <v>120</v>
      </c>
      <c r="AG241" s="137" t="str">
        <f>IF(AF241="0","0",LOOKUP(AF241,{0,66,80,100,120,140,160},{0,1,2,3,"3.5",4,5}))</f>
        <v>3.5</v>
      </c>
      <c r="AH241" s="105">
        <v>34</v>
      </c>
      <c r="AI241" s="105">
        <v>37</v>
      </c>
      <c r="AJ241" s="99">
        <f t="shared" si="71"/>
        <v>71</v>
      </c>
      <c r="AK241" s="105">
        <v>26</v>
      </c>
      <c r="AL241" s="105">
        <v>22</v>
      </c>
      <c r="AM241" s="141">
        <f t="shared" si="72"/>
        <v>48</v>
      </c>
      <c r="AN241" s="140">
        <f t="shared" si="73"/>
        <v>119</v>
      </c>
      <c r="AO241" s="137">
        <f>IF(AN241="0","0",LOOKUP(AN241,{0,66,80,100,120,140,160},{0,1,2,3,"3.5",4,5}))</f>
        <v>3</v>
      </c>
      <c r="AP241" s="105">
        <v>40</v>
      </c>
      <c r="AQ241" s="105">
        <v>18</v>
      </c>
      <c r="AR241" s="101">
        <f t="shared" si="74"/>
        <v>58</v>
      </c>
      <c r="AS241" s="105">
        <v>20</v>
      </c>
      <c r="AT241" s="105">
        <v>15</v>
      </c>
      <c r="AU241" s="141">
        <f t="shared" si="75"/>
        <v>35</v>
      </c>
      <c r="AV241" s="141">
        <v>50</v>
      </c>
      <c r="AW241" s="141">
        <f t="shared" si="76"/>
        <v>143</v>
      </c>
      <c r="AX241" s="137">
        <f>IF(AW241="0","0",LOOKUP(AW241,{0,66,80,100,120,140,160},{0,1,2,3,"3.5",4,5}))</f>
        <v>4</v>
      </c>
      <c r="AY241" s="107" t="s">
        <v>486</v>
      </c>
      <c r="AZ241" s="107">
        <f>IF(ISBLANK(AX241)," ",IF(AX241="0","0",LOOKUP(AX241,{0,1,2,3,"3.5",4,5},{0,0,0,1,"1.5",2,3})))</f>
        <v>2</v>
      </c>
      <c r="BA241" s="44">
        <f t="shared" si="77"/>
        <v>0</v>
      </c>
      <c r="BB241" s="43" t="str">
        <f t="shared" si="78"/>
        <v>F</v>
      </c>
      <c r="BC241" s="34" t="str">
        <f t="shared" si="79"/>
        <v>Fail</v>
      </c>
      <c r="BD241" s="42"/>
      <c r="BE241" s="49" t="str">
        <f>IF(H241="0","0",LOOKUP(H241,{0,1,2,3,"3.5",4,5},{"F","D","C","B","A-","A","A+"}))</f>
        <v>C</v>
      </c>
      <c r="BF241" s="49" t="str">
        <f>IF(L241="0","0",LOOKUP(L241,{0,1,2,3,"3.5",4,5},{"F","D","C","B","A-","A","A+"}))</f>
        <v>C</v>
      </c>
      <c r="BG241" s="49" t="str">
        <f>IF(Q241="0","0",LOOKUP(Q241,{0,1,2,3,"3.5",4,5},{"F","D","C","B","A-","A","A+"}))</f>
        <v>F</v>
      </c>
      <c r="BH241" s="49" t="str">
        <f>IF(Y241="0","0",LOOKUP(Y241,{0,1,2,3,"3.5",4,5},{"F","D","C","B","A-","A","A+"}))</f>
        <v>F</v>
      </c>
      <c r="BI241" s="49" t="str">
        <f>IF(AG241="0","0",LOOKUP(AG241,{0,1,2,3,"3.5",4,5},{"F","D","C","B","A-","A","A+"}))</f>
        <v>A-</v>
      </c>
      <c r="BJ241" s="49" t="str">
        <f>IF(AO241="0","0",LOOKUP(AO241,{0,1,2,3,"3.5",4,5},{"F","D","C","B","A-","A","A+"}))</f>
        <v>B</v>
      </c>
      <c r="BK241" s="49" t="str">
        <f>IF(AX241="0","0",LOOKUP(AX241,{0,1,2,3,"3.5",4,5},{"F","D","C","B","A-","A","A+"}))</f>
        <v>A</v>
      </c>
      <c r="BL241" s="50">
        <f t="shared" si="80"/>
        <v>559</v>
      </c>
    </row>
    <row r="242" spans="1:64" ht="15" customHeight="1">
      <c r="A242" s="37">
        <v>2238</v>
      </c>
      <c r="B242" s="38"/>
      <c r="C242" s="150"/>
      <c r="D242" s="150"/>
      <c r="E242" s="99">
        <f t="shared" si="61"/>
        <v>0</v>
      </c>
      <c r="F242" s="105"/>
      <c r="G242" s="99">
        <f t="shared" si="62"/>
        <v>0</v>
      </c>
      <c r="H242" s="135">
        <f>IF(G242="0","0",LOOKUP(G242,{0,66,80,100,120,140,160},{0,1,2,3,"3.5",4,5}))</f>
        <v>0</v>
      </c>
      <c r="I242" s="105"/>
      <c r="J242" s="105"/>
      <c r="K242" s="136">
        <f t="shared" si="63"/>
        <v>0</v>
      </c>
      <c r="L242" s="99">
        <f>IF(K242="0","0",LOOKUP(K242,{0,66,80,100,120,140,160},{0,1,2,3,"3.5",4,5}))</f>
        <v>0</v>
      </c>
      <c r="M242" s="105"/>
      <c r="N242" s="105"/>
      <c r="O242" s="105"/>
      <c r="P242" s="99">
        <f t="shared" si="64"/>
        <v>0</v>
      </c>
      <c r="Q242" s="137">
        <f>IF(P242="0","0",LOOKUP(P242,{0,33,40,50,60,70,80},{0,1,2,3,"3.5",4,5}))</f>
        <v>0</v>
      </c>
      <c r="R242" s="105"/>
      <c r="S242" s="105"/>
      <c r="T242" s="101">
        <f t="shared" si="65"/>
        <v>0</v>
      </c>
      <c r="U242" s="105"/>
      <c r="V242" s="105"/>
      <c r="W242" s="101">
        <f t="shared" si="66"/>
        <v>0</v>
      </c>
      <c r="X242" s="138">
        <f t="shared" si="67"/>
        <v>0</v>
      </c>
      <c r="Y242" s="99">
        <f>IF(X242="0","0",LOOKUP(X242,{0,66,80,100,120,140,160},{0,1,2,3,"3.5",4,5}))</f>
        <v>0</v>
      </c>
      <c r="Z242" s="105"/>
      <c r="AA242" s="105"/>
      <c r="AB242" s="99">
        <f t="shared" si="68"/>
        <v>0</v>
      </c>
      <c r="AC242" s="105"/>
      <c r="AD242" s="105"/>
      <c r="AE242" s="139">
        <f t="shared" si="69"/>
        <v>0</v>
      </c>
      <c r="AF242" s="140">
        <f t="shared" si="70"/>
        <v>0</v>
      </c>
      <c r="AG242" s="137">
        <f>IF(AF242="0","0",LOOKUP(AF242,{0,66,80,100,120,140,160},{0,1,2,3,"3.5",4,5}))</f>
        <v>0</v>
      </c>
      <c r="AH242" s="105"/>
      <c r="AI242" s="105"/>
      <c r="AJ242" s="99">
        <f t="shared" si="71"/>
        <v>0</v>
      </c>
      <c r="AK242" s="105"/>
      <c r="AL242" s="105"/>
      <c r="AM242" s="141">
        <f t="shared" si="72"/>
        <v>0</v>
      </c>
      <c r="AN242" s="140">
        <f t="shared" si="73"/>
        <v>0</v>
      </c>
      <c r="AO242" s="137">
        <f>IF(AN242="0","0",LOOKUP(AN242,{0,66,80,100,120,140,160},{0,1,2,3,"3.5",4,5}))</f>
        <v>0</v>
      </c>
      <c r="AP242" s="105"/>
      <c r="AQ242" s="105"/>
      <c r="AR242" s="101">
        <f t="shared" si="74"/>
        <v>0</v>
      </c>
      <c r="AS242" s="105"/>
      <c r="AT242" s="105"/>
      <c r="AU242" s="141">
        <f t="shared" si="75"/>
        <v>0</v>
      </c>
      <c r="AV242" s="141"/>
      <c r="AW242" s="141">
        <f t="shared" si="76"/>
        <v>0</v>
      </c>
      <c r="AX242" s="137">
        <f>IF(AW242="0","0",LOOKUP(AW242,{0,66,80,100,120,140,160},{0,1,2,3,"3.5",4,5}))</f>
        <v>0</v>
      </c>
      <c r="AY242" s="107" t="s">
        <v>486</v>
      </c>
      <c r="AZ242" s="107">
        <f>IF(ISBLANK(AX242)," ",IF(AX242="0","0",LOOKUP(AX242,{0,1,2,3,"3.5",4,5},{0,0,0,1,"1.5",2,3})))</f>
        <v>0</v>
      </c>
      <c r="BA242" s="44">
        <f t="shared" si="77"/>
        <v>0</v>
      </c>
      <c r="BB242" s="43" t="str">
        <f t="shared" si="78"/>
        <v>F</v>
      </c>
      <c r="BC242" s="34" t="str">
        <f t="shared" si="79"/>
        <v>Fail</v>
      </c>
      <c r="BD242" s="42"/>
      <c r="BE242" s="49" t="str">
        <f>IF(H242="0","0",LOOKUP(H242,{0,1,2,3,"3.5",4,5},{"F","D","C","B","A-","A","A+"}))</f>
        <v>F</v>
      </c>
      <c r="BF242" s="49" t="str">
        <f>IF(L242="0","0",LOOKUP(L242,{0,1,2,3,"3.5",4,5},{"F","D","C","B","A-","A","A+"}))</f>
        <v>F</v>
      </c>
      <c r="BG242" s="49" t="str">
        <f>IF(Q242="0","0",LOOKUP(Q242,{0,1,2,3,"3.5",4,5},{"F","D","C","B","A-","A","A+"}))</f>
        <v>F</v>
      </c>
      <c r="BH242" s="49" t="str">
        <f>IF(Y242="0","0",LOOKUP(Y242,{0,1,2,3,"3.5",4,5},{"F","D","C","B","A-","A","A+"}))</f>
        <v>F</v>
      </c>
      <c r="BI242" s="49" t="str">
        <f>IF(AG242="0","0",LOOKUP(AG242,{0,1,2,3,"3.5",4,5},{"F","D","C","B","A-","A","A+"}))</f>
        <v>F</v>
      </c>
      <c r="BJ242" s="49" t="str">
        <f>IF(AO242="0","0",LOOKUP(AO242,{0,1,2,3,"3.5",4,5},{"F","D","C","B","A-","A","A+"}))</f>
        <v>F</v>
      </c>
      <c r="BK242" s="49" t="str">
        <f>IF(AX242="0","0",LOOKUP(AX242,{0,1,2,3,"3.5",4,5},{"F","D","C","B","A-","A","A+"}))</f>
        <v>F</v>
      </c>
      <c r="BL242" s="50">
        <f t="shared" si="80"/>
        <v>0</v>
      </c>
    </row>
    <row r="243" spans="1:64" ht="15" customHeight="1">
      <c r="A243" s="37">
        <v>2239</v>
      </c>
      <c r="B243" s="38" t="s">
        <v>707</v>
      </c>
      <c r="C243" s="150">
        <v>46</v>
      </c>
      <c r="D243" s="150">
        <v>68</v>
      </c>
      <c r="E243" s="99">
        <f t="shared" si="61"/>
        <v>114</v>
      </c>
      <c r="F243" s="105">
        <v>25</v>
      </c>
      <c r="G243" s="99">
        <f t="shared" si="62"/>
        <v>139</v>
      </c>
      <c r="H243" s="135" t="str">
        <f>IF(G243="0","0",LOOKUP(G243,{0,66,80,100,120,140,160},{0,1,2,3,"3.5",4,5}))</f>
        <v>3.5</v>
      </c>
      <c r="I243" s="105">
        <v>50</v>
      </c>
      <c r="J243" s="105">
        <v>61</v>
      </c>
      <c r="K243" s="136">
        <f t="shared" si="63"/>
        <v>111</v>
      </c>
      <c r="L243" s="99">
        <f>IF(K243="0","0",LOOKUP(K243,{0,66,80,100,120,140,160},{0,1,2,3,"3.5",4,5}))</f>
        <v>3</v>
      </c>
      <c r="M243" s="105">
        <v>37</v>
      </c>
      <c r="N243" s="105">
        <v>18</v>
      </c>
      <c r="O243" s="105">
        <v>22</v>
      </c>
      <c r="P243" s="99">
        <f t="shared" si="64"/>
        <v>77</v>
      </c>
      <c r="Q243" s="137">
        <f>IF(P243="0","0",LOOKUP(P243,{0,33,40,50,60,70,80},{0,1,2,3,"3.5",4,5}))</f>
        <v>4</v>
      </c>
      <c r="R243" s="105">
        <v>14</v>
      </c>
      <c r="S243" s="105">
        <v>27</v>
      </c>
      <c r="T243" s="101">
        <f t="shared" si="65"/>
        <v>41</v>
      </c>
      <c r="U243" s="105">
        <v>14</v>
      </c>
      <c r="V243" s="105">
        <v>19</v>
      </c>
      <c r="W243" s="101">
        <f t="shared" si="66"/>
        <v>33</v>
      </c>
      <c r="X243" s="138">
        <f t="shared" si="67"/>
        <v>74</v>
      </c>
      <c r="Y243" s="99">
        <f>IF(X243="0","0",LOOKUP(X243,{0,66,80,100,120,140,160},{0,1,2,3,"3.5",4,5}))</f>
        <v>1</v>
      </c>
      <c r="Z243" s="105">
        <v>44</v>
      </c>
      <c r="AA243" s="105">
        <v>43</v>
      </c>
      <c r="AB243" s="99">
        <f t="shared" si="68"/>
        <v>87</v>
      </c>
      <c r="AC243" s="105">
        <v>29</v>
      </c>
      <c r="AD243" s="105">
        <v>26</v>
      </c>
      <c r="AE243" s="139">
        <f t="shared" si="69"/>
        <v>55</v>
      </c>
      <c r="AF243" s="140">
        <f t="shared" si="70"/>
        <v>142</v>
      </c>
      <c r="AG243" s="137">
        <f>IF(AF243="0","0",LOOKUP(AF243,{0,66,80,100,120,140,160},{0,1,2,3,"3.5",4,5}))</f>
        <v>4</v>
      </c>
      <c r="AH243" s="105">
        <v>46</v>
      </c>
      <c r="AI243" s="105">
        <v>47</v>
      </c>
      <c r="AJ243" s="99">
        <f t="shared" si="71"/>
        <v>93</v>
      </c>
      <c r="AK243" s="105">
        <v>27</v>
      </c>
      <c r="AL243" s="105">
        <v>24</v>
      </c>
      <c r="AM243" s="141">
        <f t="shared" si="72"/>
        <v>51</v>
      </c>
      <c r="AN243" s="140">
        <f t="shared" si="73"/>
        <v>144</v>
      </c>
      <c r="AO243" s="137">
        <f>IF(AN243="0","0",LOOKUP(AN243,{0,66,80,100,120,140,160},{0,1,2,3,"3.5",4,5}))</f>
        <v>4</v>
      </c>
      <c r="AP243" s="105">
        <v>44</v>
      </c>
      <c r="AQ243" s="105">
        <v>35</v>
      </c>
      <c r="AR243" s="101">
        <f t="shared" si="74"/>
        <v>79</v>
      </c>
      <c r="AS243" s="105">
        <v>22</v>
      </c>
      <c r="AT243" s="105">
        <v>17</v>
      </c>
      <c r="AU243" s="141">
        <f t="shared" si="75"/>
        <v>39</v>
      </c>
      <c r="AV243" s="141"/>
      <c r="AW243" s="141">
        <f t="shared" si="76"/>
        <v>0</v>
      </c>
      <c r="AX243" s="137">
        <f>IF(AW243="0","0",LOOKUP(AW243,{0,66,80,100,120,140,160},{0,1,2,3,"3.5",4,5}))</f>
        <v>0</v>
      </c>
      <c r="AY243" s="107" t="s">
        <v>486</v>
      </c>
      <c r="AZ243" s="107">
        <f>IF(ISBLANK(AX243)," ",IF(AX243="0","0",LOOKUP(AX243,{0,1,2,3,"3.5",4,5},{0,0,0,1,"1.5",2,3})))</f>
        <v>0</v>
      </c>
      <c r="BA243" s="44">
        <f t="shared" si="77"/>
        <v>3.25</v>
      </c>
      <c r="BB243" s="43" t="str">
        <f t="shared" si="78"/>
        <v>B</v>
      </c>
      <c r="BC243" s="34" t="str">
        <f t="shared" si="79"/>
        <v>Average Result</v>
      </c>
      <c r="BD243" s="42"/>
      <c r="BE243" s="49" t="str">
        <f>IF(H243="0","0",LOOKUP(H243,{0,1,2,3,"3.5",4,5},{"F","D","C","B","A-","A","A+"}))</f>
        <v>A-</v>
      </c>
      <c r="BF243" s="49" t="str">
        <f>IF(L243="0","0",LOOKUP(L243,{0,1,2,3,"3.5",4,5},{"F","D","C","B","A-","A","A+"}))</f>
        <v>B</v>
      </c>
      <c r="BG243" s="49" t="str">
        <f>IF(Q243="0","0",LOOKUP(Q243,{0,1,2,3,"3.5",4,5},{"F","D","C","B","A-","A","A+"}))</f>
        <v>A</v>
      </c>
      <c r="BH243" s="49" t="str">
        <f>IF(Y243="0","0",LOOKUP(Y243,{0,1,2,3,"3.5",4,5},{"F","D","C","B","A-","A","A+"}))</f>
        <v>D</v>
      </c>
      <c r="BI243" s="49" t="str">
        <f>IF(AG243="0","0",LOOKUP(AG243,{0,1,2,3,"3.5",4,5},{"F","D","C","B","A-","A","A+"}))</f>
        <v>A</v>
      </c>
      <c r="BJ243" s="49" t="str">
        <f>IF(AO243="0","0",LOOKUP(AO243,{0,1,2,3,"3.5",4,5},{"F","D","C","B","A-","A","A+"}))</f>
        <v>A</v>
      </c>
      <c r="BK243" s="49" t="str">
        <f>IF(AX243="0","0",LOOKUP(AX243,{0,1,2,3,"3.5",4,5},{"F","D","C","B","A-","A","A+"}))</f>
        <v>F</v>
      </c>
      <c r="BL243" s="50">
        <f t="shared" si="80"/>
        <v>687</v>
      </c>
    </row>
    <row r="244" spans="1:64" ht="15" customHeight="1">
      <c r="A244" s="37">
        <v>2240</v>
      </c>
      <c r="B244" s="38" t="s">
        <v>708</v>
      </c>
      <c r="C244" s="150">
        <v>51</v>
      </c>
      <c r="D244" s="150">
        <v>77</v>
      </c>
      <c r="E244" s="99">
        <f t="shared" si="61"/>
        <v>128</v>
      </c>
      <c r="F244" s="105">
        <v>26</v>
      </c>
      <c r="G244" s="99">
        <f t="shared" si="62"/>
        <v>154</v>
      </c>
      <c r="H244" s="135">
        <f>IF(G244="0","0",LOOKUP(G244,{0,66,80,100,120,140,160},{0,1,2,3,"3.5",4,5}))</f>
        <v>4</v>
      </c>
      <c r="I244" s="105">
        <v>47</v>
      </c>
      <c r="J244" s="105">
        <v>58</v>
      </c>
      <c r="K244" s="136">
        <f t="shared" si="63"/>
        <v>105</v>
      </c>
      <c r="L244" s="99">
        <f>IF(K244="0","0",LOOKUP(K244,{0,66,80,100,120,140,160},{0,1,2,3,"3.5",4,5}))</f>
        <v>3</v>
      </c>
      <c r="M244" s="105">
        <v>38</v>
      </c>
      <c r="N244" s="105">
        <v>16</v>
      </c>
      <c r="O244" s="105">
        <v>22</v>
      </c>
      <c r="P244" s="99">
        <f t="shared" si="64"/>
        <v>76</v>
      </c>
      <c r="Q244" s="137">
        <f>IF(P244="0","0",LOOKUP(P244,{0,33,40,50,60,70,80},{0,1,2,3,"3.5",4,5}))</f>
        <v>4</v>
      </c>
      <c r="R244" s="105">
        <v>34</v>
      </c>
      <c r="S244" s="105">
        <v>42</v>
      </c>
      <c r="T244" s="101">
        <f t="shared" si="65"/>
        <v>76</v>
      </c>
      <c r="U244" s="105">
        <v>22</v>
      </c>
      <c r="V244" s="105">
        <v>19</v>
      </c>
      <c r="W244" s="101">
        <f t="shared" si="66"/>
        <v>41</v>
      </c>
      <c r="X244" s="138">
        <f t="shared" si="67"/>
        <v>117</v>
      </c>
      <c r="Y244" s="99">
        <f>IF(X244="0","0",LOOKUP(X244,{0,66,80,100,120,140,160},{0,1,2,3,"3.5",4,5}))</f>
        <v>3</v>
      </c>
      <c r="Z244" s="105">
        <v>47</v>
      </c>
      <c r="AA244" s="105">
        <v>46</v>
      </c>
      <c r="AB244" s="99">
        <f t="shared" si="68"/>
        <v>93</v>
      </c>
      <c r="AC244" s="105">
        <v>29</v>
      </c>
      <c r="AD244" s="105">
        <v>28</v>
      </c>
      <c r="AE244" s="139">
        <f t="shared" si="69"/>
        <v>57</v>
      </c>
      <c r="AF244" s="140">
        <f t="shared" si="70"/>
        <v>150</v>
      </c>
      <c r="AG244" s="137">
        <f>IF(AF244="0","0",LOOKUP(AF244,{0,66,80,100,120,140,160},{0,1,2,3,"3.5",4,5}))</f>
        <v>4</v>
      </c>
      <c r="AH244" s="105">
        <v>48</v>
      </c>
      <c r="AI244" s="105">
        <v>51</v>
      </c>
      <c r="AJ244" s="99">
        <f t="shared" si="71"/>
        <v>99</v>
      </c>
      <c r="AK244" s="105">
        <v>26</v>
      </c>
      <c r="AL244" s="105">
        <v>25</v>
      </c>
      <c r="AM244" s="141">
        <f t="shared" si="72"/>
        <v>51</v>
      </c>
      <c r="AN244" s="140">
        <f t="shared" si="73"/>
        <v>150</v>
      </c>
      <c r="AO244" s="137">
        <f>IF(AN244="0","0",LOOKUP(AN244,{0,66,80,100,120,140,160},{0,1,2,3,"3.5",4,5}))</f>
        <v>4</v>
      </c>
      <c r="AP244" s="105">
        <v>46</v>
      </c>
      <c r="AQ244" s="105">
        <v>37</v>
      </c>
      <c r="AR244" s="101">
        <f t="shared" si="74"/>
        <v>83</v>
      </c>
      <c r="AS244" s="105">
        <v>21</v>
      </c>
      <c r="AT244" s="105">
        <v>21</v>
      </c>
      <c r="AU244" s="141">
        <f t="shared" si="75"/>
        <v>42</v>
      </c>
      <c r="AV244" s="141">
        <v>50</v>
      </c>
      <c r="AW244" s="141">
        <f t="shared" si="76"/>
        <v>175</v>
      </c>
      <c r="AX244" s="137">
        <f>IF(AW244="0","0",LOOKUP(AW244,{0,66,80,100,120,140,160},{0,1,2,3,"3.5",4,5}))</f>
        <v>5</v>
      </c>
      <c r="AY244" s="107" t="s">
        <v>486</v>
      </c>
      <c r="AZ244" s="107">
        <f>IF(ISBLANK(AX244)," ",IF(AX244="0","0",LOOKUP(AX244,{0,1,2,3,"3.5",4,5},{0,0,0,1,"1.5",2,3})))</f>
        <v>3</v>
      </c>
      <c r="BA244" s="44">
        <f t="shared" si="77"/>
        <v>4.166666666666667</v>
      </c>
      <c r="BB244" s="43" t="str">
        <f t="shared" si="78"/>
        <v>A</v>
      </c>
      <c r="BC244" s="34" t="str">
        <f t="shared" si="79"/>
        <v>Very Good Result</v>
      </c>
      <c r="BD244" s="42"/>
      <c r="BE244" s="49" t="str">
        <f>IF(H244="0","0",LOOKUP(H244,{0,1,2,3,"3.5",4,5},{"F","D","C","B","A-","A","A+"}))</f>
        <v>A</v>
      </c>
      <c r="BF244" s="49" t="str">
        <f>IF(L244="0","0",LOOKUP(L244,{0,1,2,3,"3.5",4,5},{"F","D","C","B","A-","A","A+"}))</f>
        <v>B</v>
      </c>
      <c r="BG244" s="49" t="str">
        <f>IF(Q244="0","0",LOOKUP(Q244,{0,1,2,3,"3.5",4,5},{"F","D","C","B","A-","A","A+"}))</f>
        <v>A</v>
      </c>
      <c r="BH244" s="49" t="str">
        <f>IF(Y244="0","0",LOOKUP(Y244,{0,1,2,3,"3.5",4,5},{"F","D","C","B","A-","A","A+"}))</f>
        <v>B</v>
      </c>
      <c r="BI244" s="49" t="str">
        <f>IF(AG244="0","0",LOOKUP(AG244,{0,1,2,3,"3.5",4,5},{"F","D","C","B","A-","A","A+"}))</f>
        <v>A</v>
      </c>
      <c r="BJ244" s="49" t="str">
        <f>IF(AO244="0","0",LOOKUP(AO244,{0,1,2,3,"3.5",4,5},{"F","D","C","B","A-","A","A+"}))</f>
        <v>A</v>
      </c>
      <c r="BK244" s="49" t="str">
        <f>IF(AX244="0","0",LOOKUP(AX244,{0,1,2,3,"3.5",4,5},{"F","D","C","B","A-","A","A+"}))</f>
        <v>A+</v>
      </c>
      <c r="BL244" s="50">
        <f t="shared" si="80"/>
        <v>927</v>
      </c>
    </row>
    <row r="245" spans="1:64" ht="15" customHeight="1">
      <c r="A245" s="37">
        <v>2241</v>
      </c>
      <c r="B245" s="38" t="s">
        <v>709</v>
      </c>
      <c r="C245" s="150"/>
      <c r="D245" s="150"/>
      <c r="E245" s="99">
        <f t="shared" si="61"/>
        <v>0</v>
      </c>
      <c r="F245" s="105"/>
      <c r="G245" s="99">
        <f t="shared" si="62"/>
        <v>0</v>
      </c>
      <c r="H245" s="135">
        <f>IF(G245="0","0",LOOKUP(G245,{0,66,80,100,120,140,160},{0,1,2,3,"3.5",4,5}))</f>
        <v>0</v>
      </c>
      <c r="I245" s="105"/>
      <c r="J245" s="105"/>
      <c r="K245" s="136">
        <f t="shared" si="63"/>
        <v>0</v>
      </c>
      <c r="L245" s="99">
        <f>IF(K245="0","0",LOOKUP(K245,{0,66,80,100,120,140,160},{0,1,2,3,"3.5",4,5}))</f>
        <v>0</v>
      </c>
      <c r="M245" s="105"/>
      <c r="N245" s="105"/>
      <c r="O245" s="105"/>
      <c r="P245" s="99">
        <f t="shared" si="64"/>
        <v>0</v>
      </c>
      <c r="Q245" s="137">
        <f>IF(P245="0","0",LOOKUP(P245,{0,33,40,50,60,70,80},{0,1,2,3,"3.5",4,5}))</f>
        <v>0</v>
      </c>
      <c r="R245" s="105"/>
      <c r="S245" s="105"/>
      <c r="T245" s="101">
        <f t="shared" si="65"/>
        <v>0</v>
      </c>
      <c r="U245" s="105"/>
      <c r="V245" s="105"/>
      <c r="W245" s="101">
        <f t="shared" si="66"/>
        <v>0</v>
      </c>
      <c r="X245" s="138">
        <f t="shared" si="67"/>
        <v>0</v>
      </c>
      <c r="Y245" s="99">
        <f>IF(X245="0","0",LOOKUP(X245,{0,66,80,100,120,140,160},{0,1,2,3,"3.5",4,5}))</f>
        <v>0</v>
      </c>
      <c r="Z245" s="105"/>
      <c r="AA245" s="105"/>
      <c r="AB245" s="99">
        <f t="shared" si="68"/>
        <v>0</v>
      </c>
      <c r="AC245" s="105"/>
      <c r="AD245" s="105"/>
      <c r="AE245" s="139">
        <f t="shared" si="69"/>
        <v>0</v>
      </c>
      <c r="AF245" s="140">
        <f t="shared" si="70"/>
        <v>0</v>
      </c>
      <c r="AG245" s="137">
        <f>IF(AF245="0","0",LOOKUP(AF245,{0,66,80,100,120,140,160},{0,1,2,3,"3.5",4,5}))</f>
        <v>0</v>
      </c>
      <c r="AH245" s="105"/>
      <c r="AI245" s="105"/>
      <c r="AJ245" s="99">
        <f t="shared" si="71"/>
        <v>0</v>
      </c>
      <c r="AK245" s="105"/>
      <c r="AL245" s="105"/>
      <c r="AM245" s="141">
        <f t="shared" si="72"/>
        <v>0</v>
      </c>
      <c r="AN245" s="140">
        <f t="shared" si="73"/>
        <v>0</v>
      </c>
      <c r="AO245" s="137">
        <f>IF(AN245="0","0",LOOKUP(AN245,{0,66,80,100,120,140,160},{0,1,2,3,"3.5",4,5}))</f>
        <v>0</v>
      </c>
      <c r="AP245" s="105"/>
      <c r="AQ245" s="105"/>
      <c r="AR245" s="101">
        <f t="shared" si="74"/>
        <v>0</v>
      </c>
      <c r="AS245" s="105"/>
      <c r="AT245" s="105"/>
      <c r="AU245" s="141">
        <f t="shared" si="75"/>
        <v>0</v>
      </c>
      <c r="AV245" s="141"/>
      <c r="AW245" s="141">
        <f t="shared" si="76"/>
        <v>0</v>
      </c>
      <c r="AX245" s="137">
        <f>IF(AW245="0","0",LOOKUP(AW245,{0,66,80,100,120,140,160},{0,1,2,3,"3.5",4,5}))</f>
        <v>0</v>
      </c>
      <c r="AY245" s="107" t="s">
        <v>486</v>
      </c>
      <c r="AZ245" s="107">
        <f>IF(ISBLANK(AX245)," ",IF(AX245="0","0",LOOKUP(AX245,{0,1,2,3,"3.5",4,5},{0,0,0,1,"1.5",2,3})))</f>
        <v>0</v>
      </c>
      <c r="BA245" s="44">
        <f t="shared" si="77"/>
        <v>0</v>
      </c>
      <c r="BB245" s="43" t="str">
        <f t="shared" si="78"/>
        <v>F</v>
      </c>
      <c r="BC245" s="34" t="str">
        <f t="shared" si="79"/>
        <v>Fail</v>
      </c>
      <c r="BD245" s="42"/>
      <c r="BE245" s="49" t="str">
        <f>IF(H245="0","0",LOOKUP(H245,{0,1,2,3,"3.5",4,5},{"F","D","C","B","A-","A","A+"}))</f>
        <v>F</v>
      </c>
      <c r="BF245" s="49" t="str">
        <f>IF(L245="0","0",LOOKUP(L245,{0,1,2,3,"3.5",4,5},{"F","D","C","B","A-","A","A+"}))</f>
        <v>F</v>
      </c>
      <c r="BG245" s="49" t="str">
        <f>IF(Q245="0","0",LOOKUP(Q245,{0,1,2,3,"3.5",4,5},{"F","D","C","B","A-","A","A+"}))</f>
        <v>F</v>
      </c>
      <c r="BH245" s="49" t="str">
        <f>IF(Y245="0","0",LOOKUP(Y245,{0,1,2,3,"3.5",4,5},{"F","D","C","B","A-","A","A+"}))</f>
        <v>F</v>
      </c>
      <c r="BI245" s="49" t="str">
        <f>IF(AG245="0","0",LOOKUP(AG245,{0,1,2,3,"3.5",4,5},{"F","D","C","B","A-","A","A+"}))</f>
        <v>F</v>
      </c>
      <c r="BJ245" s="49" t="str">
        <f>IF(AO245="0","0",LOOKUP(AO245,{0,1,2,3,"3.5",4,5},{"F","D","C","B","A-","A","A+"}))</f>
        <v>F</v>
      </c>
      <c r="BK245" s="49" t="str">
        <f>IF(AX245="0","0",LOOKUP(AX245,{0,1,2,3,"3.5",4,5},{"F","D","C","B","A-","A","A+"}))</f>
        <v>F</v>
      </c>
      <c r="BL245" s="50">
        <f t="shared" si="80"/>
        <v>0</v>
      </c>
    </row>
    <row r="246" spans="1:64" ht="15" customHeight="1">
      <c r="A246" s="37">
        <v>2242</v>
      </c>
      <c r="B246" s="38" t="s">
        <v>710</v>
      </c>
      <c r="C246" s="150">
        <v>37</v>
      </c>
      <c r="D246" s="150">
        <v>68</v>
      </c>
      <c r="E246" s="99">
        <f t="shared" si="61"/>
        <v>105</v>
      </c>
      <c r="F246" s="105">
        <v>19</v>
      </c>
      <c r="G246" s="99">
        <f t="shared" si="62"/>
        <v>124</v>
      </c>
      <c r="H246" s="135" t="str">
        <f>IF(G246="0","0",LOOKUP(G246,{0,66,80,100,120,140,160},{0,1,2,3,"3.5",4,5}))</f>
        <v>3.5</v>
      </c>
      <c r="I246" s="105"/>
      <c r="J246" s="105">
        <v>57</v>
      </c>
      <c r="K246" s="136">
        <f t="shared" si="63"/>
        <v>57</v>
      </c>
      <c r="L246" s="99">
        <f>IF(K246="0","0",LOOKUP(K246,{0,66,80,100,120,140,160},{0,1,2,3,"3.5",4,5}))</f>
        <v>0</v>
      </c>
      <c r="M246" s="105">
        <v>19</v>
      </c>
      <c r="N246" s="105">
        <v>19</v>
      </c>
      <c r="O246" s="105">
        <v>18</v>
      </c>
      <c r="P246" s="99">
        <f t="shared" si="64"/>
        <v>56</v>
      </c>
      <c r="Q246" s="137">
        <f>IF(P246="0","0",LOOKUP(P246,{0,33,40,50,60,70,80},{0,1,2,3,"3.5",4,5}))</f>
        <v>3</v>
      </c>
      <c r="R246" s="105">
        <v>24</v>
      </c>
      <c r="S246" s="105">
        <v>24</v>
      </c>
      <c r="T246" s="101">
        <f t="shared" si="65"/>
        <v>48</v>
      </c>
      <c r="U246" s="105">
        <v>15</v>
      </c>
      <c r="V246" s="105">
        <v>14</v>
      </c>
      <c r="W246" s="101">
        <f t="shared" si="66"/>
        <v>29</v>
      </c>
      <c r="X246" s="138">
        <f t="shared" si="67"/>
        <v>77</v>
      </c>
      <c r="Y246" s="99">
        <f>IF(X246="0","0",LOOKUP(X246,{0,66,80,100,120,140,160},{0,1,2,3,"3.5",4,5}))</f>
        <v>1</v>
      </c>
      <c r="Z246" s="105">
        <v>30</v>
      </c>
      <c r="AA246" s="105">
        <v>26</v>
      </c>
      <c r="AB246" s="99">
        <f t="shared" si="68"/>
        <v>56</v>
      </c>
      <c r="AC246" s="105">
        <v>21</v>
      </c>
      <c r="AD246" s="105">
        <v>20</v>
      </c>
      <c r="AE246" s="139">
        <f t="shared" si="69"/>
        <v>41</v>
      </c>
      <c r="AF246" s="140">
        <f t="shared" si="70"/>
        <v>97</v>
      </c>
      <c r="AG246" s="137">
        <f>IF(AF246="0","0",LOOKUP(AF246,{0,66,80,100,120,140,160},{0,1,2,3,"3.5",4,5}))</f>
        <v>2</v>
      </c>
      <c r="AH246" s="105">
        <v>32</v>
      </c>
      <c r="AI246" s="105">
        <v>33</v>
      </c>
      <c r="AJ246" s="99">
        <f t="shared" si="71"/>
        <v>65</v>
      </c>
      <c r="AK246" s="105">
        <v>19</v>
      </c>
      <c r="AL246" s="105">
        <v>15</v>
      </c>
      <c r="AM246" s="141">
        <f t="shared" si="72"/>
        <v>34</v>
      </c>
      <c r="AN246" s="140">
        <f t="shared" si="73"/>
        <v>99</v>
      </c>
      <c r="AO246" s="137">
        <f>IF(AN246="0","0",LOOKUP(AN246,{0,66,80,100,120,140,160},{0,1,2,3,"3.5",4,5}))</f>
        <v>2</v>
      </c>
      <c r="AP246" s="105">
        <v>31</v>
      </c>
      <c r="AQ246" s="105">
        <v>22</v>
      </c>
      <c r="AR246" s="101">
        <f t="shared" si="74"/>
        <v>53</v>
      </c>
      <c r="AS246" s="105">
        <v>17</v>
      </c>
      <c r="AT246" s="105">
        <v>16</v>
      </c>
      <c r="AU246" s="141">
        <f t="shared" si="75"/>
        <v>33</v>
      </c>
      <c r="AV246" s="141">
        <v>42</v>
      </c>
      <c r="AW246" s="141">
        <f t="shared" si="76"/>
        <v>128</v>
      </c>
      <c r="AX246" s="137" t="str">
        <f>IF(AW246="0","0",LOOKUP(AW246,{0,66,80,100,120,140,160},{0,1,2,3,"3.5",4,5}))</f>
        <v>3.5</v>
      </c>
      <c r="AY246" s="107" t="s">
        <v>486</v>
      </c>
      <c r="AZ246" s="107" t="str">
        <f>IF(ISBLANK(AX246)," ",IF(AX246="0","0",LOOKUP(AX246,{0,1,2,3,"3.5",4,5},{0,0,0,1,"1.5",2,3})))</f>
        <v>1.5</v>
      </c>
      <c r="BA246" s="44">
        <f t="shared" si="77"/>
        <v>0</v>
      </c>
      <c r="BB246" s="43" t="str">
        <f t="shared" si="78"/>
        <v>F</v>
      </c>
      <c r="BC246" s="34" t="str">
        <f t="shared" si="79"/>
        <v>Fail</v>
      </c>
      <c r="BD246" s="42"/>
      <c r="BE246" s="49" t="str">
        <f>IF(H246="0","0",LOOKUP(H246,{0,1,2,3,"3.5",4,5},{"F","D","C","B","A-","A","A+"}))</f>
        <v>A-</v>
      </c>
      <c r="BF246" s="49" t="str">
        <f>IF(L246="0","0",LOOKUP(L246,{0,1,2,3,"3.5",4,5},{"F","D","C","B","A-","A","A+"}))</f>
        <v>F</v>
      </c>
      <c r="BG246" s="49" t="str">
        <f>IF(Q246="0","0",LOOKUP(Q246,{0,1,2,3,"3.5",4,5},{"F","D","C","B","A-","A","A+"}))</f>
        <v>B</v>
      </c>
      <c r="BH246" s="49" t="str">
        <f>IF(Y246="0","0",LOOKUP(Y246,{0,1,2,3,"3.5",4,5},{"F","D","C","B","A-","A","A+"}))</f>
        <v>D</v>
      </c>
      <c r="BI246" s="49" t="str">
        <f>IF(AG246="0","0",LOOKUP(AG246,{0,1,2,3,"3.5",4,5},{"F","D","C","B","A-","A","A+"}))</f>
        <v>C</v>
      </c>
      <c r="BJ246" s="49" t="str">
        <f>IF(AO246="0","0",LOOKUP(AO246,{0,1,2,3,"3.5",4,5},{"F","D","C","B","A-","A","A+"}))</f>
        <v>C</v>
      </c>
      <c r="BK246" s="49" t="str">
        <f>IF(AX246="0","0",LOOKUP(AX246,{0,1,2,3,"3.5",4,5},{"F","D","C","B","A-","A","A+"}))</f>
        <v>A-</v>
      </c>
      <c r="BL246" s="50">
        <f t="shared" si="80"/>
        <v>638</v>
      </c>
    </row>
    <row r="247" spans="1:64" ht="15" customHeight="1">
      <c r="A247" s="37">
        <v>2243</v>
      </c>
      <c r="B247" s="38" t="s">
        <v>711</v>
      </c>
      <c r="C247" s="150">
        <v>43</v>
      </c>
      <c r="D247" s="150">
        <v>72</v>
      </c>
      <c r="E247" s="99">
        <f t="shared" si="61"/>
        <v>115</v>
      </c>
      <c r="F247" s="105">
        <v>25</v>
      </c>
      <c r="G247" s="99">
        <f t="shared" si="62"/>
        <v>140</v>
      </c>
      <c r="H247" s="135">
        <f>IF(G247="0","0",LOOKUP(G247,{0,66,80,100,120,140,160},{0,1,2,3,"3.5",4,5}))</f>
        <v>4</v>
      </c>
      <c r="I247" s="105">
        <v>55</v>
      </c>
      <c r="J247" s="105">
        <v>60</v>
      </c>
      <c r="K247" s="136">
        <f t="shared" si="63"/>
        <v>115</v>
      </c>
      <c r="L247" s="99">
        <f>IF(K247="0","0",LOOKUP(K247,{0,66,80,100,120,140,160},{0,1,2,3,"3.5",4,5}))</f>
        <v>3</v>
      </c>
      <c r="M247" s="105">
        <v>21</v>
      </c>
      <c r="N247" s="105">
        <v>15</v>
      </c>
      <c r="O247" s="105">
        <v>18</v>
      </c>
      <c r="P247" s="99">
        <f t="shared" si="64"/>
        <v>54</v>
      </c>
      <c r="Q247" s="137">
        <f>IF(P247="0","0",LOOKUP(P247,{0,33,40,50,60,70,80},{0,1,2,3,"3.5",4,5}))</f>
        <v>3</v>
      </c>
      <c r="R247" s="105">
        <v>30</v>
      </c>
      <c r="S247" s="105">
        <v>38</v>
      </c>
      <c r="T247" s="101">
        <f t="shared" si="65"/>
        <v>68</v>
      </c>
      <c r="U247" s="105">
        <v>12</v>
      </c>
      <c r="V247" s="105">
        <v>17</v>
      </c>
      <c r="W247" s="101">
        <f t="shared" si="66"/>
        <v>29</v>
      </c>
      <c r="X247" s="138">
        <f t="shared" si="67"/>
        <v>97</v>
      </c>
      <c r="Y247" s="99">
        <f>IF(X247="0","0",LOOKUP(X247,{0,66,80,100,120,140,160},{0,1,2,3,"3.5",4,5}))</f>
        <v>2</v>
      </c>
      <c r="Z247" s="105">
        <v>43</v>
      </c>
      <c r="AA247" s="105">
        <v>44</v>
      </c>
      <c r="AB247" s="99">
        <f t="shared" si="68"/>
        <v>87</v>
      </c>
      <c r="AC247" s="105">
        <v>24</v>
      </c>
      <c r="AD247" s="105">
        <v>27</v>
      </c>
      <c r="AE247" s="139">
        <f t="shared" si="69"/>
        <v>51</v>
      </c>
      <c r="AF247" s="140">
        <f t="shared" si="70"/>
        <v>138</v>
      </c>
      <c r="AG247" s="137" t="str">
        <f>IF(AF247="0","0",LOOKUP(AF247,{0,66,80,100,120,140,160},{0,1,2,3,"3.5",4,5}))</f>
        <v>3.5</v>
      </c>
      <c r="AH247" s="105">
        <v>52</v>
      </c>
      <c r="AI247" s="105">
        <v>44</v>
      </c>
      <c r="AJ247" s="99">
        <f t="shared" si="71"/>
        <v>96</v>
      </c>
      <c r="AK247" s="105">
        <v>24</v>
      </c>
      <c r="AL247" s="105">
        <v>24</v>
      </c>
      <c r="AM247" s="141">
        <f t="shared" si="72"/>
        <v>48</v>
      </c>
      <c r="AN247" s="140">
        <f t="shared" si="73"/>
        <v>144</v>
      </c>
      <c r="AO247" s="137">
        <f>IF(AN247="0","0",LOOKUP(AN247,{0,66,80,100,120,140,160},{0,1,2,3,"3.5",4,5}))</f>
        <v>4</v>
      </c>
      <c r="AP247" s="105">
        <v>46</v>
      </c>
      <c r="AQ247" s="105">
        <v>34</v>
      </c>
      <c r="AR247" s="101">
        <f t="shared" si="74"/>
        <v>80</v>
      </c>
      <c r="AS247" s="105">
        <v>16</v>
      </c>
      <c r="AT247" s="105">
        <v>20</v>
      </c>
      <c r="AU247" s="141">
        <f t="shared" si="75"/>
        <v>36</v>
      </c>
      <c r="AV247" s="141">
        <v>50</v>
      </c>
      <c r="AW247" s="141">
        <f t="shared" si="76"/>
        <v>166</v>
      </c>
      <c r="AX247" s="137">
        <f>IF(AW247="0","0",LOOKUP(AW247,{0,66,80,100,120,140,160},{0,1,2,3,"3.5",4,5}))</f>
        <v>5</v>
      </c>
      <c r="AY247" s="107" t="s">
        <v>486</v>
      </c>
      <c r="AZ247" s="107">
        <f>IF(ISBLANK(AX247)," ",IF(AX247="0","0",LOOKUP(AX247,{0,1,2,3,"3.5",4,5},{0,0,0,1,"1.5",2,3})))</f>
        <v>3</v>
      </c>
      <c r="BA247" s="44">
        <f t="shared" si="77"/>
        <v>3.75</v>
      </c>
      <c r="BB247" s="43" t="str">
        <f t="shared" si="78"/>
        <v>A-</v>
      </c>
      <c r="BC247" s="34" t="str">
        <f t="shared" si="79"/>
        <v>Good Result</v>
      </c>
      <c r="BD247" s="42"/>
      <c r="BE247" s="49" t="str">
        <f>IF(H247="0","0",LOOKUP(H247,{0,1,2,3,"3.5",4,5},{"F","D","C","B","A-","A","A+"}))</f>
        <v>A</v>
      </c>
      <c r="BF247" s="49" t="str">
        <f>IF(L247="0","0",LOOKUP(L247,{0,1,2,3,"3.5",4,5},{"F","D","C","B","A-","A","A+"}))</f>
        <v>B</v>
      </c>
      <c r="BG247" s="49" t="str">
        <f>IF(Q247="0","0",LOOKUP(Q247,{0,1,2,3,"3.5",4,5},{"F","D","C","B","A-","A","A+"}))</f>
        <v>B</v>
      </c>
      <c r="BH247" s="49" t="str">
        <f>IF(Y247="0","0",LOOKUP(Y247,{0,1,2,3,"3.5",4,5},{"F","D","C","B","A-","A","A+"}))</f>
        <v>C</v>
      </c>
      <c r="BI247" s="49" t="str">
        <f>IF(AG247="0","0",LOOKUP(AG247,{0,1,2,3,"3.5",4,5},{"F","D","C","B","A-","A","A+"}))</f>
        <v>A-</v>
      </c>
      <c r="BJ247" s="49" t="str">
        <f>IF(AO247="0","0",LOOKUP(AO247,{0,1,2,3,"3.5",4,5},{"F","D","C","B","A-","A","A+"}))</f>
        <v>A</v>
      </c>
      <c r="BK247" s="49" t="str">
        <f>IF(AX247="0","0",LOOKUP(AX247,{0,1,2,3,"3.5",4,5},{"F","D","C","B","A-","A","A+"}))</f>
        <v>A+</v>
      </c>
      <c r="BL247" s="50">
        <f t="shared" si="80"/>
        <v>854</v>
      </c>
    </row>
    <row r="248" spans="1:64" ht="15" customHeight="1">
      <c r="A248" s="37">
        <v>2244</v>
      </c>
      <c r="B248" s="38" t="s">
        <v>712</v>
      </c>
      <c r="C248" s="150">
        <v>36</v>
      </c>
      <c r="D248" s="150">
        <v>54</v>
      </c>
      <c r="E248" s="99">
        <f t="shared" si="61"/>
        <v>90</v>
      </c>
      <c r="F248" s="105">
        <v>22</v>
      </c>
      <c r="G248" s="99">
        <f t="shared" si="62"/>
        <v>112</v>
      </c>
      <c r="H248" s="135">
        <f>IF(G248="0","0",LOOKUP(G248,{0,66,80,100,120,140,160},{0,1,2,3,"3.5",4,5}))</f>
        <v>3</v>
      </c>
      <c r="I248" s="105">
        <v>44</v>
      </c>
      <c r="J248" s="105">
        <v>46</v>
      </c>
      <c r="K248" s="136">
        <f t="shared" si="63"/>
        <v>90</v>
      </c>
      <c r="L248" s="99">
        <f>IF(K248="0","0",LOOKUP(K248,{0,66,80,100,120,140,160},{0,1,2,3,"3.5",4,5}))</f>
        <v>2</v>
      </c>
      <c r="M248" s="105">
        <v>21</v>
      </c>
      <c r="N248" s="105">
        <v>13</v>
      </c>
      <c r="O248" s="105">
        <v>12</v>
      </c>
      <c r="P248" s="99">
        <f t="shared" si="64"/>
        <v>46</v>
      </c>
      <c r="Q248" s="137">
        <f>IF(P248="0","0",LOOKUP(P248,{0,33,40,50,60,70,80},{0,1,2,3,"3.5",4,5}))</f>
        <v>2</v>
      </c>
      <c r="R248" s="105">
        <v>17</v>
      </c>
      <c r="S248" s="105">
        <v>29</v>
      </c>
      <c r="T248" s="101">
        <f t="shared" si="65"/>
        <v>46</v>
      </c>
      <c r="U248" s="105">
        <v>15</v>
      </c>
      <c r="V248" s="105">
        <v>19</v>
      </c>
      <c r="W248" s="101">
        <f t="shared" si="66"/>
        <v>34</v>
      </c>
      <c r="X248" s="138">
        <f t="shared" si="67"/>
        <v>80</v>
      </c>
      <c r="Y248" s="99">
        <f>IF(X248="0","0",LOOKUP(X248,{0,66,80,100,120,140,160},{0,1,2,3,"3.5",4,5}))</f>
        <v>2</v>
      </c>
      <c r="Z248" s="105">
        <v>35</v>
      </c>
      <c r="AA248" s="105">
        <v>36</v>
      </c>
      <c r="AB248" s="99">
        <f t="shared" si="68"/>
        <v>71</v>
      </c>
      <c r="AC248" s="105">
        <v>25</v>
      </c>
      <c r="AD248" s="105">
        <v>21</v>
      </c>
      <c r="AE248" s="139">
        <f t="shared" si="69"/>
        <v>46</v>
      </c>
      <c r="AF248" s="140">
        <f t="shared" si="70"/>
        <v>117</v>
      </c>
      <c r="AG248" s="137">
        <f>IF(AF248="0","0",LOOKUP(AF248,{0,66,80,100,120,140,160},{0,1,2,3,"3.5",4,5}))</f>
        <v>3</v>
      </c>
      <c r="AH248" s="105">
        <v>34</v>
      </c>
      <c r="AI248" s="105">
        <v>41</v>
      </c>
      <c r="AJ248" s="99">
        <f t="shared" si="71"/>
        <v>75</v>
      </c>
      <c r="AK248" s="105">
        <v>21</v>
      </c>
      <c r="AL248" s="105">
        <v>23</v>
      </c>
      <c r="AM248" s="141">
        <f t="shared" si="72"/>
        <v>44</v>
      </c>
      <c r="AN248" s="140">
        <f t="shared" si="73"/>
        <v>119</v>
      </c>
      <c r="AO248" s="137">
        <f>IF(AN248="0","0",LOOKUP(AN248,{0,66,80,100,120,140,160},{0,1,2,3,"3.5",4,5}))</f>
        <v>3</v>
      </c>
      <c r="AP248" s="105">
        <v>29</v>
      </c>
      <c r="AQ248" s="105"/>
      <c r="AR248" s="101">
        <f t="shared" si="74"/>
        <v>29</v>
      </c>
      <c r="AS248" s="105">
        <v>19</v>
      </c>
      <c r="AT248" s="105"/>
      <c r="AU248" s="141">
        <f t="shared" si="75"/>
        <v>19</v>
      </c>
      <c r="AV248" s="141">
        <v>36</v>
      </c>
      <c r="AW248" s="141">
        <f t="shared" si="76"/>
        <v>84</v>
      </c>
      <c r="AX248" s="137">
        <f>IF(AW248="0","0",LOOKUP(AW248,{0,66,80,100,120,140,160},{0,1,2,3,"3.5",4,5}))</f>
        <v>2</v>
      </c>
      <c r="AY248" s="107" t="s">
        <v>486</v>
      </c>
      <c r="AZ248" s="107">
        <f>IF(ISBLANK(AX248)," ",IF(AX248="0","0",LOOKUP(AX248,{0,1,2,3,"3.5",4,5},{0,0,0,1,"1.5",2,3})))</f>
        <v>0</v>
      </c>
      <c r="BA248" s="44">
        <f t="shared" si="77"/>
        <v>2.5</v>
      </c>
      <c r="BB248" s="43" t="str">
        <f t="shared" si="78"/>
        <v>C</v>
      </c>
      <c r="BC248" s="34" t="str">
        <f t="shared" si="79"/>
        <v>Bellow Average Result</v>
      </c>
      <c r="BD248" s="42"/>
      <c r="BE248" s="49" t="str">
        <f>IF(H248="0","0",LOOKUP(H248,{0,1,2,3,"3.5",4,5},{"F","D","C","B","A-","A","A+"}))</f>
        <v>B</v>
      </c>
      <c r="BF248" s="49" t="str">
        <f>IF(L248="0","0",LOOKUP(L248,{0,1,2,3,"3.5",4,5},{"F","D","C","B","A-","A","A+"}))</f>
        <v>C</v>
      </c>
      <c r="BG248" s="49" t="str">
        <f>IF(Q248="0","0",LOOKUP(Q248,{0,1,2,3,"3.5",4,5},{"F","D","C","B","A-","A","A+"}))</f>
        <v>C</v>
      </c>
      <c r="BH248" s="49" t="str">
        <f>IF(Y248="0","0",LOOKUP(Y248,{0,1,2,3,"3.5",4,5},{"F","D","C","B","A-","A","A+"}))</f>
        <v>C</v>
      </c>
      <c r="BI248" s="49" t="str">
        <f>IF(AG248="0","0",LOOKUP(AG248,{0,1,2,3,"3.5",4,5},{"F","D","C","B","A-","A","A+"}))</f>
        <v>B</v>
      </c>
      <c r="BJ248" s="49" t="str">
        <f>IF(AO248="0","0",LOOKUP(AO248,{0,1,2,3,"3.5",4,5},{"F","D","C","B","A-","A","A+"}))</f>
        <v>B</v>
      </c>
      <c r="BK248" s="49" t="str">
        <f>IF(AX248="0","0",LOOKUP(AX248,{0,1,2,3,"3.5",4,5},{"F","D","C","B","A-","A","A+"}))</f>
        <v>C</v>
      </c>
      <c r="BL248" s="50">
        <f t="shared" si="80"/>
        <v>648</v>
      </c>
    </row>
    <row r="249" spans="1:64" ht="15" customHeight="1">
      <c r="A249" s="37">
        <v>2245</v>
      </c>
      <c r="B249" s="38"/>
      <c r="C249" s="150"/>
      <c r="D249" s="150"/>
      <c r="E249" s="99">
        <f t="shared" si="61"/>
        <v>0</v>
      </c>
      <c r="F249" s="105"/>
      <c r="G249" s="99">
        <f t="shared" si="62"/>
        <v>0</v>
      </c>
      <c r="H249" s="135">
        <f>IF(G249="0","0",LOOKUP(G249,{0,66,80,100,120,140,160},{0,1,2,3,"3.5",4,5}))</f>
        <v>0</v>
      </c>
      <c r="I249" s="105"/>
      <c r="J249" s="105"/>
      <c r="K249" s="136">
        <f t="shared" si="63"/>
        <v>0</v>
      </c>
      <c r="L249" s="99">
        <f>IF(K249="0","0",LOOKUP(K249,{0,66,80,100,120,140,160},{0,1,2,3,"3.5",4,5}))</f>
        <v>0</v>
      </c>
      <c r="M249" s="105"/>
      <c r="N249" s="105"/>
      <c r="O249" s="105"/>
      <c r="P249" s="99">
        <f t="shared" si="64"/>
        <v>0</v>
      </c>
      <c r="Q249" s="137">
        <f>IF(P249="0","0",LOOKUP(P249,{0,33,40,50,60,70,80},{0,1,2,3,"3.5",4,5}))</f>
        <v>0</v>
      </c>
      <c r="R249" s="105"/>
      <c r="S249" s="105"/>
      <c r="T249" s="101">
        <f t="shared" si="65"/>
        <v>0</v>
      </c>
      <c r="U249" s="105"/>
      <c r="V249" s="105"/>
      <c r="W249" s="101">
        <f t="shared" si="66"/>
        <v>0</v>
      </c>
      <c r="X249" s="138">
        <f t="shared" si="67"/>
        <v>0</v>
      </c>
      <c r="Y249" s="99">
        <f>IF(X249="0","0",LOOKUP(X249,{0,66,80,100,120,140,160},{0,1,2,3,"3.5",4,5}))</f>
        <v>0</v>
      </c>
      <c r="Z249" s="105"/>
      <c r="AA249" s="105"/>
      <c r="AB249" s="99">
        <f t="shared" si="68"/>
        <v>0</v>
      </c>
      <c r="AC249" s="105"/>
      <c r="AD249" s="105"/>
      <c r="AE249" s="139">
        <f t="shared" si="69"/>
        <v>0</v>
      </c>
      <c r="AF249" s="140">
        <f t="shared" si="70"/>
        <v>0</v>
      </c>
      <c r="AG249" s="137">
        <f>IF(AF249="0","0",LOOKUP(AF249,{0,66,80,100,120,140,160},{0,1,2,3,"3.5",4,5}))</f>
        <v>0</v>
      </c>
      <c r="AH249" s="105"/>
      <c r="AI249" s="105"/>
      <c r="AJ249" s="99">
        <f t="shared" si="71"/>
        <v>0</v>
      </c>
      <c r="AK249" s="105"/>
      <c r="AL249" s="105"/>
      <c r="AM249" s="141">
        <f t="shared" si="72"/>
        <v>0</v>
      </c>
      <c r="AN249" s="140">
        <f t="shared" si="73"/>
        <v>0</v>
      </c>
      <c r="AO249" s="137">
        <f>IF(AN249="0","0",LOOKUP(AN249,{0,66,80,100,120,140,160},{0,1,2,3,"3.5",4,5}))</f>
        <v>0</v>
      </c>
      <c r="AP249" s="105"/>
      <c r="AQ249" s="105"/>
      <c r="AR249" s="101">
        <f t="shared" si="74"/>
        <v>0</v>
      </c>
      <c r="AS249" s="105"/>
      <c r="AT249" s="105"/>
      <c r="AU249" s="141">
        <f t="shared" si="75"/>
        <v>0</v>
      </c>
      <c r="AV249" s="141"/>
      <c r="AW249" s="141">
        <f t="shared" si="76"/>
        <v>0</v>
      </c>
      <c r="AX249" s="137">
        <f>IF(AW249="0","0",LOOKUP(AW249,{0,66,80,100,120,140,160},{0,1,2,3,"3.5",4,5}))</f>
        <v>0</v>
      </c>
      <c r="AY249" s="107" t="s">
        <v>486</v>
      </c>
      <c r="AZ249" s="107">
        <f>IF(ISBLANK(AX249)," ",IF(AX249="0","0",LOOKUP(AX249,{0,1,2,3,"3.5",4,5},{0,0,0,1,"1.5",2,3})))</f>
        <v>0</v>
      </c>
      <c r="BA249" s="44">
        <f t="shared" si="77"/>
        <v>0</v>
      </c>
      <c r="BB249" s="43" t="str">
        <f t="shared" si="78"/>
        <v>F</v>
      </c>
      <c r="BC249" s="34" t="str">
        <f t="shared" si="79"/>
        <v>Fail</v>
      </c>
      <c r="BD249" s="42"/>
      <c r="BE249" s="49" t="str">
        <f>IF(H249="0","0",LOOKUP(H249,{0,1,2,3,"3.5",4,5},{"F","D","C","B","A-","A","A+"}))</f>
        <v>F</v>
      </c>
      <c r="BF249" s="49" t="str">
        <f>IF(L249="0","0",LOOKUP(L249,{0,1,2,3,"3.5",4,5},{"F","D","C","B","A-","A","A+"}))</f>
        <v>F</v>
      </c>
      <c r="BG249" s="49" t="str">
        <f>IF(Q249="0","0",LOOKUP(Q249,{0,1,2,3,"3.5",4,5},{"F","D","C","B","A-","A","A+"}))</f>
        <v>F</v>
      </c>
      <c r="BH249" s="49" t="str">
        <f>IF(Y249="0","0",LOOKUP(Y249,{0,1,2,3,"3.5",4,5},{"F","D","C","B","A-","A","A+"}))</f>
        <v>F</v>
      </c>
      <c r="BI249" s="49" t="str">
        <f>IF(AG249="0","0",LOOKUP(AG249,{0,1,2,3,"3.5",4,5},{"F","D","C","B","A-","A","A+"}))</f>
        <v>F</v>
      </c>
      <c r="BJ249" s="49" t="str">
        <f>IF(AO249="0","0",LOOKUP(AO249,{0,1,2,3,"3.5",4,5},{"F","D","C","B","A-","A","A+"}))</f>
        <v>F</v>
      </c>
      <c r="BK249" s="49" t="str">
        <f>IF(AX249="0","0",LOOKUP(AX249,{0,1,2,3,"3.5",4,5},{"F","D","C","B","A-","A","A+"}))</f>
        <v>F</v>
      </c>
      <c r="BL249" s="50">
        <f t="shared" si="80"/>
        <v>0</v>
      </c>
    </row>
    <row r="250" spans="1:64" ht="15" customHeight="1">
      <c r="A250" s="37">
        <v>2246</v>
      </c>
      <c r="B250" s="38" t="s">
        <v>713</v>
      </c>
      <c r="C250" s="150">
        <v>41</v>
      </c>
      <c r="D250" s="150">
        <v>61</v>
      </c>
      <c r="E250" s="99">
        <f t="shared" si="61"/>
        <v>102</v>
      </c>
      <c r="F250" s="105">
        <v>24</v>
      </c>
      <c r="G250" s="99">
        <f t="shared" si="62"/>
        <v>126</v>
      </c>
      <c r="H250" s="135" t="str">
        <f>IF(G250="0","0",LOOKUP(G250,{0,66,80,100,120,140,160},{0,1,2,3,"3.5",4,5}))</f>
        <v>3.5</v>
      </c>
      <c r="I250" s="105">
        <v>45</v>
      </c>
      <c r="J250" s="105">
        <v>35</v>
      </c>
      <c r="K250" s="136">
        <f t="shared" si="63"/>
        <v>80</v>
      </c>
      <c r="L250" s="99">
        <f>IF(K250="0","0",LOOKUP(K250,{0,66,80,100,120,140,160},{0,1,2,3,"3.5",4,5}))</f>
        <v>2</v>
      </c>
      <c r="M250" s="105">
        <v>26</v>
      </c>
      <c r="N250" s="105">
        <v>16</v>
      </c>
      <c r="O250" s="105">
        <v>15</v>
      </c>
      <c r="P250" s="99">
        <f t="shared" si="64"/>
        <v>57</v>
      </c>
      <c r="Q250" s="137">
        <f>IF(P250="0","0",LOOKUP(P250,{0,33,40,50,60,70,80},{0,1,2,3,"3.5",4,5}))</f>
        <v>3</v>
      </c>
      <c r="R250" s="105">
        <v>14</v>
      </c>
      <c r="S250" s="105">
        <v>45</v>
      </c>
      <c r="T250" s="101">
        <f t="shared" si="65"/>
        <v>59</v>
      </c>
      <c r="U250" s="105">
        <v>16</v>
      </c>
      <c r="V250" s="105">
        <v>16</v>
      </c>
      <c r="W250" s="101">
        <f t="shared" si="66"/>
        <v>32</v>
      </c>
      <c r="X250" s="138">
        <f t="shared" si="67"/>
        <v>91</v>
      </c>
      <c r="Y250" s="99">
        <f>IF(X250="0","0",LOOKUP(X250,{0,66,80,100,120,140,160},{0,1,2,3,"3.5",4,5}))</f>
        <v>2</v>
      </c>
      <c r="Z250" s="105">
        <v>44</v>
      </c>
      <c r="AA250" s="105">
        <v>45</v>
      </c>
      <c r="AB250" s="99">
        <f t="shared" si="68"/>
        <v>89</v>
      </c>
      <c r="AC250" s="105">
        <v>24</v>
      </c>
      <c r="AD250" s="105">
        <v>25</v>
      </c>
      <c r="AE250" s="139">
        <f t="shared" si="69"/>
        <v>49</v>
      </c>
      <c r="AF250" s="140">
        <f t="shared" si="70"/>
        <v>138</v>
      </c>
      <c r="AG250" s="137" t="str">
        <f>IF(AF250="0","0",LOOKUP(AF250,{0,66,80,100,120,140,160},{0,1,2,3,"3.5",4,5}))</f>
        <v>3.5</v>
      </c>
      <c r="AH250" s="105">
        <v>39</v>
      </c>
      <c r="AI250" s="105">
        <v>44</v>
      </c>
      <c r="AJ250" s="99">
        <f t="shared" si="71"/>
        <v>83</v>
      </c>
      <c r="AK250" s="105">
        <v>21</v>
      </c>
      <c r="AL250" s="105">
        <v>19</v>
      </c>
      <c r="AM250" s="141">
        <f t="shared" si="72"/>
        <v>40</v>
      </c>
      <c r="AN250" s="140">
        <f t="shared" si="73"/>
        <v>123</v>
      </c>
      <c r="AO250" s="137" t="str">
        <f>IF(AN250="0","0",LOOKUP(AN250,{0,66,80,100,120,140,160},{0,1,2,3,"3.5",4,5}))</f>
        <v>3.5</v>
      </c>
      <c r="AP250" s="105">
        <v>44</v>
      </c>
      <c r="AQ250" s="105">
        <v>33</v>
      </c>
      <c r="AR250" s="101">
        <f t="shared" si="74"/>
        <v>77</v>
      </c>
      <c r="AS250" s="105">
        <v>18</v>
      </c>
      <c r="AT250" s="105">
        <v>19</v>
      </c>
      <c r="AU250" s="141">
        <f t="shared" si="75"/>
        <v>37</v>
      </c>
      <c r="AV250" s="141">
        <v>50</v>
      </c>
      <c r="AW250" s="141">
        <f t="shared" si="76"/>
        <v>164</v>
      </c>
      <c r="AX250" s="137">
        <f>IF(AW250="0","0",LOOKUP(AW250,{0,66,80,100,120,140,160},{0,1,2,3,"3.5",4,5}))</f>
        <v>5</v>
      </c>
      <c r="AY250" s="107" t="s">
        <v>486</v>
      </c>
      <c r="AZ250" s="107">
        <f>IF(ISBLANK(AX250)," ",IF(AX250="0","0",LOOKUP(AX250,{0,1,2,3,"3.5",4,5},{0,0,0,1,"1.5",2,3})))</f>
        <v>3</v>
      </c>
      <c r="BA250" s="44">
        <f t="shared" si="77"/>
        <v>3.4166666666666665</v>
      </c>
      <c r="BB250" s="43" t="str">
        <f t="shared" si="78"/>
        <v>B</v>
      </c>
      <c r="BC250" s="34" t="str">
        <f t="shared" si="79"/>
        <v>Average Result</v>
      </c>
      <c r="BD250" s="42"/>
      <c r="BE250" s="49" t="str">
        <f>IF(H250="0","0",LOOKUP(H250,{0,1,2,3,"3.5",4,5},{"F","D","C","B","A-","A","A+"}))</f>
        <v>A-</v>
      </c>
      <c r="BF250" s="49" t="str">
        <f>IF(L250="0","0",LOOKUP(L250,{0,1,2,3,"3.5",4,5},{"F","D","C","B","A-","A","A+"}))</f>
        <v>C</v>
      </c>
      <c r="BG250" s="49" t="str">
        <f>IF(Q250="0","0",LOOKUP(Q250,{0,1,2,3,"3.5",4,5},{"F","D","C","B","A-","A","A+"}))</f>
        <v>B</v>
      </c>
      <c r="BH250" s="49" t="str">
        <f>IF(Y250="0","0",LOOKUP(Y250,{0,1,2,3,"3.5",4,5},{"F","D","C","B","A-","A","A+"}))</f>
        <v>C</v>
      </c>
      <c r="BI250" s="49" t="str">
        <f>IF(AG250="0","0",LOOKUP(AG250,{0,1,2,3,"3.5",4,5},{"F","D","C","B","A-","A","A+"}))</f>
        <v>A-</v>
      </c>
      <c r="BJ250" s="49" t="str">
        <f>IF(AO250="0","0",LOOKUP(AO250,{0,1,2,3,"3.5",4,5},{"F","D","C","B","A-","A","A+"}))</f>
        <v>A-</v>
      </c>
      <c r="BK250" s="49" t="str">
        <f>IF(AX250="0","0",LOOKUP(AX250,{0,1,2,3,"3.5",4,5},{"F","D","C","B","A-","A","A+"}))</f>
        <v>A+</v>
      </c>
      <c r="BL250" s="50">
        <f t="shared" si="80"/>
        <v>779</v>
      </c>
    </row>
    <row r="251" spans="1:64" ht="15" customHeight="1">
      <c r="A251" s="37">
        <v>2247</v>
      </c>
      <c r="B251" s="38" t="s">
        <v>714</v>
      </c>
      <c r="C251" s="150">
        <v>19</v>
      </c>
      <c r="D251" s="150"/>
      <c r="E251" s="99">
        <f t="shared" si="61"/>
        <v>19</v>
      </c>
      <c r="F251" s="105">
        <v>16</v>
      </c>
      <c r="G251" s="99">
        <f t="shared" si="62"/>
        <v>0</v>
      </c>
      <c r="H251" s="135">
        <f>IF(G251="0","0",LOOKUP(G251,{0,66,80,100,120,140,160},{0,1,2,3,"3.5",4,5}))</f>
        <v>0</v>
      </c>
      <c r="I251" s="105">
        <v>20</v>
      </c>
      <c r="J251" s="105">
        <v>33</v>
      </c>
      <c r="K251" s="136">
        <f t="shared" si="63"/>
        <v>53</v>
      </c>
      <c r="L251" s="99">
        <f>IF(K251="0","0",LOOKUP(K251,{0,66,80,100,120,140,160},{0,1,2,3,"3.5",4,5}))</f>
        <v>0</v>
      </c>
      <c r="M251" s="105">
        <v>22</v>
      </c>
      <c r="N251" s="105">
        <v>15</v>
      </c>
      <c r="O251" s="105">
        <v>12</v>
      </c>
      <c r="P251" s="99">
        <f t="shared" si="64"/>
        <v>49</v>
      </c>
      <c r="Q251" s="137">
        <f>IF(P251="0","0",LOOKUP(P251,{0,33,40,50,60,70,80},{0,1,2,3,"3.5",4,5}))</f>
        <v>2</v>
      </c>
      <c r="R251" s="105"/>
      <c r="S251" s="105"/>
      <c r="T251" s="101">
        <f t="shared" si="65"/>
        <v>0</v>
      </c>
      <c r="U251" s="105"/>
      <c r="V251" s="105"/>
      <c r="W251" s="101">
        <f t="shared" si="66"/>
        <v>0</v>
      </c>
      <c r="X251" s="138">
        <f t="shared" si="67"/>
        <v>0</v>
      </c>
      <c r="Y251" s="99">
        <f>IF(X251="0","0",LOOKUP(X251,{0,66,80,100,120,140,160},{0,1,2,3,"3.5",4,5}))</f>
        <v>0</v>
      </c>
      <c r="Z251" s="105">
        <v>31</v>
      </c>
      <c r="AA251" s="105">
        <v>20</v>
      </c>
      <c r="AB251" s="99">
        <f t="shared" si="68"/>
        <v>51</v>
      </c>
      <c r="AC251" s="105">
        <v>23</v>
      </c>
      <c r="AD251" s="105">
        <v>22</v>
      </c>
      <c r="AE251" s="139">
        <f t="shared" si="69"/>
        <v>45</v>
      </c>
      <c r="AF251" s="140">
        <f t="shared" si="70"/>
        <v>96</v>
      </c>
      <c r="AG251" s="137">
        <f>IF(AF251="0","0",LOOKUP(AF251,{0,66,80,100,120,140,160},{0,1,2,3,"3.5",4,5}))</f>
        <v>2</v>
      </c>
      <c r="AH251" s="105"/>
      <c r="AI251" s="105">
        <v>28</v>
      </c>
      <c r="AJ251" s="99">
        <f t="shared" si="71"/>
        <v>28</v>
      </c>
      <c r="AK251" s="105"/>
      <c r="AL251" s="105">
        <v>19</v>
      </c>
      <c r="AM251" s="141">
        <f t="shared" si="72"/>
        <v>19</v>
      </c>
      <c r="AN251" s="140">
        <f t="shared" si="73"/>
        <v>0</v>
      </c>
      <c r="AO251" s="137">
        <f>IF(AN251="0","0",LOOKUP(AN251,{0,66,80,100,120,140,160},{0,1,2,3,"3.5",4,5}))</f>
        <v>0</v>
      </c>
      <c r="AP251" s="105"/>
      <c r="AQ251" s="105">
        <v>9</v>
      </c>
      <c r="AR251" s="101">
        <f t="shared" si="74"/>
        <v>9</v>
      </c>
      <c r="AS251" s="105"/>
      <c r="AT251" s="105">
        <v>18</v>
      </c>
      <c r="AU251" s="141">
        <f t="shared" si="75"/>
        <v>18</v>
      </c>
      <c r="AV251" s="141"/>
      <c r="AW251" s="141">
        <f t="shared" si="76"/>
        <v>0</v>
      </c>
      <c r="AX251" s="137">
        <f>IF(AW251="0","0",LOOKUP(AW251,{0,66,80,100,120,140,160},{0,1,2,3,"3.5",4,5}))</f>
        <v>0</v>
      </c>
      <c r="AY251" s="107" t="s">
        <v>486</v>
      </c>
      <c r="AZ251" s="107">
        <f>IF(ISBLANK(AX251)," ",IF(AX251="0","0",LOOKUP(AX251,{0,1,2,3,"3.5",4,5},{0,0,0,1,"1.5",2,3})))</f>
        <v>0</v>
      </c>
      <c r="BA251" s="44">
        <f t="shared" si="77"/>
        <v>0</v>
      </c>
      <c r="BB251" s="43" t="str">
        <f t="shared" si="78"/>
        <v>F</v>
      </c>
      <c r="BC251" s="34" t="str">
        <f t="shared" si="79"/>
        <v>Fail</v>
      </c>
      <c r="BD251" s="42"/>
      <c r="BE251" s="49" t="str">
        <f>IF(H251="0","0",LOOKUP(H251,{0,1,2,3,"3.5",4,5},{"F","D","C","B","A-","A","A+"}))</f>
        <v>F</v>
      </c>
      <c r="BF251" s="49" t="str">
        <f>IF(L251="0","0",LOOKUP(L251,{0,1,2,3,"3.5",4,5},{"F","D","C","B","A-","A","A+"}))</f>
        <v>F</v>
      </c>
      <c r="BG251" s="49" t="str">
        <f>IF(Q251="0","0",LOOKUP(Q251,{0,1,2,3,"3.5",4,5},{"F","D","C","B","A-","A","A+"}))</f>
        <v>C</v>
      </c>
      <c r="BH251" s="49" t="str">
        <f>IF(Y251="0","0",LOOKUP(Y251,{0,1,2,3,"3.5",4,5},{"F","D","C","B","A-","A","A+"}))</f>
        <v>F</v>
      </c>
      <c r="BI251" s="49" t="str">
        <f>IF(AG251="0","0",LOOKUP(AG251,{0,1,2,3,"3.5",4,5},{"F","D","C","B","A-","A","A+"}))</f>
        <v>C</v>
      </c>
      <c r="BJ251" s="49" t="str">
        <f>IF(AO251="0","0",LOOKUP(AO251,{0,1,2,3,"3.5",4,5},{"F","D","C","B","A-","A","A+"}))</f>
        <v>F</v>
      </c>
      <c r="BK251" s="49" t="str">
        <f>IF(AX251="0","0",LOOKUP(AX251,{0,1,2,3,"3.5",4,5},{"F","D","C","B","A-","A","A+"}))</f>
        <v>F</v>
      </c>
      <c r="BL251" s="50">
        <f t="shared" si="80"/>
        <v>198</v>
      </c>
    </row>
    <row r="252" spans="1:64" ht="15" customHeight="1">
      <c r="A252" s="37">
        <v>2248</v>
      </c>
      <c r="B252" s="38" t="s">
        <v>715</v>
      </c>
      <c r="C252" s="150">
        <v>41</v>
      </c>
      <c r="D252" s="150">
        <v>61</v>
      </c>
      <c r="E252" s="99">
        <f t="shared" si="61"/>
        <v>102</v>
      </c>
      <c r="F252" s="105">
        <v>17</v>
      </c>
      <c r="G252" s="99">
        <f t="shared" si="62"/>
        <v>119</v>
      </c>
      <c r="H252" s="135">
        <f>IF(G252="0","0",LOOKUP(G252,{0,66,80,100,120,140,160},{0,1,2,3,"3.5",4,5}))</f>
        <v>3</v>
      </c>
      <c r="I252" s="105">
        <v>52</v>
      </c>
      <c r="J252" s="105">
        <v>61</v>
      </c>
      <c r="K252" s="136">
        <f t="shared" si="63"/>
        <v>113</v>
      </c>
      <c r="L252" s="99">
        <f>IF(K252="0","0",LOOKUP(K252,{0,66,80,100,120,140,160},{0,1,2,3,"3.5",4,5}))</f>
        <v>3</v>
      </c>
      <c r="M252" s="152">
        <v>27</v>
      </c>
      <c r="N252" s="105">
        <v>13</v>
      </c>
      <c r="O252" s="105">
        <v>17</v>
      </c>
      <c r="P252" s="99">
        <f t="shared" si="64"/>
        <v>57</v>
      </c>
      <c r="Q252" s="137">
        <f>IF(P252="0","0",LOOKUP(P252,{0,33,40,50,60,70,80},{0,1,2,3,"3.5",4,5}))</f>
        <v>3</v>
      </c>
      <c r="R252" s="105">
        <v>30</v>
      </c>
      <c r="S252" s="105">
        <v>35</v>
      </c>
      <c r="T252" s="101">
        <f t="shared" si="65"/>
        <v>65</v>
      </c>
      <c r="U252" s="105">
        <v>16</v>
      </c>
      <c r="V252" s="105">
        <v>15</v>
      </c>
      <c r="W252" s="101">
        <f t="shared" si="66"/>
        <v>31</v>
      </c>
      <c r="X252" s="138">
        <f t="shared" si="67"/>
        <v>96</v>
      </c>
      <c r="Y252" s="99">
        <f>IF(X252="0","0",LOOKUP(X252,{0,66,80,100,120,140,160},{0,1,2,3,"3.5",4,5}))</f>
        <v>2</v>
      </c>
      <c r="Z252" s="105">
        <v>40</v>
      </c>
      <c r="AA252" s="105">
        <v>38</v>
      </c>
      <c r="AB252" s="99">
        <f t="shared" si="68"/>
        <v>78</v>
      </c>
      <c r="AC252" s="105">
        <v>26</v>
      </c>
      <c r="AD252" s="105">
        <v>27</v>
      </c>
      <c r="AE252" s="139">
        <f t="shared" si="69"/>
        <v>53</v>
      </c>
      <c r="AF252" s="140">
        <f t="shared" si="70"/>
        <v>131</v>
      </c>
      <c r="AG252" s="137" t="str">
        <f>IF(AF252="0","0",LOOKUP(AF252,{0,66,80,100,120,140,160},{0,1,2,3,"3.5",4,5}))</f>
        <v>3.5</v>
      </c>
      <c r="AH252" s="105">
        <v>37</v>
      </c>
      <c r="AI252" s="105">
        <v>43</v>
      </c>
      <c r="AJ252" s="99">
        <f t="shared" si="71"/>
        <v>80</v>
      </c>
      <c r="AK252" s="105">
        <v>18</v>
      </c>
      <c r="AL252" s="105">
        <v>20</v>
      </c>
      <c r="AM252" s="141">
        <f t="shared" si="72"/>
        <v>38</v>
      </c>
      <c r="AN252" s="140">
        <f t="shared" si="73"/>
        <v>118</v>
      </c>
      <c r="AO252" s="137">
        <f>IF(AN252="0","0",LOOKUP(AN252,{0,66,80,100,120,140,160},{0,1,2,3,"3.5",4,5}))</f>
        <v>3</v>
      </c>
      <c r="AP252" s="105">
        <v>41</v>
      </c>
      <c r="AQ252" s="105">
        <v>34</v>
      </c>
      <c r="AR252" s="101">
        <f t="shared" si="74"/>
        <v>75</v>
      </c>
      <c r="AS252" s="105">
        <v>18</v>
      </c>
      <c r="AT252" s="105">
        <v>22</v>
      </c>
      <c r="AU252" s="141">
        <f t="shared" si="75"/>
        <v>40</v>
      </c>
      <c r="AV252" s="141">
        <v>50</v>
      </c>
      <c r="AW252" s="141">
        <f t="shared" si="76"/>
        <v>165</v>
      </c>
      <c r="AX252" s="137">
        <f>IF(AW252="0","0",LOOKUP(AW252,{0,66,80,100,120,140,160},{0,1,2,3,"3.5",4,5}))</f>
        <v>5</v>
      </c>
      <c r="AY252" s="107" t="s">
        <v>486</v>
      </c>
      <c r="AZ252" s="107">
        <f>IF(ISBLANK(AX252)," ",IF(AX252="0","0",LOOKUP(AX252,{0,1,2,3,"3.5",4,5},{0,0,0,1,"1.5",2,3})))</f>
        <v>3</v>
      </c>
      <c r="BA252" s="44">
        <f t="shared" si="77"/>
        <v>3.4166666666666665</v>
      </c>
      <c r="BB252" s="43" t="str">
        <f t="shared" si="78"/>
        <v>B</v>
      </c>
      <c r="BC252" s="34" t="str">
        <f t="shared" si="79"/>
        <v>Average Result</v>
      </c>
      <c r="BD252" s="42"/>
      <c r="BE252" s="49" t="str">
        <f>IF(H252="0","0",LOOKUP(H252,{0,1,2,3,"3.5",4,5},{"F","D","C","B","A-","A","A+"}))</f>
        <v>B</v>
      </c>
      <c r="BF252" s="49" t="str">
        <f>IF(L252="0","0",LOOKUP(L252,{0,1,2,3,"3.5",4,5},{"F","D","C","B","A-","A","A+"}))</f>
        <v>B</v>
      </c>
      <c r="BG252" s="49" t="str">
        <f>IF(Q252="0","0",LOOKUP(Q252,{0,1,2,3,"3.5",4,5},{"F","D","C","B","A-","A","A+"}))</f>
        <v>B</v>
      </c>
      <c r="BH252" s="49" t="str">
        <f>IF(Y252="0","0",LOOKUP(Y252,{0,1,2,3,"3.5",4,5},{"F","D","C","B","A-","A","A+"}))</f>
        <v>C</v>
      </c>
      <c r="BI252" s="49" t="str">
        <f>IF(AG252="0","0",LOOKUP(AG252,{0,1,2,3,"3.5",4,5},{"F","D","C","B","A-","A","A+"}))</f>
        <v>A-</v>
      </c>
      <c r="BJ252" s="49" t="str">
        <f>IF(AO252="0","0",LOOKUP(AO252,{0,1,2,3,"3.5",4,5},{"F","D","C","B","A-","A","A+"}))</f>
        <v>B</v>
      </c>
      <c r="BK252" s="49" t="str">
        <f>IF(AX252="0","0",LOOKUP(AX252,{0,1,2,3,"3.5",4,5},{"F","D","C","B","A-","A","A+"}))</f>
        <v>A+</v>
      </c>
      <c r="BL252" s="50">
        <f t="shared" si="80"/>
        <v>799</v>
      </c>
    </row>
    <row r="253" spans="1:64" ht="15" customHeight="1">
      <c r="A253" s="37">
        <v>2249</v>
      </c>
      <c r="B253" s="38" t="s">
        <v>716</v>
      </c>
      <c r="C253" s="150">
        <v>37</v>
      </c>
      <c r="D253" s="150">
        <v>61</v>
      </c>
      <c r="E253" s="99">
        <f t="shared" si="61"/>
        <v>98</v>
      </c>
      <c r="F253" s="105">
        <v>24</v>
      </c>
      <c r="G253" s="99">
        <f t="shared" si="62"/>
        <v>122</v>
      </c>
      <c r="H253" s="135" t="str">
        <f>IF(G253="0","0",LOOKUP(G253,{0,66,80,100,120,140,160},{0,1,2,3,"3.5",4,5}))</f>
        <v>3.5</v>
      </c>
      <c r="I253" s="105">
        <v>53</v>
      </c>
      <c r="J253" s="105">
        <v>65</v>
      </c>
      <c r="K253" s="136">
        <f t="shared" si="63"/>
        <v>118</v>
      </c>
      <c r="L253" s="99">
        <f>IF(K253="0","0",LOOKUP(K253,{0,66,80,100,120,140,160},{0,1,2,3,"3.5",4,5}))</f>
        <v>3</v>
      </c>
      <c r="M253" s="105">
        <v>31</v>
      </c>
      <c r="N253" s="105">
        <v>18</v>
      </c>
      <c r="O253" s="105">
        <v>18</v>
      </c>
      <c r="P253" s="99">
        <f t="shared" si="64"/>
        <v>67</v>
      </c>
      <c r="Q253" s="137" t="str">
        <f>IF(P253="0","0",LOOKUP(P253,{0,33,40,50,60,70,80},{0,1,2,3,"3.5",4,5}))</f>
        <v>3.5</v>
      </c>
      <c r="R253" s="105">
        <v>28</v>
      </c>
      <c r="S253" s="105">
        <v>31</v>
      </c>
      <c r="T253" s="101">
        <f t="shared" si="65"/>
        <v>59</v>
      </c>
      <c r="U253" s="105">
        <v>19</v>
      </c>
      <c r="V253" s="105">
        <v>20</v>
      </c>
      <c r="W253" s="101">
        <f t="shared" si="66"/>
        <v>39</v>
      </c>
      <c r="X253" s="138">
        <f t="shared" si="67"/>
        <v>98</v>
      </c>
      <c r="Y253" s="99">
        <f>IF(X253="0","0",LOOKUP(X253,{0,66,80,100,120,140,160},{0,1,2,3,"3.5",4,5}))</f>
        <v>2</v>
      </c>
      <c r="Z253" s="105">
        <v>36</v>
      </c>
      <c r="AA253" s="105">
        <v>35</v>
      </c>
      <c r="AB253" s="99">
        <f t="shared" si="68"/>
        <v>71</v>
      </c>
      <c r="AC253" s="105">
        <v>27</v>
      </c>
      <c r="AD253" s="105">
        <v>29</v>
      </c>
      <c r="AE253" s="139">
        <f t="shared" si="69"/>
        <v>56</v>
      </c>
      <c r="AF253" s="140">
        <f t="shared" si="70"/>
        <v>127</v>
      </c>
      <c r="AG253" s="137" t="str">
        <f>IF(AF253="0","0",LOOKUP(AF253,{0,66,80,100,120,140,160},{0,1,2,3,"3.5",4,5}))</f>
        <v>3.5</v>
      </c>
      <c r="AH253" s="105">
        <v>37</v>
      </c>
      <c r="AI253" s="105">
        <v>45</v>
      </c>
      <c r="AJ253" s="99">
        <f t="shared" si="71"/>
        <v>82</v>
      </c>
      <c r="AK253" s="105">
        <v>27</v>
      </c>
      <c r="AL253" s="105">
        <v>26</v>
      </c>
      <c r="AM253" s="141">
        <f t="shared" si="72"/>
        <v>53</v>
      </c>
      <c r="AN253" s="140">
        <f t="shared" si="73"/>
        <v>135</v>
      </c>
      <c r="AO253" s="137" t="str">
        <f>IF(AN253="0","0",LOOKUP(AN253,{0,66,80,100,120,140,160},{0,1,2,3,"3.5",4,5}))</f>
        <v>3.5</v>
      </c>
      <c r="AP253" s="105">
        <v>33</v>
      </c>
      <c r="AQ253" s="105">
        <v>37</v>
      </c>
      <c r="AR253" s="101">
        <f t="shared" si="74"/>
        <v>70</v>
      </c>
      <c r="AS253" s="105">
        <v>21</v>
      </c>
      <c r="AT253" s="105">
        <v>22</v>
      </c>
      <c r="AU253" s="141">
        <f t="shared" si="75"/>
        <v>43</v>
      </c>
      <c r="AV253" s="141">
        <v>42</v>
      </c>
      <c r="AW253" s="141">
        <f t="shared" si="76"/>
        <v>155</v>
      </c>
      <c r="AX253" s="137">
        <f>IF(AW253="0","0",LOOKUP(AW253,{0,66,80,100,120,140,160},{0,1,2,3,"3.5",4,5}))</f>
        <v>4</v>
      </c>
      <c r="AY253" s="107" t="s">
        <v>486</v>
      </c>
      <c r="AZ253" s="107">
        <f>IF(ISBLANK(AX253)," ",IF(AX253="0","0",LOOKUP(AX253,{0,1,2,3,"3.5",4,5},{0,0,0,1,"1.5",2,3})))</f>
        <v>2</v>
      </c>
      <c r="BA253" s="44">
        <f t="shared" si="77"/>
        <v>3.5</v>
      </c>
      <c r="BB253" s="43" t="str">
        <f t="shared" si="78"/>
        <v>A-</v>
      </c>
      <c r="BC253" s="34" t="str">
        <f t="shared" si="79"/>
        <v>Good Result</v>
      </c>
      <c r="BD253" s="42"/>
      <c r="BE253" s="49" t="str">
        <f>IF(H253="0","0",LOOKUP(H253,{0,1,2,3,"3.5",4,5},{"F","D","C","B","A-","A","A+"}))</f>
        <v>A-</v>
      </c>
      <c r="BF253" s="49" t="str">
        <f>IF(L253="0","0",LOOKUP(L253,{0,1,2,3,"3.5",4,5},{"F","D","C","B","A-","A","A+"}))</f>
        <v>B</v>
      </c>
      <c r="BG253" s="49" t="str">
        <f>IF(Q253="0","0",LOOKUP(Q253,{0,1,2,3,"3.5",4,5},{"F","D","C","B","A-","A","A+"}))</f>
        <v>A-</v>
      </c>
      <c r="BH253" s="49" t="str">
        <f>IF(Y253="0","0",LOOKUP(Y253,{0,1,2,3,"3.5",4,5},{"F","D","C","B","A-","A","A+"}))</f>
        <v>C</v>
      </c>
      <c r="BI253" s="49" t="str">
        <f>IF(AG253="0","0",LOOKUP(AG253,{0,1,2,3,"3.5",4,5},{"F","D","C","B","A-","A","A+"}))</f>
        <v>A-</v>
      </c>
      <c r="BJ253" s="49" t="str">
        <f>IF(AO253="0","0",LOOKUP(AO253,{0,1,2,3,"3.5",4,5},{"F","D","C","B","A-","A","A+"}))</f>
        <v>A-</v>
      </c>
      <c r="BK253" s="49" t="str">
        <f>IF(AX253="0","0",LOOKUP(AX253,{0,1,2,3,"3.5",4,5},{"F","D","C","B","A-","A","A+"}))</f>
        <v>A</v>
      </c>
      <c r="BL253" s="50">
        <f t="shared" si="80"/>
        <v>822</v>
      </c>
    </row>
    <row r="254" spans="1:64" ht="15" customHeight="1">
      <c r="A254" s="37">
        <v>2250</v>
      </c>
      <c r="B254" s="38" t="s">
        <v>717</v>
      </c>
      <c r="C254" s="150">
        <v>37</v>
      </c>
      <c r="D254" s="150">
        <v>70</v>
      </c>
      <c r="E254" s="99">
        <f t="shared" si="61"/>
        <v>107</v>
      </c>
      <c r="F254" s="105">
        <v>19</v>
      </c>
      <c r="G254" s="99">
        <f t="shared" si="62"/>
        <v>126</v>
      </c>
      <c r="H254" s="135" t="str">
        <f>IF(G254="0","0",LOOKUP(G254,{0,66,80,100,120,140,160},{0,1,2,3,"3.5",4,5}))</f>
        <v>3.5</v>
      </c>
      <c r="I254" s="105">
        <v>56</v>
      </c>
      <c r="J254" s="105">
        <v>65</v>
      </c>
      <c r="K254" s="136">
        <f t="shared" si="63"/>
        <v>121</v>
      </c>
      <c r="L254" s="99" t="str">
        <f>IF(K254="0","0",LOOKUP(K254,{0,66,80,100,120,140,160},{0,1,2,3,"3.5",4,5}))</f>
        <v>3.5</v>
      </c>
      <c r="M254" s="105">
        <v>33</v>
      </c>
      <c r="N254" s="105">
        <v>17</v>
      </c>
      <c r="O254" s="105">
        <v>15</v>
      </c>
      <c r="P254" s="99">
        <f t="shared" si="64"/>
        <v>65</v>
      </c>
      <c r="Q254" s="137" t="str">
        <f>IF(P254="0","0",LOOKUP(P254,{0,33,40,50,60,70,80},{0,1,2,3,"3.5",4,5}))</f>
        <v>3.5</v>
      </c>
      <c r="R254" s="105">
        <v>31</v>
      </c>
      <c r="S254" s="105">
        <v>36</v>
      </c>
      <c r="T254" s="101">
        <f t="shared" si="65"/>
        <v>67</v>
      </c>
      <c r="U254" s="105">
        <v>28</v>
      </c>
      <c r="V254" s="105">
        <v>20</v>
      </c>
      <c r="W254" s="101">
        <f t="shared" si="66"/>
        <v>48</v>
      </c>
      <c r="X254" s="138">
        <f t="shared" si="67"/>
        <v>115</v>
      </c>
      <c r="Y254" s="99">
        <f>IF(X254="0","0",LOOKUP(X254,{0,66,80,100,120,140,160},{0,1,2,3,"3.5",4,5}))</f>
        <v>3</v>
      </c>
      <c r="Z254" s="105">
        <v>41</v>
      </c>
      <c r="AA254" s="105">
        <v>47</v>
      </c>
      <c r="AB254" s="99">
        <f t="shared" si="68"/>
        <v>88</v>
      </c>
      <c r="AC254" s="105">
        <v>28</v>
      </c>
      <c r="AD254" s="105">
        <v>28</v>
      </c>
      <c r="AE254" s="139">
        <f t="shared" si="69"/>
        <v>56</v>
      </c>
      <c r="AF254" s="140">
        <f t="shared" si="70"/>
        <v>144</v>
      </c>
      <c r="AG254" s="137">
        <f>IF(AF254="0","0",LOOKUP(AF254,{0,66,80,100,120,140,160},{0,1,2,3,"3.5",4,5}))</f>
        <v>4</v>
      </c>
      <c r="AH254" s="105">
        <v>49</v>
      </c>
      <c r="AI254" s="105">
        <v>54</v>
      </c>
      <c r="AJ254" s="99">
        <f t="shared" si="71"/>
        <v>103</v>
      </c>
      <c r="AK254" s="105">
        <v>27</v>
      </c>
      <c r="AL254" s="105">
        <v>26</v>
      </c>
      <c r="AM254" s="141">
        <f t="shared" si="72"/>
        <v>53</v>
      </c>
      <c r="AN254" s="140">
        <f t="shared" si="73"/>
        <v>156</v>
      </c>
      <c r="AO254" s="137">
        <f>IF(AN254="0","0",LOOKUP(AN254,{0,66,80,100,120,140,160},{0,1,2,3,"3.5",4,5}))</f>
        <v>4</v>
      </c>
      <c r="AP254" s="105">
        <v>35</v>
      </c>
      <c r="AQ254" s="105">
        <v>42</v>
      </c>
      <c r="AR254" s="101">
        <f t="shared" si="74"/>
        <v>77</v>
      </c>
      <c r="AS254" s="105">
        <v>21</v>
      </c>
      <c r="AT254" s="105">
        <v>22</v>
      </c>
      <c r="AU254" s="141">
        <f t="shared" si="75"/>
        <v>43</v>
      </c>
      <c r="AV254" s="141">
        <v>50</v>
      </c>
      <c r="AW254" s="141">
        <f t="shared" si="76"/>
        <v>170</v>
      </c>
      <c r="AX254" s="137">
        <f>IF(AW254="0","0",LOOKUP(AW254,{0,66,80,100,120,140,160},{0,1,2,3,"3.5",4,5}))</f>
        <v>5</v>
      </c>
      <c r="AY254" s="107" t="s">
        <v>486</v>
      </c>
      <c r="AZ254" s="107">
        <f>IF(ISBLANK(AX254)," ",IF(AX254="0","0",LOOKUP(AX254,{0,1,2,3,"3.5",4,5},{0,0,0,1,"1.5",2,3})))</f>
        <v>3</v>
      </c>
      <c r="BA254" s="44">
        <f t="shared" si="77"/>
        <v>4.083333333333333</v>
      </c>
      <c r="BB254" s="43" t="str">
        <f t="shared" si="78"/>
        <v>A</v>
      </c>
      <c r="BC254" s="34" t="str">
        <f t="shared" si="79"/>
        <v>Very Good Result</v>
      </c>
      <c r="BD254" s="42"/>
      <c r="BE254" s="49" t="str">
        <f>IF(H254="0","0",LOOKUP(H254,{0,1,2,3,"3.5",4,5},{"F","D","C","B","A-","A","A+"}))</f>
        <v>A-</v>
      </c>
      <c r="BF254" s="49" t="str">
        <f>IF(L254="0","0",LOOKUP(L254,{0,1,2,3,"3.5",4,5},{"F","D","C","B","A-","A","A+"}))</f>
        <v>A-</v>
      </c>
      <c r="BG254" s="49" t="str">
        <f>IF(Q254="0","0",LOOKUP(Q254,{0,1,2,3,"3.5",4,5},{"F","D","C","B","A-","A","A+"}))</f>
        <v>A-</v>
      </c>
      <c r="BH254" s="49" t="str">
        <f>IF(Y254="0","0",LOOKUP(Y254,{0,1,2,3,"3.5",4,5},{"F","D","C","B","A-","A","A+"}))</f>
        <v>B</v>
      </c>
      <c r="BI254" s="49" t="str">
        <f>IF(AG254="0","0",LOOKUP(AG254,{0,1,2,3,"3.5",4,5},{"F","D","C","B","A-","A","A+"}))</f>
        <v>A</v>
      </c>
      <c r="BJ254" s="49" t="str">
        <f>IF(AO254="0","0",LOOKUP(AO254,{0,1,2,3,"3.5",4,5},{"F","D","C","B","A-","A","A+"}))</f>
        <v>A</v>
      </c>
      <c r="BK254" s="49" t="str">
        <f>IF(AX254="0","0",LOOKUP(AX254,{0,1,2,3,"3.5",4,5},{"F","D","C","B","A-","A","A+"}))</f>
        <v>A+</v>
      </c>
      <c r="BL254" s="50">
        <f t="shared" si="80"/>
        <v>897</v>
      </c>
    </row>
    <row r="255" spans="1:64" ht="15" customHeight="1">
      <c r="A255" s="37">
        <v>2251</v>
      </c>
      <c r="B255" s="38" t="s">
        <v>718</v>
      </c>
      <c r="C255" s="150">
        <v>18</v>
      </c>
      <c r="D255" s="150">
        <v>21</v>
      </c>
      <c r="E255" s="99">
        <f t="shared" si="61"/>
        <v>39</v>
      </c>
      <c r="F255" s="105">
        <v>20</v>
      </c>
      <c r="G255" s="99">
        <f t="shared" si="62"/>
        <v>0</v>
      </c>
      <c r="H255" s="135">
        <f>IF(G255="0","0",LOOKUP(G255,{0,66,80,100,120,140,160},{0,1,2,3,"3.5",4,5}))</f>
        <v>0</v>
      </c>
      <c r="I255" s="105">
        <v>37</v>
      </c>
      <c r="J255" s="105">
        <v>40</v>
      </c>
      <c r="K255" s="136">
        <f t="shared" si="63"/>
        <v>77</v>
      </c>
      <c r="L255" s="99">
        <f>IF(K255="0","0",LOOKUP(K255,{0,66,80,100,120,140,160},{0,1,2,3,"3.5",4,5}))</f>
        <v>1</v>
      </c>
      <c r="M255" s="105">
        <v>18</v>
      </c>
      <c r="N255" s="105">
        <v>14</v>
      </c>
      <c r="O255" s="105">
        <v>12</v>
      </c>
      <c r="P255" s="99">
        <f t="shared" si="64"/>
        <v>44</v>
      </c>
      <c r="Q255" s="137">
        <f>IF(P255="0","0",LOOKUP(P255,{0,33,40,50,60,70,80},{0,1,2,3,"3.5",4,5}))</f>
        <v>2</v>
      </c>
      <c r="R255" s="105"/>
      <c r="S255" s="105"/>
      <c r="T255" s="101">
        <f t="shared" si="65"/>
        <v>0</v>
      </c>
      <c r="U255" s="105"/>
      <c r="V255" s="105"/>
      <c r="W255" s="101">
        <f t="shared" si="66"/>
        <v>0</v>
      </c>
      <c r="X255" s="138">
        <f t="shared" si="67"/>
        <v>0</v>
      </c>
      <c r="Y255" s="99">
        <f>IF(X255="0","0",LOOKUP(X255,{0,66,80,100,120,140,160},{0,1,2,3,"3.5",4,5}))</f>
        <v>0</v>
      </c>
      <c r="Z255" s="105"/>
      <c r="AA255" s="105"/>
      <c r="AB255" s="99">
        <f t="shared" si="68"/>
        <v>0</v>
      </c>
      <c r="AC255" s="105"/>
      <c r="AD255" s="105"/>
      <c r="AE255" s="139">
        <f t="shared" si="69"/>
        <v>0</v>
      </c>
      <c r="AF255" s="140">
        <f t="shared" si="70"/>
        <v>0</v>
      </c>
      <c r="AG255" s="137">
        <f>IF(AF255="0","0",LOOKUP(AF255,{0,66,80,100,120,140,160},{0,1,2,3,"3.5",4,5}))</f>
        <v>0</v>
      </c>
      <c r="AH255" s="105">
        <v>24</v>
      </c>
      <c r="AI255" s="105">
        <v>18</v>
      </c>
      <c r="AJ255" s="99">
        <f t="shared" si="71"/>
        <v>42</v>
      </c>
      <c r="AK255" s="105">
        <v>27</v>
      </c>
      <c r="AL255" s="105">
        <v>24</v>
      </c>
      <c r="AM255" s="141">
        <f t="shared" si="72"/>
        <v>51</v>
      </c>
      <c r="AN255" s="140">
        <f t="shared" si="73"/>
        <v>93</v>
      </c>
      <c r="AO255" s="137">
        <f>IF(AN255="0","0",LOOKUP(AN255,{0,66,80,100,120,140,160},{0,1,2,3,"3.5",4,5}))</f>
        <v>2</v>
      </c>
      <c r="AP255" s="105"/>
      <c r="AQ255" s="105">
        <v>17</v>
      </c>
      <c r="AR255" s="101">
        <f t="shared" si="74"/>
        <v>17</v>
      </c>
      <c r="AS255" s="105"/>
      <c r="AT255" s="105">
        <v>20</v>
      </c>
      <c r="AU255" s="141">
        <f t="shared" si="75"/>
        <v>20</v>
      </c>
      <c r="AV255" s="141"/>
      <c r="AW255" s="141">
        <f t="shared" si="76"/>
        <v>0</v>
      </c>
      <c r="AX255" s="137">
        <f>IF(AW255="0","0",LOOKUP(AW255,{0,66,80,100,120,140,160},{0,1,2,3,"3.5",4,5}))</f>
        <v>0</v>
      </c>
      <c r="AY255" s="107" t="s">
        <v>486</v>
      </c>
      <c r="AZ255" s="107">
        <f>IF(ISBLANK(AX255)," ",IF(AX255="0","0",LOOKUP(AX255,{0,1,2,3,"3.5",4,5},{0,0,0,1,"1.5",2,3})))</f>
        <v>0</v>
      </c>
      <c r="BA255" s="44">
        <f t="shared" si="77"/>
        <v>0</v>
      </c>
      <c r="BB255" s="43" t="str">
        <f t="shared" si="78"/>
        <v>F</v>
      </c>
      <c r="BC255" s="34" t="str">
        <f t="shared" si="79"/>
        <v>Fail</v>
      </c>
      <c r="BD255" s="42"/>
      <c r="BE255" s="49" t="str">
        <f>IF(H255="0","0",LOOKUP(H255,{0,1,2,3,"3.5",4,5},{"F","D","C","B","A-","A","A+"}))</f>
        <v>F</v>
      </c>
      <c r="BF255" s="49" t="str">
        <f>IF(L255="0","0",LOOKUP(L255,{0,1,2,3,"3.5",4,5},{"F","D","C","B","A-","A","A+"}))</f>
        <v>D</v>
      </c>
      <c r="BG255" s="49" t="str">
        <f>IF(Q255="0","0",LOOKUP(Q255,{0,1,2,3,"3.5",4,5},{"F","D","C","B","A-","A","A+"}))</f>
        <v>C</v>
      </c>
      <c r="BH255" s="49" t="str">
        <f>IF(Y255="0","0",LOOKUP(Y255,{0,1,2,3,"3.5",4,5},{"F","D","C","B","A-","A","A+"}))</f>
        <v>F</v>
      </c>
      <c r="BI255" s="49" t="str">
        <f>IF(AG255="0","0",LOOKUP(AG255,{0,1,2,3,"3.5",4,5},{"F","D","C","B","A-","A","A+"}))</f>
        <v>F</v>
      </c>
      <c r="BJ255" s="49" t="str">
        <f>IF(AO255="0","0",LOOKUP(AO255,{0,1,2,3,"3.5",4,5},{"F","D","C","B","A-","A","A+"}))</f>
        <v>C</v>
      </c>
      <c r="BK255" s="49" t="str">
        <f>IF(AX255="0","0",LOOKUP(AX255,{0,1,2,3,"3.5",4,5},{"F","D","C","B","A-","A","A+"}))</f>
        <v>F</v>
      </c>
      <c r="BL255" s="50">
        <f t="shared" si="80"/>
        <v>214</v>
      </c>
    </row>
    <row r="256" spans="1:64" ht="15" customHeight="1">
      <c r="A256" s="37">
        <v>2252</v>
      </c>
      <c r="B256" s="38" t="s">
        <v>719</v>
      </c>
      <c r="C256" s="150">
        <v>43</v>
      </c>
      <c r="D256" s="150">
        <v>71</v>
      </c>
      <c r="E256" s="99">
        <f t="shared" si="61"/>
        <v>114</v>
      </c>
      <c r="F256" s="105">
        <v>22</v>
      </c>
      <c r="G256" s="99">
        <f t="shared" si="62"/>
        <v>136</v>
      </c>
      <c r="H256" s="135" t="str">
        <f>IF(G256="0","0",LOOKUP(G256,{0,66,80,100,120,140,160},{0,1,2,3,"3.5",4,5}))</f>
        <v>3.5</v>
      </c>
      <c r="I256" s="105">
        <v>58</v>
      </c>
      <c r="J256" s="105">
        <v>52</v>
      </c>
      <c r="K256" s="136">
        <f t="shared" si="63"/>
        <v>110</v>
      </c>
      <c r="L256" s="99">
        <f>IF(K256="0","0",LOOKUP(K256,{0,66,80,100,120,140,160},{0,1,2,3,"3.5",4,5}))</f>
        <v>3</v>
      </c>
      <c r="M256" s="105">
        <v>23</v>
      </c>
      <c r="N256" s="105">
        <v>14</v>
      </c>
      <c r="O256" s="105">
        <v>18</v>
      </c>
      <c r="P256" s="99">
        <f t="shared" si="64"/>
        <v>55</v>
      </c>
      <c r="Q256" s="137">
        <f>IF(P256="0","0",LOOKUP(P256,{0,33,40,50,60,70,80},{0,1,2,3,"3.5",4,5}))</f>
        <v>3</v>
      </c>
      <c r="R256" s="105">
        <v>34</v>
      </c>
      <c r="S256" s="105">
        <v>37</v>
      </c>
      <c r="T256" s="101">
        <f t="shared" si="65"/>
        <v>71</v>
      </c>
      <c r="U256" s="105">
        <v>16</v>
      </c>
      <c r="V256" s="105">
        <v>17</v>
      </c>
      <c r="W256" s="101">
        <f t="shared" si="66"/>
        <v>33</v>
      </c>
      <c r="X256" s="138">
        <f t="shared" si="67"/>
        <v>104</v>
      </c>
      <c r="Y256" s="99">
        <f>IF(X256="0","0",LOOKUP(X256,{0,66,80,100,120,140,160},{0,1,2,3,"3.5",4,5}))</f>
        <v>3</v>
      </c>
      <c r="Z256" s="105">
        <v>45</v>
      </c>
      <c r="AA256" s="105">
        <v>38</v>
      </c>
      <c r="AB256" s="99">
        <f t="shared" si="68"/>
        <v>83</v>
      </c>
      <c r="AC256" s="105">
        <v>25</v>
      </c>
      <c r="AD256" s="105">
        <v>27</v>
      </c>
      <c r="AE256" s="139">
        <f t="shared" si="69"/>
        <v>52</v>
      </c>
      <c r="AF256" s="140">
        <f t="shared" si="70"/>
        <v>135</v>
      </c>
      <c r="AG256" s="137" t="str">
        <f>IF(AF256="0","0",LOOKUP(AF256,{0,66,80,100,120,140,160},{0,1,2,3,"3.5",4,5}))</f>
        <v>3.5</v>
      </c>
      <c r="AH256" s="105">
        <v>40</v>
      </c>
      <c r="AI256" s="105">
        <v>35</v>
      </c>
      <c r="AJ256" s="99">
        <f t="shared" si="71"/>
        <v>75</v>
      </c>
      <c r="AK256" s="105">
        <v>27</v>
      </c>
      <c r="AL256" s="105">
        <v>22</v>
      </c>
      <c r="AM256" s="141">
        <f t="shared" si="72"/>
        <v>49</v>
      </c>
      <c r="AN256" s="140">
        <f t="shared" si="73"/>
        <v>124</v>
      </c>
      <c r="AO256" s="137" t="str">
        <f>IF(AN256="0","0",LOOKUP(AN256,{0,66,80,100,120,140,160},{0,1,2,3,"3.5",4,5}))</f>
        <v>3.5</v>
      </c>
      <c r="AP256" s="105">
        <v>40</v>
      </c>
      <c r="AQ256" s="105">
        <v>28</v>
      </c>
      <c r="AR256" s="101">
        <f t="shared" si="74"/>
        <v>68</v>
      </c>
      <c r="AS256" s="105">
        <v>17</v>
      </c>
      <c r="AT256" s="105">
        <v>22</v>
      </c>
      <c r="AU256" s="141">
        <f t="shared" si="75"/>
        <v>39</v>
      </c>
      <c r="AV256" s="141">
        <v>50</v>
      </c>
      <c r="AW256" s="141">
        <f t="shared" si="76"/>
        <v>157</v>
      </c>
      <c r="AX256" s="137">
        <f>IF(AW256="0","0",LOOKUP(AW256,{0,66,80,100,120,140,160},{0,1,2,3,"3.5",4,5}))</f>
        <v>4</v>
      </c>
      <c r="AY256" s="107" t="s">
        <v>486</v>
      </c>
      <c r="AZ256" s="107">
        <f>IF(ISBLANK(AX256)," ",IF(AX256="0","0",LOOKUP(AX256,{0,1,2,3,"3.5",4,5},{0,0,0,1,"1.5",2,3})))</f>
        <v>2</v>
      </c>
      <c r="BA256" s="44">
        <f t="shared" si="77"/>
        <v>3.5833333333333335</v>
      </c>
      <c r="BB256" s="43" t="str">
        <f t="shared" si="78"/>
        <v>A-</v>
      </c>
      <c r="BC256" s="34" t="str">
        <f t="shared" si="79"/>
        <v>Good Result</v>
      </c>
      <c r="BD256" s="42"/>
      <c r="BE256" s="49" t="str">
        <f>IF(H256="0","0",LOOKUP(H256,{0,1,2,3,"3.5",4,5},{"F","D","C","B","A-","A","A+"}))</f>
        <v>A-</v>
      </c>
      <c r="BF256" s="49" t="str">
        <f>IF(L256="0","0",LOOKUP(L256,{0,1,2,3,"3.5",4,5},{"F","D","C","B","A-","A","A+"}))</f>
        <v>B</v>
      </c>
      <c r="BG256" s="49" t="str">
        <f>IF(Q256="0","0",LOOKUP(Q256,{0,1,2,3,"3.5",4,5},{"F","D","C","B","A-","A","A+"}))</f>
        <v>B</v>
      </c>
      <c r="BH256" s="49" t="str">
        <f>IF(Y256="0","0",LOOKUP(Y256,{0,1,2,3,"3.5",4,5},{"F","D","C","B","A-","A","A+"}))</f>
        <v>B</v>
      </c>
      <c r="BI256" s="49" t="str">
        <f>IF(AG256="0","0",LOOKUP(AG256,{0,1,2,3,"3.5",4,5},{"F","D","C","B","A-","A","A+"}))</f>
        <v>A-</v>
      </c>
      <c r="BJ256" s="49" t="str">
        <f>IF(AO256="0","0",LOOKUP(AO256,{0,1,2,3,"3.5",4,5},{"F","D","C","B","A-","A","A+"}))</f>
        <v>A-</v>
      </c>
      <c r="BK256" s="49" t="str">
        <f>IF(AX256="0","0",LOOKUP(AX256,{0,1,2,3,"3.5",4,5},{"F","D","C","B","A-","A","A+"}))</f>
        <v>A</v>
      </c>
      <c r="BL256" s="50">
        <f t="shared" si="80"/>
        <v>821</v>
      </c>
    </row>
    <row r="257" spans="1:64" ht="15" customHeight="1">
      <c r="A257" s="37">
        <v>2253</v>
      </c>
      <c r="B257" s="38" t="s">
        <v>720</v>
      </c>
      <c r="C257" s="150">
        <v>37</v>
      </c>
      <c r="D257" s="150">
        <v>66</v>
      </c>
      <c r="E257" s="99">
        <f t="shared" si="61"/>
        <v>103</v>
      </c>
      <c r="F257" s="105">
        <v>25</v>
      </c>
      <c r="G257" s="99">
        <f t="shared" si="62"/>
        <v>128</v>
      </c>
      <c r="H257" s="135" t="str">
        <f>IF(G257="0","0",LOOKUP(G257,{0,66,80,100,120,140,160},{0,1,2,3,"3.5",4,5}))</f>
        <v>3.5</v>
      </c>
      <c r="I257" s="105">
        <v>46</v>
      </c>
      <c r="J257" s="105">
        <v>43</v>
      </c>
      <c r="K257" s="136">
        <f t="shared" si="63"/>
        <v>89</v>
      </c>
      <c r="L257" s="99">
        <f>IF(K257="0","0",LOOKUP(K257,{0,66,80,100,120,140,160},{0,1,2,3,"3.5",4,5}))</f>
        <v>2</v>
      </c>
      <c r="M257" s="105">
        <v>20</v>
      </c>
      <c r="N257" s="105">
        <v>13</v>
      </c>
      <c r="O257" s="105">
        <v>15</v>
      </c>
      <c r="P257" s="99">
        <f t="shared" si="64"/>
        <v>48</v>
      </c>
      <c r="Q257" s="137">
        <f>IF(P257="0","0",LOOKUP(P257,{0,33,40,50,60,70,80},{0,1,2,3,"3.5",4,5}))</f>
        <v>2</v>
      </c>
      <c r="R257" s="105">
        <v>16</v>
      </c>
      <c r="S257" s="105">
        <v>29</v>
      </c>
      <c r="T257" s="101">
        <f t="shared" si="65"/>
        <v>45</v>
      </c>
      <c r="U257" s="105">
        <v>12</v>
      </c>
      <c r="V257" s="105">
        <v>16</v>
      </c>
      <c r="W257" s="101">
        <f t="shared" si="66"/>
        <v>28</v>
      </c>
      <c r="X257" s="138">
        <f t="shared" si="67"/>
        <v>73</v>
      </c>
      <c r="Y257" s="99">
        <f>IF(X257="0","0",LOOKUP(X257,{0,66,80,100,120,140,160},{0,1,2,3,"3.5",4,5}))</f>
        <v>1</v>
      </c>
      <c r="Z257" s="105">
        <v>36</v>
      </c>
      <c r="AA257" s="105">
        <v>34</v>
      </c>
      <c r="AB257" s="99">
        <f t="shared" si="68"/>
        <v>70</v>
      </c>
      <c r="AC257" s="105">
        <v>26</v>
      </c>
      <c r="AD257" s="105">
        <v>25</v>
      </c>
      <c r="AE257" s="139">
        <f t="shared" si="69"/>
        <v>51</v>
      </c>
      <c r="AF257" s="140">
        <f t="shared" si="70"/>
        <v>121</v>
      </c>
      <c r="AG257" s="137" t="str">
        <f>IF(AF257="0","0",LOOKUP(AF257,{0,66,80,100,120,140,160},{0,1,2,3,"3.5",4,5}))</f>
        <v>3.5</v>
      </c>
      <c r="AH257" s="105">
        <v>37</v>
      </c>
      <c r="AI257" s="105">
        <v>42</v>
      </c>
      <c r="AJ257" s="99">
        <f t="shared" si="71"/>
        <v>79</v>
      </c>
      <c r="AK257" s="105">
        <v>27</v>
      </c>
      <c r="AL257" s="105">
        <v>21</v>
      </c>
      <c r="AM257" s="141">
        <f t="shared" si="72"/>
        <v>48</v>
      </c>
      <c r="AN257" s="140">
        <f t="shared" si="73"/>
        <v>127</v>
      </c>
      <c r="AO257" s="137" t="str">
        <f>IF(AN257="0","0",LOOKUP(AN257,{0,66,80,100,120,140,160},{0,1,2,3,"3.5",4,5}))</f>
        <v>3.5</v>
      </c>
      <c r="AP257" s="105">
        <v>35</v>
      </c>
      <c r="AQ257" s="105">
        <v>28</v>
      </c>
      <c r="AR257" s="101">
        <f t="shared" si="74"/>
        <v>63</v>
      </c>
      <c r="AS257" s="105">
        <v>19</v>
      </c>
      <c r="AT257" s="105">
        <v>21</v>
      </c>
      <c r="AU257" s="141">
        <f t="shared" si="75"/>
        <v>40</v>
      </c>
      <c r="AV257" s="141">
        <v>42</v>
      </c>
      <c r="AW257" s="141">
        <f t="shared" si="76"/>
        <v>145</v>
      </c>
      <c r="AX257" s="137">
        <f>IF(AW257="0","0",LOOKUP(AW257,{0,66,80,100,120,140,160},{0,1,2,3,"3.5",4,5}))</f>
        <v>4</v>
      </c>
      <c r="AY257" s="107" t="s">
        <v>486</v>
      </c>
      <c r="AZ257" s="107">
        <f>IF(ISBLANK(AX257)," ",IF(AX257="0","0",LOOKUP(AX257,{0,1,2,3,"3.5",4,5},{0,0,0,1,"1.5",2,3})))</f>
        <v>2</v>
      </c>
      <c r="BA257" s="44">
        <f t="shared" si="77"/>
        <v>2.9166666666666665</v>
      </c>
      <c r="BB257" s="43" t="str">
        <f t="shared" si="78"/>
        <v>C</v>
      </c>
      <c r="BC257" s="34" t="str">
        <f t="shared" si="79"/>
        <v>Bellow Average Result</v>
      </c>
      <c r="BD257" s="42"/>
      <c r="BE257" s="49" t="str">
        <f>IF(H257="0","0",LOOKUP(H257,{0,1,2,3,"3.5",4,5},{"F","D","C","B","A-","A","A+"}))</f>
        <v>A-</v>
      </c>
      <c r="BF257" s="49" t="str">
        <f>IF(L257="0","0",LOOKUP(L257,{0,1,2,3,"3.5",4,5},{"F","D","C","B","A-","A","A+"}))</f>
        <v>C</v>
      </c>
      <c r="BG257" s="49" t="str">
        <f>IF(Q257="0","0",LOOKUP(Q257,{0,1,2,3,"3.5",4,5},{"F","D","C","B","A-","A","A+"}))</f>
        <v>C</v>
      </c>
      <c r="BH257" s="49" t="str">
        <f>IF(Y257="0","0",LOOKUP(Y257,{0,1,2,3,"3.5",4,5},{"F","D","C","B","A-","A","A+"}))</f>
        <v>D</v>
      </c>
      <c r="BI257" s="49" t="str">
        <f>IF(AG257="0","0",LOOKUP(AG257,{0,1,2,3,"3.5",4,5},{"F","D","C","B","A-","A","A+"}))</f>
        <v>A-</v>
      </c>
      <c r="BJ257" s="49" t="str">
        <f>IF(AO257="0","0",LOOKUP(AO257,{0,1,2,3,"3.5",4,5},{"F","D","C","B","A-","A","A+"}))</f>
        <v>A-</v>
      </c>
      <c r="BK257" s="49" t="str">
        <f>IF(AX257="0","0",LOOKUP(AX257,{0,1,2,3,"3.5",4,5},{"F","D","C","B","A-","A","A+"}))</f>
        <v>A</v>
      </c>
      <c r="BL257" s="50">
        <f t="shared" si="80"/>
        <v>731</v>
      </c>
    </row>
    <row r="258" spans="1:64" ht="15" customHeight="1">
      <c r="A258" s="37">
        <v>2254</v>
      </c>
      <c r="B258" s="38" t="s">
        <v>721</v>
      </c>
      <c r="C258" s="150">
        <v>49</v>
      </c>
      <c r="D258" s="150">
        <v>71</v>
      </c>
      <c r="E258" s="99">
        <f t="shared" si="61"/>
        <v>120</v>
      </c>
      <c r="F258" s="105">
        <v>23</v>
      </c>
      <c r="G258" s="99">
        <f t="shared" si="62"/>
        <v>143</v>
      </c>
      <c r="H258" s="135">
        <f>IF(G258="0","0",LOOKUP(G258,{0,66,80,100,120,140,160},{0,1,2,3,"3.5",4,5}))</f>
        <v>4</v>
      </c>
      <c r="I258" s="105">
        <v>53</v>
      </c>
      <c r="J258" s="105">
        <v>48</v>
      </c>
      <c r="K258" s="136">
        <f t="shared" si="63"/>
        <v>101</v>
      </c>
      <c r="L258" s="99">
        <f>IF(K258="0","0",LOOKUP(K258,{0,66,80,100,120,140,160},{0,1,2,3,"3.5",4,5}))</f>
        <v>3</v>
      </c>
      <c r="M258" s="105">
        <v>32</v>
      </c>
      <c r="N258" s="105">
        <v>12</v>
      </c>
      <c r="O258" s="105">
        <v>15</v>
      </c>
      <c r="P258" s="99">
        <f t="shared" si="64"/>
        <v>59</v>
      </c>
      <c r="Q258" s="137">
        <f>IF(P258="0","0",LOOKUP(P258,{0,33,40,50,60,70,80},{0,1,2,3,"3.5",4,5}))</f>
        <v>3</v>
      </c>
      <c r="R258" s="105">
        <v>32</v>
      </c>
      <c r="S258" s="105">
        <v>39</v>
      </c>
      <c r="T258" s="101">
        <f t="shared" si="65"/>
        <v>71</v>
      </c>
      <c r="U258" s="105">
        <v>16</v>
      </c>
      <c r="V258" s="105">
        <v>21</v>
      </c>
      <c r="W258" s="101">
        <f t="shared" si="66"/>
        <v>37</v>
      </c>
      <c r="X258" s="138">
        <f t="shared" si="67"/>
        <v>108</v>
      </c>
      <c r="Y258" s="99">
        <f>IF(X258="0","0",LOOKUP(X258,{0,66,80,100,120,140,160},{0,1,2,3,"3.5",4,5}))</f>
        <v>3</v>
      </c>
      <c r="Z258" s="105">
        <v>46</v>
      </c>
      <c r="AA258" s="105">
        <v>38</v>
      </c>
      <c r="AB258" s="99">
        <f t="shared" si="68"/>
        <v>84</v>
      </c>
      <c r="AC258" s="105">
        <v>27</v>
      </c>
      <c r="AD258" s="105">
        <v>25</v>
      </c>
      <c r="AE258" s="139">
        <f t="shared" si="69"/>
        <v>52</v>
      </c>
      <c r="AF258" s="140">
        <f t="shared" si="70"/>
        <v>136</v>
      </c>
      <c r="AG258" s="137" t="str">
        <f>IF(AF258="0","0",LOOKUP(AF258,{0,66,80,100,120,140,160},{0,1,2,3,"3.5",4,5}))</f>
        <v>3.5</v>
      </c>
      <c r="AH258" s="105">
        <v>40</v>
      </c>
      <c r="AI258" s="105">
        <v>49</v>
      </c>
      <c r="AJ258" s="99">
        <f t="shared" si="71"/>
        <v>89</v>
      </c>
      <c r="AK258" s="105">
        <v>26</v>
      </c>
      <c r="AL258" s="105">
        <v>21</v>
      </c>
      <c r="AM258" s="141">
        <f t="shared" si="72"/>
        <v>47</v>
      </c>
      <c r="AN258" s="140">
        <f t="shared" si="73"/>
        <v>136</v>
      </c>
      <c r="AO258" s="137" t="str">
        <f>IF(AN258="0","0",LOOKUP(AN258,{0,66,80,100,120,140,160},{0,1,2,3,"3.5",4,5}))</f>
        <v>3.5</v>
      </c>
      <c r="AP258" s="105">
        <v>40</v>
      </c>
      <c r="AQ258" s="105">
        <v>35</v>
      </c>
      <c r="AR258" s="101">
        <f t="shared" si="74"/>
        <v>75</v>
      </c>
      <c r="AS258" s="105">
        <v>20</v>
      </c>
      <c r="AT258" s="105">
        <v>21</v>
      </c>
      <c r="AU258" s="141">
        <f t="shared" si="75"/>
        <v>41</v>
      </c>
      <c r="AV258" s="141">
        <v>50</v>
      </c>
      <c r="AW258" s="141">
        <f t="shared" si="76"/>
        <v>166</v>
      </c>
      <c r="AX258" s="137">
        <f>IF(AW258="0","0",LOOKUP(AW258,{0,66,80,100,120,140,160},{0,1,2,3,"3.5",4,5}))</f>
        <v>5</v>
      </c>
      <c r="AY258" s="107" t="s">
        <v>486</v>
      </c>
      <c r="AZ258" s="107">
        <f>IF(ISBLANK(AX258)," ",IF(AX258="0","0",LOOKUP(AX258,{0,1,2,3,"3.5",4,5},{0,0,0,1,"1.5",2,3})))</f>
        <v>3</v>
      </c>
      <c r="BA258" s="44">
        <f t="shared" si="77"/>
        <v>3.8333333333333335</v>
      </c>
      <c r="BB258" s="43" t="str">
        <f t="shared" si="78"/>
        <v>A-</v>
      </c>
      <c r="BC258" s="34" t="str">
        <f t="shared" si="79"/>
        <v>Good Result</v>
      </c>
      <c r="BD258" s="42"/>
      <c r="BE258" s="49" t="str">
        <f>IF(H258="0","0",LOOKUP(H258,{0,1,2,3,"3.5",4,5},{"F","D","C","B","A-","A","A+"}))</f>
        <v>A</v>
      </c>
      <c r="BF258" s="49" t="str">
        <f>IF(L258="0","0",LOOKUP(L258,{0,1,2,3,"3.5",4,5},{"F","D","C","B","A-","A","A+"}))</f>
        <v>B</v>
      </c>
      <c r="BG258" s="49" t="str">
        <f>IF(Q258="0","0",LOOKUP(Q258,{0,1,2,3,"3.5",4,5},{"F","D","C","B","A-","A","A+"}))</f>
        <v>B</v>
      </c>
      <c r="BH258" s="49" t="str">
        <f>IF(Y258="0","0",LOOKUP(Y258,{0,1,2,3,"3.5",4,5},{"F","D","C","B","A-","A","A+"}))</f>
        <v>B</v>
      </c>
      <c r="BI258" s="49" t="str">
        <f>IF(AG258="0","0",LOOKUP(AG258,{0,1,2,3,"3.5",4,5},{"F","D","C","B","A-","A","A+"}))</f>
        <v>A-</v>
      </c>
      <c r="BJ258" s="49" t="str">
        <f>IF(AO258="0","0",LOOKUP(AO258,{0,1,2,3,"3.5",4,5},{"F","D","C","B","A-","A","A+"}))</f>
        <v>A-</v>
      </c>
      <c r="BK258" s="49" t="str">
        <f>IF(AX258="0","0",LOOKUP(AX258,{0,1,2,3,"3.5",4,5},{"F","D","C","B","A-","A","A+"}))</f>
        <v>A+</v>
      </c>
      <c r="BL258" s="50">
        <f t="shared" si="80"/>
        <v>849</v>
      </c>
    </row>
    <row r="259" spans="1:64" ht="15" customHeight="1">
      <c r="A259" s="37">
        <v>2255</v>
      </c>
      <c r="B259" s="38" t="s">
        <v>722</v>
      </c>
      <c r="C259" s="150">
        <v>44</v>
      </c>
      <c r="D259" s="150">
        <v>70</v>
      </c>
      <c r="E259" s="99">
        <f t="shared" si="61"/>
        <v>114</v>
      </c>
      <c r="F259" s="105">
        <v>23</v>
      </c>
      <c r="G259" s="99">
        <f t="shared" si="62"/>
        <v>137</v>
      </c>
      <c r="H259" s="135" t="str">
        <f>IF(G259="0","0",LOOKUP(G259,{0,66,80,100,120,140,160},{0,1,2,3,"3.5",4,5}))</f>
        <v>3.5</v>
      </c>
      <c r="I259" s="105">
        <v>60</v>
      </c>
      <c r="J259" s="105">
        <v>62</v>
      </c>
      <c r="K259" s="136">
        <f t="shared" si="63"/>
        <v>122</v>
      </c>
      <c r="L259" s="99" t="str">
        <f>IF(K259="0","0",LOOKUP(K259,{0,66,80,100,120,140,160},{0,1,2,3,"3.5",4,5}))</f>
        <v>3.5</v>
      </c>
      <c r="M259" s="105">
        <v>32</v>
      </c>
      <c r="N259" s="105">
        <v>20</v>
      </c>
      <c r="O259" s="105">
        <v>12</v>
      </c>
      <c r="P259" s="99">
        <f t="shared" si="64"/>
        <v>64</v>
      </c>
      <c r="Q259" s="137" t="str">
        <f>IF(P259="0","0",LOOKUP(P259,{0,33,40,50,60,70,80},{0,1,2,3,"3.5",4,5}))</f>
        <v>3.5</v>
      </c>
      <c r="R259" s="105">
        <v>29</v>
      </c>
      <c r="S259" s="105">
        <v>39</v>
      </c>
      <c r="T259" s="101">
        <f t="shared" si="65"/>
        <v>68</v>
      </c>
      <c r="U259" s="105">
        <v>21</v>
      </c>
      <c r="V259" s="105">
        <v>18</v>
      </c>
      <c r="W259" s="101">
        <f t="shared" si="66"/>
        <v>39</v>
      </c>
      <c r="X259" s="138">
        <f t="shared" si="67"/>
        <v>107</v>
      </c>
      <c r="Y259" s="99">
        <f>IF(X259="0","0",LOOKUP(X259,{0,66,80,100,120,140,160},{0,1,2,3,"3.5",4,5}))</f>
        <v>3</v>
      </c>
      <c r="Z259" s="105">
        <v>51</v>
      </c>
      <c r="AA259" s="105">
        <v>39</v>
      </c>
      <c r="AB259" s="99">
        <f t="shared" si="68"/>
        <v>90</v>
      </c>
      <c r="AC259" s="105">
        <v>28</v>
      </c>
      <c r="AD259" s="105">
        <v>26</v>
      </c>
      <c r="AE259" s="139">
        <f t="shared" si="69"/>
        <v>54</v>
      </c>
      <c r="AF259" s="140">
        <f t="shared" si="70"/>
        <v>144</v>
      </c>
      <c r="AG259" s="137">
        <f>IF(AF259="0","0",LOOKUP(AF259,{0,66,80,100,120,140,160},{0,1,2,3,"3.5",4,5}))</f>
        <v>4</v>
      </c>
      <c r="AH259" s="105">
        <v>48</v>
      </c>
      <c r="AI259" s="105">
        <v>42</v>
      </c>
      <c r="AJ259" s="99">
        <f t="shared" si="71"/>
        <v>90</v>
      </c>
      <c r="AK259" s="105">
        <v>25</v>
      </c>
      <c r="AL259" s="105">
        <v>23</v>
      </c>
      <c r="AM259" s="141">
        <f t="shared" si="72"/>
        <v>48</v>
      </c>
      <c r="AN259" s="140">
        <f t="shared" si="73"/>
        <v>138</v>
      </c>
      <c r="AO259" s="137" t="str">
        <f>IF(AN259="0","0",LOOKUP(AN259,{0,66,80,100,120,140,160},{0,1,2,3,"3.5",4,5}))</f>
        <v>3.5</v>
      </c>
      <c r="AP259" s="105">
        <v>41</v>
      </c>
      <c r="AQ259" s="105">
        <v>33</v>
      </c>
      <c r="AR259" s="101">
        <f t="shared" si="74"/>
        <v>74</v>
      </c>
      <c r="AS259" s="105">
        <v>21</v>
      </c>
      <c r="AT259" s="105">
        <v>19</v>
      </c>
      <c r="AU259" s="141">
        <f t="shared" si="75"/>
        <v>40</v>
      </c>
      <c r="AV259" s="141">
        <v>48</v>
      </c>
      <c r="AW259" s="141">
        <f t="shared" si="76"/>
        <v>162</v>
      </c>
      <c r="AX259" s="137">
        <f>IF(AW259="0","0",LOOKUP(AW259,{0,66,80,100,120,140,160},{0,1,2,3,"3.5",4,5}))</f>
        <v>5</v>
      </c>
      <c r="AY259" s="107" t="s">
        <v>486</v>
      </c>
      <c r="AZ259" s="107">
        <f>IF(ISBLANK(AX259)," ",IF(AX259="0","0",LOOKUP(AX259,{0,1,2,3,"3.5",4,5},{0,0,0,1,"1.5",2,3})))</f>
        <v>3</v>
      </c>
      <c r="BA259" s="44">
        <f t="shared" si="77"/>
        <v>4</v>
      </c>
      <c r="BB259" s="43" t="str">
        <f t="shared" si="78"/>
        <v>A</v>
      </c>
      <c r="BC259" s="34" t="str">
        <f t="shared" si="79"/>
        <v>Very Good Result</v>
      </c>
      <c r="BD259" s="42"/>
      <c r="BE259" s="49" t="str">
        <f>IF(H259="0","0",LOOKUP(H259,{0,1,2,3,"3.5",4,5},{"F","D","C","B","A-","A","A+"}))</f>
        <v>A-</v>
      </c>
      <c r="BF259" s="49" t="str">
        <f>IF(L259="0","0",LOOKUP(L259,{0,1,2,3,"3.5",4,5},{"F","D","C","B","A-","A","A+"}))</f>
        <v>A-</v>
      </c>
      <c r="BG259" s="49" t="str">
        <f>IF(Q259="0","0",LOOKUP(Q259,{0,1,2,3,"3.5",4,5},{"F","D","C","B","A-","A","A+"}))</f>
        <v>A-</v>
      </c>
      <c r="BH259" s="49" t="str">
        <f>IF(Y259="0","0",LOOKUP(Y259,{0,1,2,3,"3.5",4,5},{"F","D","C","B","A-","A","A+"}))</f>
        <v>B</v>
      </c>
      <c r="BI259" s="49" t="str">
        <f>IF(AG259="0","0",LOOKUP(AG259,{0,1,2,3,"3.5",4,5},{"F","D","C","B","A-","A","A+"}))</f>
        <v>A</v>
      </c>
      <c r="BJ259" s="49" t="str">
        <f>IF(AO259="0","0",LOOKUP(AO259,{0,1,2,3,"3.5",4,5},{"F","D","C","B","A-","A","A+"}))</f>
        <v>A-</v>
      </c>
      <c r="BK259" s="49" t="str">
        <f>IF(AX259="0","0",LOOKUP(AX259,{0,1,2,3,"3.5",4,5},{"F","D","C","B","A-","A","A+"}))</f>
        <v>A+</v>
      </c>
      <c r="BL259" s="50">
        <f t="shared" si="80"/>
        <v>874</v>
      </c>
    </row>
    <row r="260" spans="1:64" ht="15" customHeight="1">
      <c r="A260" s="37">
        <v>2256</v>
      </c>
      <c r="B260" s="38" t="s">
        <v>723</v>
      </c>
      <c r="C260" s="150">
        <v>54</v>
      </c>
      <c r="D260" s="150">
        <v>74</v>
      </c>
      <c r="E260" s="99">
        <f t="shared" si="61"/>
        <v>128</v>
      </c>
      <c r="F260" s="105">
        <v>25</v>
      </c>
      <c r="G260" s="99">
        <f t="shared" si="62"/>
        <v>153</v>
      </c>
      <c r="H260" s="135">
        <f>IF(G260="0","0",LOOKUP(G260,{0,66,80,100,120,140,160},{0,1,2,3,"3.5",4,5}))</f>
        <v>4</v>
      </c>
      <c r="I260" s="105">
        <v>50</v>
      </c>
      <c r="J260" s="105">
        <v>66</v>
      </c>
      <c r="K260" s="136">
        <f t="shared" si="63"/>
        <v>116</v>
      </c>
      <c r="L260" s="99">
        <f>IF(K260="0","0",LOOKUP(K260,{0,66,80,100,120,140,160},{0,1,2,3,"3.5",4,5}))</f>
        <v>3</v>
      </c>
      <c r="M260" s="105">
        <v>33</v>
      </c>
      <c r="N260" s="105">
        <v>18</v>
      </c>
      <c r="O260" s="105">
        <v>22</v>
      </c>
      <c r="P260" s="99">
        <f t="shared" si="64"/>
        <v>73</v>
      </c>
      <c r="Q260" s="137">
        <f>IF(P260="0","0",LOOKUP(P260,{0,33,40,50,60,70,80},{0,1,2,3,"3.5",4,5}))</f>
        <v>4</v>
      </c>
      <c r="R260" s="105">
        <v>45</v>
      </c>
      <c r="S260" s="105">
        <v>45</v>
      </c>
      <c r="T260" s="101">
        <f t="shared" si="65"/>
        <v>90</v>
      </c>
      <c r="U260" s="105">
        <v>22</v>
      </c>
      <c r="V260" s="105">
        <v>17</v>
      </c>
      <c r="W260" s="101">
        <f t="shared" si="66"/>
        <v>39</v>
      </c>
      <c r="X260" s="138">
        <f t="shared" si="67"/>
        <v>129</v>
      </c>
      <c r="Y260" s="99" t="str">
        <f>IF(X260="0","0",LOOKUP(X260,{0,66,80,100,120,140,160},{0,1,2,3,"3.5",4,5}))</f>
        <v>3.5</v>
      </c>
      <c r="Z260" s="105">
        <v>51</v>
      </c>
      <c r="AA260" s="105">
        <v>48</v>
      </c>
      <c r="AB260" s="99">
        <f t="shared" si="68"/>
        <v>99</v>
      </c>
      <c r="AC260" s="105">
        <v>28</v>
      </c>
      <c r="AD260" s="105">
        <v>25</v>
      </c>
      <c r="AE260" s="139">
        <f t="shared" si="69"/>
        <v>53</v>
      </c>
      <c r="AF260" s="140">
        <f t="shared" si="70"/>
        <v>152</v>
      </c>
      <c r="AG260" s="137">
        <f>IF(AF260="0","0",LOOKUP(AF260,{0,66,80,100,120,140,160},{0,1,2,3,"3.5",4,5}))</f>
        <v>4</v>
      </c>
      <c r="AH260" s="105">
        <v>53</v>
      </c>
      <c r="AI260" s="105">
        <v>58</v>
      </c>
      <c r="AJ260" s="99">
        <f t="shared" si="71"/>
        <v>111</v>
      </c>
      <c r="AK260" s="105">
        <v>26</v>
      </c>
      <c r="AL260" s="105">
        <v>24</v>
      </c>
      <c r="AM260" s="141">
        <f t="shared" si="72"/>
        <v>50</v>
      </c>
      <c r="AN260" s="140">
        <f t="shared" si="73"/>
        <v>161</v>
      </c>
      <c r="AO260" s="137">
        <f>IF(AN260="0","0",LOOKUP(AN260,{0,66,80,100,120,140,160},{0,1,2,3,"3.5",4,5}))</f>
        <v>5</v>
      </c>
      <c r="AP260" s="105">
        <v>44</v>
      </c>
      <c r="AQ260" s="105">
        <v>38</v>
      </c>
      <c r="AR260" s="101">
        <f t="shared" si="74"/>
        <v>82</v>
      </c>
      <c r="AS260" s="105">
        <v>20</v>
      </c>
      <c r="AT260" s="105">
        <v>18</v>
      </c>
      <c r="AU260" s="141">
        <f t="shared" si="75"/>
        <v>38</v>
      </c>
      <c r="AV260" s="141">
        <v>50</v>
      </c>
      <c r="AW260" s="141">
        <f t="shared" si="76"/>
        <v>170</v>
      </c>
      <c r="AX260" s="137">
        <f>IF(AW260="0","0",LOOKUP(AW260,{0,66,80,100,120,140,160},{0,1,2,3,"3.5",4,5}))</f>
        <v>5</v>
      </c>
      <c r="AY260" s="107" t="s">
        <v>486</v>
      </c>
      <c r="AZ260" s="107">
        <f>IF(ISBLANK(AX260)," ",IF(AX260="0","0",LOOKUP(AX260,{0,1,2,3,"3.5",4,5},{0,0,0,1,"1.5",2,3})))</f>
        <v>3</v>
      </c>
      <c r="BA260" s="44">
        <f t="shared" si="77"/>
        <v>4.416666666666667</v>
      </c>
      <c r="BB260" s="43" t="str">
        <f t="shared" si="78"/>
        <v>A</v>
      </c>
      <c r="BC260" s="34" t="str">
        <f t="shared" si="79"/>
        <v>Very Good Result</v>
      </c>
      <c r="BD260" s="42"/>
      <c r="BE260" s="49" t="str">
        <f>IF(H260="0","0",LOOKUP(H260,{0,1,2,3,"3.5",4,5},{"F","D","C","B","A-","A","A+"}))</f>
        <v>A</v>
      </c>
      <c r="BF260" s="49" t="str">
        <f>IF(L260="0","0",LOOKUP(L260,{0,1,2,3,"3.5",4,5},{"F","D","C","B","A-","A","A+"}))</f>
        <v>B</v>
      </c>
      <c r="BG260" s="49" t="str">
        <f>IF(Q260="0","0",LOOKUP(Q260,{0,1,2,3,"3.5",4,5},{"F","D","C","B","A-","A","A+"}))</f>
        <v>A</v>
      </c>
      <c r="BH260" s="49" t="str">
        <f>IF(Y260="0","0",LOOKUP(Y260,{0,1,2,3,"3.5",4,5},{"F","D","C","B","A-","A","A+"}))</f>
        <v>A-</v>
      </c>
      <c r="BI260" s="49" t="str">
        <f>IF(AG260="0","0",LOOKUP(AG260,{0,1,2,3,"3.5",4,5},{"F","D","C","B","A-","A","A+"}))</f>
        <v>A</v>
      </c>
      <c r="BJ260" s="49" t="str">
        <f>IF(AO260="0","0",LOOKUP(AO260,{0,1,2,3,"3.5",4,5},{"F","D","C","B","A-","A","A+"}))</f>
        <v>A+</v>
      </c>
      <c r="BK260" s="49" t="str">
        <f>IF(AX260="0","0",LOOKUP(AX260,{0,1,2,3,"3.5",4,5},{"F","D","C","B","A-","A","A+"}))</f>
        <v>A+</v>
      </c>
      <c r="BL260" s="50">
        <f t="shared" si="80"/>
        <v>954</v>
      </c>
    </row>
    <row r="261" spans="1:64" ht="15" customHeight="1">
      <c r="A261" s="37">
        <v>2257</v>
      </c>
      <c r="B261" s="38" t="s">
        <v>724</v>
      </c>
      <c r="C261" s="150">
        <v>30</v>
      </c>
      <c r="D261" s="150">
        <v>68</v>
      </c>
      <c r="E261" s="99">
        <f t="shared" si="61"/>
        <v>98</v>
      </c>
      <c r="F261" s="105">
        <v>23</v>
      </c>
      <c r="G261" s="99">
        <f t="shared" si="62"/>
        <v>121</v>
      </c>
      <c r="H261" s="135" t="str">
        <f>IF(G261="0","0",LOOKUP(G261,{0,66,80,100,120,140,160},{0,1,2,3,"3.5",4,5}))</f>
        <v>3.5</v>
      </c>
      <c r="I261" s="105">
        <v>44</v>
      </c>
      <c r="J261" s="105">
        <v>52</v>
      </c>
      <c r="K261" s="136">
        <f t="shared" si="63"/>
        <v>96</v>
      </c>
      <c r="L261" s="99">
        <f>IF(K261="0","0",LOOKUP(K261,{0,66,80,100,120,140,160},{0,1,2,3,"3.5",4,5}))</f>
        <v>2</v>
      </c>
      <c r="M261" s="105">
        <v>21</v>
      </c>
      <c r="N261" s="105">
        <v>15</v>
      </c>
      <c r="O261" s="105">
        <v>12</v>
      </c>
      <c r="P261" s="99">
        <f t="shared" si="64"/>
        <v>48</v>
      </c>
      <c r="Q261" s="137">
        <f>IF(P261="0","0",LOOKUP(P261,{0,33,40,50,60,70,80},{0,1,2,3,"3.5",4,5}))</f>
        <v>2</v>
      </c>
      <c r="R261" s="105">
        <v>27</v>
      </c>
      <c r="S261" s="105">
        <v>29</v>
      </c>
      <c r="T261" s="101">
        <f t="shared" si="65"/>
        <v>56</v>
      </c>
      <c r="U261" s="105">
        <v>18</v>
      </c>
      <c r="V261" s="105">
        <v>18</v>
      </c>
      <c r="W261" s="101">
        <f t="shared" si="66"/>
        <v>36</v>
      </c>
      <c r="X261" s="138">
        <f t="shared" si="67"/>
        <v>92</v>
      </c>
      <c r="Y261" s="99">
        <f>IF(X261="0","0",LOOKUP(X261,{0,66,80,100,120,140,160},{0,1,2,3,"3.5",4,5}))</f>
        <v>2</v>
      </c>
      <c r="Z261" s="105">
        <v>34</v>
      </c>
      <c r="AA261" s="105">
        <v>41</v>
      </c>
      <c r="AB261" s="99">
        <f t="shared" si="68"/>
        <v>75</v>
      </c>
      <c r="AC261" s="105">
        <v>28</v>
      </c>
      <c r="AD261" s="105">
        <v>28</v>
      </c>
      <c r="AE261" s="139">
        <f t="shared" si="69"/>
        <v>56</v>
      </c>
      <c r="AF261" s="140">
        <f t="shared" si="70"/>
        <v>131</v>
      </c>
      <c r="AG261" s="137" t="str">
        <f>IF(AF261="0","0",LOOKUP(AF261,{0,66,80,100,120,140,160},{0,1,2,3,"3.5",4,5}))</f>
        <v>3.5</v>
      </c>
      <c r="AH261" s="105">
        <v>37</v>
      </c>
      <c r="AI261" s="105">
        <v>30</v>
      </c>
      <c r="AJ261" s="99">
        <f t="shared" si="71"/>
        <v>67</v>
      </c>
      <c r="AK261" s="105">
        <v>25</v>
      </c>
      <c r="AL261" s="105">
        <v>25</v>
      </c>
      <c r="AM261" s="141">
        <f t="shared" si="72"/>
        <v>50</v>
      </c>
      <c r="AN261" s="140">
        <f t="shared" si="73"/>
        <v>117</v>
      </c>
      <c r="AO261" s="137">
        <f>IF(AN261="0","0",LOOKUP(AN261,{0,66,80,100,120,140,160},{0,1,2,3,"3.5",4,5}))</f>
        <v>3</v>
      </c>
      <c r="AP261" s="105">
        <v>30</v>
      </c>
      <c r="AQ261" s="105">
        <v>35</v>
      </c>
      <c r="AR261" s="101">
        <f t="shared" si="74"/>
        <v>65</v>
      </c>
      <c r="AS261" s="105">
        <v>19</v>
      </c>
      <c r="AT261" s="105">
        <v>20</v>
      </c>
      <c r="AU261" s="141">
        <f t="shared" si="75"/>
        <v>39</v>
      </c>
      <c r="AV261" s="141">
        <v>42</v>
      </c>
      <c r="AW261" s="141">
        <f t="shared" si="76"/>
        <v>146</v>
      </c>
      <c r="AX261" s="137">
        <f>IF(AW261="0","0",LOOKUP(AW261,{0,66,80,100,120,140,160},{0,1,2,3,"3.5",4,5}))</f>
        <v>4</v>
      </c>
      <c r="AY261" s="107" t="s">
        <v>486</v>
      </c>
      <c r="AZ261" s="107">
        <f>IF(ISBLANK(AX261)," ",IF(AX261="0","0",LOOKUP(AX261,{0,1,2,3,"3.5",4,5},{0,0,0,1,"1.5",2,3})))</f>
        <v>2</v>
      </c>
      <c r="BA261" s="44">
        <f t="shared" si="77"/>
        <v>3</v>
      </c>
      <c r="BB261" s="43" t="str">
        <f t="shared" si="78"/>
        <v>B</v>
      </c>
      <c r="BC261" s="34" t="str">
        <f t="shared" si="79"/>
        <v>Average Result</v>
      </c>
      <c r="BD261" s="42"/>
      <c r="BE261" s="49" t="str">
        <f>IF(H261="0","0",LOOKUP(H261,{0,1,2,3,"3.5",4,5},{"F","D","C","B","A-","A","A+"}))</f>
        <v>A-</v>
      </c>
      <c r="BF261" s="49" t="str">
        <f>IF(L261="0","0",LOOKUP(L261,{0,1,2,3,"3.5",4,5},{"F","D","C","B","A-","A","A+"}))</f>
        <v>C</v>
      </c>
      <c r="BG261" s="49" t="str">
        <f>IF(Q261="0","0",LOOKUP(Q261,{0,1,2,3,"3.5",4,5},{"F","D","C","B","A-","A","A+"}))</f>
        <v>C</v>
      </c>
      <c r="BH261" s="49" t="str">
        <f>IF(Y261="0","0",LOOKUP(Y261,{0,1,2,3,"3.5",4,5},{"F","D","C","B","A-","A","A+"}))</f>
        <v>C</v>
      </c>
      <c r="BI261" s="49" t="str">
        <f>IF(AG261="0","0",LOOKUP(AG261,{0,1,2,3,"3.5",4,5},{"F","D","C","B","A-","A","A+"}))</f>
        <v>A-</v>
      </c>
      <c r="BJ261" s="49" t="str">
        <f>IF(AO261="0","0",LOOKUP(AO261,{0,1,2,3,"3.5",4,5},{"F","D","C","B","A-","A","A+"}))</f>
        <v>B</v>
      </c>
      <c r="BK261" s="49" t="str">
        <f>IF(AX261="0","0",LOOKUP(AX261,{0,1,2,3,"3.5",4,5},{"F","D","C","B","A-","A","A+"}))</f>
        <v>A</v>
      </c>
      <c r="BL261" s="50">
        <f t="shared" si="80"/>
        <v>751</v>
      </c>
    </row>
    <row r="262" spans="1:64" ht="15" customHeight="1">
      <c r="A262" s="37">
        <v>2258</v>
      </c>
      <c r="B262" s="38" t="s">
        <v>725</v>
      </c>
      <c r="C262" s="150">
        <v>44</v>
      </c>
      <c r="D262" s="150">
        <v>67</v>
      </c>
      <c r="E262" s="99">
        <f t="shared" ref="E262:E305" si="81">SUM(C262+D262)</f>
        <v>111</v>
      </c>
      <c r="F262" s="105">
        <v>24</v>
      </c>
      <c r="G262" s="99">
        <f t="shared" ref="G262:G325" si="82">IF(OR((E262&lt;50),(F262&lt;9)),0,SUM(E262+F262))</f>
        <v>135</v>
      </c>
      <c r="H262" s="135" t="str">
        <f>IF(G262="0","0",LOOKUP(G262,{0,66,80,100,120,140,160},{0,1,2,3,"3.5",4,5}))</f>
        <v>3.5</v>
      </c>
      <c r="I262" s="105">
        <v>55</v>
      </c>
      <c r="J262" s="105">
        <v>56</v>
      </c>
      <c r="K262" s="136">
        <f t="shared" ref="K262:K325" si="83">SUM(I262+J262)</f>
        <v>111</v>
      </c>
      <c r="L262" s="99">
        <f>IF(K262="0","0",LOOKUP(K262,{0,66,80,100,120,140,160},{0,1,2,3,"3.5",4,5}))</f>
        <v>3</v>
      </c>
      <c r="M262" s="105">
        <v>24</v>
      </c>
      <c r="N262" s="105">
        <v>13</v>
      </c>
      <c r="O262" s="105">
        <v>15</v>
      </c>
      <c r="P262" s="99">
        <f t="shared" ref="P262:P325" si="84">IF(OR((M262&lt;12),(N262&lt;8),(O262&lt;8)),0,SUM(M262+N262+O262))</f>
        <v>52</v>
      </c>
      <c r="Q262" s="137">
        <f>IF(P262="0","0",LOOKUP(P262,{0,33,40,50,60,70,80},{0,1,2,3,"3.5",4,5}))</f>
        <v>3</v>
      </c>
      <c r="R262" s="105">
        <v>34</v>
      </c>
      <c r="S262" s="105">
        <v>45</v>
      </c>
      <c r="T262" s="101">
        <f t="shared" ref="T262:T325" si="85">SUM(R262+S262)</f>
        <v>79</v>
      </c>
      <c r="U262" s="105">
        <v>16</v>
      </c>
      <c r="V262" s="105">
        <v>14</v>
      </c>
      <c r="W262" s="101">
        <f t="shared" ref="W262:W325" si="86">SUM(U262+V262)</f>
        <v>30</v>
      </c>
      <c r="X262" s="138">
        <f t="shared" ref="X262:X325" si="87">IF(OR((T262&lt;38),(W262&lt;18)),0,SUM(T262+W262))</f>
        <v>109</v>
      </c>
      <c r="Y262" s="99">
        <f>IF(X262="0","0",LOOKUP(X262,{0,66,80,100,120,140,160},{0,1,2,3,"3.5",4,5}))</f>
        <v>3</v>
      </c>
      <c r="Z262" s="105">
        <v>53</v>
      </c>
      <c r="AA262" s="105">
        <v>46</v>
      </c>
      <c r="AB262" s="99">
        <f t="shared" ref="AB262:AB325" si="88">SUM(Z262+AA262)</f>
        <v>99</v>
      </c>
      <c r="AC262" s="105">
        <v>24</v>
      </c>
      <c r="AD262" s="105">
        <v>27</v>
      </c>
      <c r="AE262" s="139">
        <f t="shared" ref="AE262:AE325" si="89">SUM(AC262+AD262)</f>
        <v>51</v>
      </c>
      <c r="AF262" s="140">
        <f t="shared" ref="AF262:AF325" si="90">IF(OR((AB262&lt;38),(AE262&lt;18)),0,SUM(AB262+AE262))</f>
        <v>150</v>
      </c>
      <c r="AG262" s="137">
        <f>IF(AF262="0","0",LOOKUP(AF262,{0,66,80,100,120,140,160},{0,1,2,3,"3.5",4,5}))</f>
        <v>4</v>
      </c>
      <c r="AH262" s="105">
        <v>59</v>
      </c>
      <c r="AI262" s="105">
        <v>57</v>
      </c>
      <c r="AJ262" s="99">
        <f t="shared" ref="AJ262:AJ325" si="91">SUM(AH262+AI262)</f>
        <v>116</v>
      </c>
      <c r="AK262" s="105">
        <v>24</v>
      </c>
      <c r="AL262" s="105">
        <v>24</v>
      </c>
      <c r="AM262" s="141">
        <f t="shared" ref="AM262:AM325" si="92">SUM(AK262+AL262)</f>
        <v>48</v>
      </c>
      <c r="AN262" s="140">
        <f t="shared" ref="AN262:AN325" si="93">IF(OR((AJ262&lt;38),(AM262&lt;18)),0,SUM(AJ262+AM262))</f>
        <v>164</v>
      </c>
      <c r="AO262" s="137">
        <f>IF(AN262="0","0",LOOKUP(AN262,{0,66,80,100,120,140,160},{0,1,2,3,"3.5",4,5}))</f>
        <v>5</v>
      </c>
      <c r="AP262" s="105">
        <v>44</v>
      </c>
      <c r="AQ262" s="105">
        <v>37</v>
      </c>
      <c r="AR262" s="101">
        <f t="shared" ref="AR262:AR325" si="94">SUM(AP262+AQ262)</f>
        <v>81</v>
      </c>
      <c r="AS262" s="105">
        <v>18</v>
      </c>
      <c r="AT262" s="105">
        <v>21</v>
      </c>
      <c r="AU262" s="141">
        <f t="shared" ref="AU262:AU325" si="95">SUM(AS262+AT262)</f>
        <v>39</v>
      </c>
      <c r="AV262" s="141">
        <v>50</v>
      </c>
      <c r="AW262" s="141">
        <f t="shared" ref="AW262:AW325" si="96">IF(OR((AR262&lt;25),(AU262&lt;16),(AV262&lt;16)),0,SUM(AR262+AU262+AV262))</f>
        <v>170</v>
      </c>
      <c r="AX262" s="137">
        <f>IF(AW262="0","0",LOOKUP(AW262,{0,66,80,100,120,140,160},{0,1,2,3,"3.5",4,5}))</f>
        <v>5</v>
      </c>
      <c r="AY262" s="107" t="s">
        <v>486</v>
      </c>
      <c r="AZ262" s="107">
        <f>IF(ISBLANK(AX262)," ",IF(AX262="0","0",LOOKUP(AX262,{0,1,2,3,"3.5",4,5},{0,0,0,1,"1.5",2,3})))</f>
        <v>3</v>
      </c>
      <c r="BA262" s="44">
        <f t="shared" ref="BA262:BA325" si="97">IF(OR((H262=0),(L262=0),(Q262=0),(Y262=0),(AG262=0),(AO262=0)),0,SUM(H262+L262+Q262+Y262+AG262+AO262+AZ262)/6)</f>
        <v>4.083333333333333</v>
      </c>
      <c r="BB262" s="43" t="str">
        <f t="shared" ref="BB262:BB325" si="98">IF(BA262&gt;=5,"A+",IF(BA262&gt;=4,"A",IF(BA262&gt;=3.5,"A-",IF(BA262&gt;=3,"B",IF(BA262&gt;=2,"C",IF(BA262&gt;=1,"D","F"))))))</f>
        <v>A</v>
      </c>
      <c r="BC262" s="34" t="str">
        <f t="shared" ref="BC262:BC325" si="99">IF(BB262="A+","Excellent Result",IF(BB262="A","Very Good Result",IF(BB262="A-","Good Result",IF(BB262="B","Average Result",IF(BB262="C","Bellow Average Result",IF(BB262="D","Not So Good Result","Fail"))))))</f>
        <v>Very Good Result</v>
      </c>
      <c r="BD262" s="42"/>
      <c r="BE262" s="49" t="str">
        <f>IF(H262="0","0",LOOKUP(H262,{0,1,2,3,"3.5",4,5},{"F","D","C","B","A-","A","A+"}))</f>
        <v>A-</v>
      </c>
      <c r="BF262" s="49" t="str">
        <f>IF(L262="0","0",LOOKUP(L262,{0,1,2,3,"3.5",4,5},{"F","D","C","B","A-","A","A+"}))</f>
        <v>B</v>
      </c>
      <c r="BG262" s="49" t="str">
        <f>IF(Q262="0","0",LOOKUP(Q262,{0,1,2,3,"3.5",4,5},{"F","D","C","B","A-","A","A+"}))</f>
        <v>B</v>
      </c>
      <c r="BH262" s="49" t="str">
        <f>IF(Y262="0","0",LOOKUP(Y262,{0,1,2,3,"3.5",4,5},{"F","D","C","B","A-","A","A+"}))</f>
        <v>B</v>
      </c>
      <c r="BI262" s="49" t="str">
        <f>IF(AG262="0","0",LOOKUP(AG262,{0,1,2,3,"3.5",4,5},{"F","D","C","B","A-","A","A+"}))</f>
        <v>A</v>
      </c>
      <c r="BJ262" s="49" t="str">
        <f>IF(AO262="0","0",LOOKUP(AO262,{0,1,2,3,"3.5",4,5},{"F","D","C","B","A-","A","A+"}))</f>
        <v>A+</v>
      </c>
      <c r="BK262" s="49" t="str">
        <f>IF(AX262="0","0",LOOKUP(AX262,{0,1,2,3,"3.5",4,5},{"F","D","C","B","A-","A","A+"}))</f>
        <v>A+</v>
      </c>
      <c r="BL262" s="50">
        <f t="shared" ref="BL262:BL325" si="100">G262+K262+P262+X262+AF262+AN262+AW262</f>
        <v>891</v>
      </c>
    </row>
    <row r="263" spans="1:64" ht="15" customHeight="1">
      <c r="A263" s="37">
        <v>2259</v>
      </c>
      <c r="B263" s="38" t="s">
        <v>726</v>
      </c>
      <c r="C263" s="150">
        <v>41</v>
      </c>
      <c r="D263" s="150">
        <v>64</v>
      </c>
      <c r="E263" s="99">
        <f t="shared" si="81"/>
        <v>105</v>
      </c>
      <c r="F263" s="105">
        <v>24</v>
      </c>
      <c r="G263" s="99">
        <f t="shared" si="82"/>
        <v>129</v>
      </c>
      <c r="H263" s="135" t="str">
        <f>IF(G263="0","0",LOOKUP(G263,{0,66,80,100,120,140,160},{0,1,2,3,"3.5",4,5}))</f>
        <v>3.5</v>
      </c>
      <c r="I263" s="105">
        <v>44</v>
      </c>
      <c r="J263" s="105">
        <v>41</v>
      </c>
      <c r="K263" s="136">
        <f t="shared" si="83"/>
        <v>85</v>
      </c>
      <c r="L263" s="99">
        <f>IF(K263="0","0",LOOKUP(K263,{0,66,80,100,120,140,160},{0,1,2,3,"3.5",4,5}))</f>
        <v>2</v>
      </c>
      <c r="M263" s="105">
        <v>24</v>
      </c>
      <c r="N263" s="105">
        <v>14</v>
      </c>
      <c r="O263" s="105"/>
      <c r="P263" s="99">
        <f t="shared" si="84"/>
        <v>0</v>
      </c>
      <c r="Q263" s="137">
        <f>IF(P263="0","0",LOOKUP(P263,{0,33,40,50,60,70,80},{0,1,2,3,"3.5",4,5}))</f>
        <v>0</v>
      </c>
      <c r="R263" s="105">
        <v>17</v>
      </c>
      <c r="S263" s="105">
        <v>30</v>
      </c>
      <c r="T263" s="101">
        <f t="shared" si="85"/>
        <v>47</v>
      </c>
      <c r="U263" s="105">
        <v>18</v>
      </c>
      <c r="V263" s="105">
        <v>14</v>
      </c>
      <c r="W263" s="101">
        <f t="shared" si="86"/>
        <v>32</v>
      </c>
      <c r="X263" s="138">
        <f t="shared" si="87"/>
        <v>79</v>
      </c>
      <c r="Y263" s="99">
        <f>IF(X263="0","0",LOOKUP(X263,{0,66,80,100,120,140,160},{0,1,2,3,"3.5",4,5}))</f>
        <v>1</v>
      </c>
      <c r="Z263" s="105">
        <v>29</v>
      </c>
      <c r="AA263" s="105">
        <v>29</v>
      </c>
      <c r="AB263" s="99">
        <f t="shared" si="88"/>
        <v>58</v>
      </c>
      <c r="AC263" s="105">
        <v>25</v>
      </c>
      <c r="AD263" s="105">
        <v>22</v>
      </c>
      <c r="AE263" s="139">
        <f t="shared" si="89"/>
        <v>47</v>
      </c>
      <c r="AF263" s="140">
        <f t="shared" si="90"/>
        <v>105</v>
      </c>
      <c r="AG263" s="137">
        <f>IF(AF263="0","0",LOOKUP(AF263,{0,66,80,100,120,140,160},{0,1,2,3,"3.5",4,5}))</f>
        <v>3</v>
      </c>
      <c r="AH263" s="105">
        <v>42</v>
      </c>
      <c r="AI263" s="105">
        <v>30</v>
      </c>
      <c r="AJ263" s="99">
        <f t="shared" si="91"/>
        <v>72</v>
      </c>
      <c r="AK263" s="105">
        <v>23</v>
      </c>
      <c r="AL263" s="105">
        <v>23</v>
      </c>
      <c r="AM263" s="141">
        <f t="shared" si="92"/>
        <v>46</v>
      </c>
      <c r="AN263" s="140">
        <f t="shared" si="93"/>
        <v>118</v>
      </c>
      <c r="AO263" s="137">
        <f>IF(AN263="0","0",LOOKUP(AN263,{0,66,80,100,120,140,160},{0,1,2,3,"3.5",4,5}))</f>
        <v>3</v>
      </c>
      <c r="AP263" s="105">
        <v>36</v>
      </c>
      <c r="AQ263" s="105">
        <v>22</v>
      </c>
      <c r="AR263" s="101">
        <f t="shared" si="94"/>
        <v>58</v>
      </c>
      <c r="AS263" s="105">
        <v>19</v>
      </c>
      <c r="AT263" s="105">
        <v>20</v>
      </c>
      <c r="AU263" s="141">
        <f t="shared" si="95"/>
        <v>39</v>
      </c>
      <c r="AV263" s="141"/>
      <c r="AW263" s="141">
        <f t="shared" si="96"/>
        <v>0</v>
      </c>
      <c r="AX263" s="137">
        <f>IF(AW263="0","0",LOOKUP(AW263,{0,66,80,100,120,140,160},{0,1,2,3,"3.5",4,5}))</f>
        <v>0</v>
      </c>
      <c r="AY263" s="107" t="s">
        <v>486</v>
      </c>
      <c r="AZ263" s="107">
        <f>IF(ISBLANK(AX263)," ",IF(AX263="0","0",LOOKUP(AX263,{0,1,2,3,"3.5",4,5},{0,0,0,1,"1.5",2,3})))</f>
        <v>0</v>
      </c>
      <c r="BA263" s="44">
        <f t="shared" si="97"/>
        <v>0</v>
      </c>
      <c r="BB263" s="43" t="str">
        <f t="shared" si="98"/>
        <v>F</v>
      </c>
      <c r="BC263" s="34" t="str">
        <f t="shared" si="99"/>
        <v>Fail</v>
      </c>
      <c r="BD263" s="42"/>
      <c r="BE263" s="49" t="str">
        <f>IF(H263="0","0",LOOKUP(H263,{0,1,2,3,"3.5",4,5},{"F","D","C","B","A-","A","A+"}))</f>
        <v>A-</v>
      </c>
      <c r="BF263" s="49" t="str">
        <f>IF(L263="0","0",LOOKUP(L263,{0,1,2,3,"3.5",4,5},{"F","D","C","B","A-","A","A+"}))</f>
        <v>C</v>
      </c>
      <c r="BG263" s="49" t="str">
        <f>IF(Q263="0","0",LOOKUP(Q263,{0,1,2,3,"3.5",4,5},{"F","D","C","B","A-","A","A+"}))</f>
        <v>F</v>
      </c>
      <c r="BH263" s="49" t="str">
        <f>IF(Y263="0","0",LOOKUP(Y263,{0,1,2,3,"3.5",4,5},{"F","D","C","B","A-","A","A+"}))</f>
        <v>D</v>
      </c>
      <c r="BI263" s="49" t="str">
        <f>IF(AG263="0","0",LOOKUP(AG263,{0,1,2,3,"3.5",4,5},{"F","D","C","B","A-","A","A+"}))</f>
        <v>B</v>
      </c>
      <c r="BJ263" s="49" t="str">
        <f>IF(AO263="0","0",LOOKUP(AO263,{0,1,2,3,"3.5",4,5},{"F","D","C","B","A-","A","A+"}))</f>
        <v>B</v>
      </c>
      <c r="BK263" s="49" t="str">
        <f>IF(AX263="0","0",LOOKUP(AX263,{0,1,2,3,"3.5",4,5},{"F","D","C","B","A-","A","A+"}))</f>
        <v>F</v>
      </c>
      <c r="BL263" s="50">
        <f t="shared" si="100"/>
        <v>516</v>
      </c>
    </row>
    <row r="264" spans="1:64" ht="15" customHeight="1">
      <c r="A264" s="37">
        <v>2260</v>
      </c>
      <c r="B264" s="38" t="s">
        <v>727</v>
      </c>
      <c r="C264" s="150">
        <v>16</v>
      </c>
      <c r="D264" s="150">
        <v>45</v>
      </c>
      <c r="E264" s="99">
        <f t="shared" si="81"/>
        <v>61</v>
      </c>
      <c r="F264" s="105">
        <v>20</v>
      </c>
      <c r="G264" s="99">
        <f t="shared" si="82"/>
        <v>81</v>
      </c>
      <c r="H264" s="135">
        <f>IF(G264="0","0",LOOKUP(G264,{0,66,80,100,120,140,160},{0,1,2,3,"3.5",4,5}))</f>
        <v>2</v>
      </c>
      <c r="I264" s="105">
        <v>25</v>
      </c>
      <c r="J264" s="105">
        <v>33</v>
      </c>
      <c r="K264" s="136">
        <f t="shared" si="83"/>
        <v>58</v>
      </c>
      <c r="L264" s="99">
        <f>IF(K264="0","0",LOOKUP(K264,{0,66,80,100,120,140,160},{0,1,2,3,"3.5",4,5}))</f>
        <v>0</v>
      </c>
      <c r="M264" s="105">
        <v>18</v>
      </c>
      <c r="N264" s="105">
        <v>16</v>
      </c>
      <c r="O264" s="105">
        <v>12</v>
      </c>
      <c r="P264" s="99">
        <f t="shared" si="84"/>
        <v>46</v>
      </c>
      <c r="Q264" s="137">
        <f>IF(P264="0","0",LOOKUP(P264,{0,33,40,50,60,70,80},{0,1,2,3,"3.5",4,5}))</f>
        <v>2</v>
      </c>
      <c r="R264" s="105">
        <v>8</v>
      </c>
      <c r="S264" s="105">
        <v>26</v>
      </c>
      <c r="T264" s="101">
        <f t="shared" si="85"/>
        <v>34</v>
      </c>
      <c r="U264" s="105">
        <v>16</v>
      </c>
      <c r="V264" s="105">
        <v>16</v>
      </c>
      <c r="W264" s="101">
        <f t="shared" si="86"/>
        <v>32</v>
      </c>
      <c r="X264" s="138">
        <f t="shared" si="87"/>
        <v>0</v>
      </c>
      <c r="Y264" s="99">
        <f>IF(X264="0","0",LOOKUP(X264,{0,66,80,100,120,140,160},{0,1,2,3,"3.5",4,5}))</f>
        <v>0</v>
      </c>
      <c r="Z264" s="105">
        <v>33</v>
      </c>
      <c r="AA264" s="105">
        <v>33</v>
      </c>
      <c r="AB264" s="99">
        <f t="shared" si="88"/>
        <v>66</v>
      </c>
      <c r="AC264" s="105">
        <v>24</v>
      </c>
      <c r="AD264" s="105">
        <v>25</v>
      </c>
      <c r="AE264" s="139">
        <f t="shared" si="89"/>
        <v>49</v>
      </c>
      <c r="AF264" s="140">
        <f t="shared" si="90"/>
        <v>115</v>
      </c>
      <c r="AG264" s="137">
        <f>IF(AF264="0","0",LOOKUP(AF264,{0,66,80,100,120,140,160},{0,1,2,3,"3.5",4,5}))</f>
        <v>3</v>
      </c>
      <c r="AH264" s="105">
        <v>18</v>
      </c>
      <c r="AI264" s="151" t="s">
        <v>608</v>
      </c>
      <c r="AJ264" s="99">
        <f t="shared" si="91"/>
        <v>24</v>
      </c>
      <c r="AK264" s="105">
        <v>21</v>
      </c>
      <c r="AL264" s="105">
        <v>20</v>
      </c>
      <c r="AM264" s="141">
        <f t="shared" si="92"/>
        <v>41</v>
      </c>
      <c r="AN264" s="140">
        <f t="shared" si="93"/>
        <v>0</v>
      </c>
      <c r="AO264" s="137">
        <f>IF(AN264="0","0",LOOKUP(AN264,{0,66,80,100,120,140,160},{0,1,2,3,"3.5",4,5}))</f>
        <v>0</v>
      </c>
      <c r="AP264" s="105">
        <v>27</v>
      </c>
      <c r="AQ264" s="105"/>
      <c r="AR264" s="101">
        <f t="shared" si="94"/>
        <v>27</v>
      </c>
      <c r="AS264" s="105">
        <v>18</v>
      </c>
      <c r="AT264" s="105"/>
      <c r="AU264" s="141">
        <f t="shared" si="95"/>
        <v>18</v>
      </c>
      <c r="AV264" s="141">
        <v>36</v>
      </c>
      <c r="AW264" s="141">
        <f t="shared" si="96"/>
        <v>81</v>
      </c>
      <c r="AX264" s="137">
        <f>IF(AW264="0","0",LOOKUP(AW264,{0,66,80,100,120,140,160},{0,1,2,3,"3.5",4,5}))</f>
        <v>2</v>
      </c>
      <c r="AY264" s="107" t="s">
        <v>486</v>
      </c>
      <c r="AZ264" s="107">
        <f>IF(ISBLANK(AX264)," ",IF(AX264="0","0",LOOKUP(AX264,{0,1,2,3,"3.5",4,5},{0,0,0,1,"1.5",2,3})))</f>
        <v>0</v>
      </c>
      <c r="BA264" s="44">
        <f t="shared" si="97"/>
        <v>0</v>
      </c>
      <c r="BB264" s="43" t="str">
        <f t="shared" si="98"/>
        <v>F</v>
      </c>
      <c r="BC264" s="34" t="str">
        <f t="shared" si="99"/>
        <v>Fail</v>
      </c>
      <c r="BD264" s="42"/>
      <c r="BE264" s="49" t="str">
        <f>IF(H264="0","0",LOOKUP(H264,{0,1,2,3,"3.5",4,5},{"F","D","C","B","A-","A","A+"}))</f>
        <v>C</v>
      </c>
      <c r="BF264" s="49" t="str">
        <f>IF(L264="0","0",LOOKUP(L264,{0,1,2,3,"3.5",4,5},{"F","D","C","B","A-","A","A+"}))</f>
        <v>F</v>
      </c>
      <c r="BG264" s="49" t="str">
        <f>IF(Q264="0","0",LOOKUP(Q264,{0,1,2,3,"3.5",4,5},{"F","D","C","B","A-","A","A+"}))</f>
        <v>C</v>
      </c>
      <c r="BH264" s="49" t="str">
        <f>IF(Y264="0","0",LOOKUP(Y264,{0,1,2,3,"3.5",4,5},{"F","D","C","B","A-","A","A+"}))</f>
        <v>F</v>
      </c>
      <c r="BI264" s="49" t="str">
        <f>IF(AG264="0","0",LOOKUP(AG264,{0,1,2,3,"3.5",4,5},{"F","D","C","B","A-","A","A+"}))</f>
        <v>B</v>
      </c>
      <c r="BJ264" s="49" t="str">
        <f>IF(AO264="0","0",LOOKUP(AO264,{0,1,2,3,"3.5",4,5},{"F","D","C","B","A-","A","A+"}))</f>
        <v>F</v>
      </c>
      <c r="BK264" s="49" t="str">
        <f>IF(AX264="0","0",LOOKUP(AX264,{0,1,2,3,"3.5",4,5},{"F","D","C","B","A-","A","A+"}))</f>
        <v>C</v>
      </c>
      <c r="BL264" s="50">
        <f t="shared" si="100"/>
        <v>381</v>
      </c>
    </row>
    <row r="265" spans="1:64" ht="15" customHeight="1">
      <c r="A265" s="37">
        <v>2261</v>
      </c>
      <c r="B265" s="38" t="s">
        <v>728</v>
      </c>
      <c r="C265" s="150">
        <v>44</v>
      </c>
      <c r="D265" s="150">
        <v>72</v>
      </c>
      <c r="E265" s="99">
        <f t="shared" si="81"/>
        <v>116</v>
      </c>
      <c r="F265" s="105">
        <v>21</v>
      </c>
      <c r="G265" s="99">
        <f t="shared" si="82"/>
        <v>137</v>
      </c>
      <c r="H265" s="135" t="str">
        <f>IF(G265="0","0",LOOKUP(G265,{0,66,80,100,120,140,160},{0,1,2,3,"3.5",4,5}))</f>
        <v>3.5</v>
      </c>
      <c r="I265" s="105">
        <v>61</v>
      </c>
      <c r="J265" s="105">
        <v>72</v>
      </c>
      <c r="K265" s="136">
        <f t="shared" si="83"/>
        <v>133</v>
      </c>
      <c r="L265" s="99" t="str">
        <f>IF(K265="0","0",LOOKUP(K265,{0,66,80,100,120,140,160},{0,1,2,3,"3.5",4,5}))</f>
        <v>3.5</v>
      </c>
      <c r="M265" s="105">
        <v>37</v>
      </c>
      <c r="N265" s="105">
        <v>18</v>
      </c>
      <c r="O265" s="105">
        <v>17</v>
      </c>
      <c r="P265" s="99">
        <f t="shared" si="84"/>
        <v>72</v>
      </c>
      <c r="Q265" s="137">
        <f>IF(P265="0","0",LOOKUP(P265,{0,33,40,50,60,70,80},{0,1,2,3,"3.5",4,5}))</f>
        <v>4</v>
      </c>
      <c r="R265" s="105">
        <v>29</v>
      </c>
      <c r="S265" s="105">
        <v>38</v>
      </c>
      <c r="T265" s="101">
        <f t="shared" si="85"/>
        <v>67</v>
      </c>
      <c r="U265" s="105">
        <v>16</v>
      </c>
      <c r="V265" s="105">
        <v>16</v>
      </c>
      <c r="W265" s="101">
        <f t="shared" si="86"/>
        <v>32</v>
      </c>
      <c r="X265" s="138">
        <f t="shared" si="87"/>
        <v>99</v>
      </c>
      <c r="Y265" s="99">
        <f>IF(X265="0","0",LOOKUP(X265,{0,66,80,100,120,140,160},{0,1,2,3,"3.5",4,5}))</f>
        <v>2</v>
      </c>
      <c r="Z265" s="105">
        <v>35</v>
      </c>
      <c r="AA265" s="105">
        <v>41</v>
      </c>
      <c r="AB265" s="99">
        <f t="shared" si="88"/>
        <v>76</v>
      </c>
      <c r="AC265" s="105">
        <v>22</v>
      </c>
      <c r="AD265" s="105">
        <v>25</v>
      </c>
      <c r="AE265" s="139">
        <f t="shared" si="89"/>
        <v>47</v>
      </c>
      <c r="AF265" s="140">
        <f t="shared" si="90"/>
        <v>123</v>
      </c>
      <c r="AG265" s="137" t="str">
        <f>IF(AF265="0","0",LOOKUP(AF265,{0,66,80,100,120,140,160},{0,1,2,3,"3.5",4,5}))</f>
        <v>3.5</v>
      </c>
      <c r="AH265" s="105">
        <v>54</v>
      </c>
      <c r="AI265" s="105">
        <v>56</v>
      </c>
      <c r="AJ265" s="99">
        <f t="shared" si="91"/>
        <v>110</v>
      </c>
      <c r="AK265" s="105">
        <v>23</v>
      </c>
      <c r="AL265" s="105">
        <v>24</v>
      </c>
      <c r="AM265" s="141">
        <f t="shared" si="92"/>
        <v>47</v>
      </c>
      <c r="AN265" s="140">
        <f t="shared" si="93"/>
        <v>157</v>
      </c>
      <c r="AO265" s="137">
        <f>IF(AN265="0","0",LOOKUP(AN265,{0,66,80,100,120,140,160},{0,1,2,3,"3.5",4,5}))</f>
        <v>4</v>
      </c>
      <c r="AP265" s="105">
        <v>40</v>
      </c>
      <c r="AQ265" s="105">
        <v>37</v>
      </c>
      <c r="AR265" s="101">
        <f t="shared" si="94"/>
        <v>77</v>
      </c>
      <c r="AS265" s="105">
        <v>20</v>
      </c>
      <c r="AT265" s="105">
        <v>19</v>
      </c>
      <c r="AU265" s="141">
        <f t="shared" si="95"/>
        <v>39</v>
      </c>
      <c r="AV265" s="141">
        <v>50</v>
      </c>
      <c r="AW265" s="141">
        <f t="shared" si="96"/>
        <v>166</v>
      </c>
      <c r="AX265" s="137">
        <f>IF(AW265="0","0",LOOKUP(AW265,{0,66,80,100,120,140,160},{0,1,2,3,"3.5",4,5}))</f>
        <v>5</v>
      </c>
      <c r="AY265" s="107" t="s">
        <v>486</v>
      </c>
      <c r="AZ265" s="107">
        <f>IF(ISBLANK(AX265)," ",IF(AX265="0","0",LOOKUP(AX265,{0,1,2,3,"3.5",4,5},{0,0,0,1,"1.5",2,3})))</f>
        <v>3</v>
      </c>
      <c r="BA265" s="44">
        <f t="shared" si="97"/>
        <v>3.9166666666666665</v>
      </c>
      <c r="BB265" s="43" t="str">
        <f t="shared" si="98"/>
        <v>A-</v>
      </c>
      <c r="BC265" s="34" t="str">
        <f t="shared" si="99"/>
        <v>Good Result</v>
      </c>
      <c r="BD265" s="42"/>
      <c r="BE265" s="49" t="str">
        <f>IF(H265="0","0",LOOKUP(H265,{0,1,2,3,"3.5",4,5},{"F","D","C","B","A-","A","A+"}))</f>
        <v>A-</v>
      </c>
      <c r="BF265" s="49" t="str">
        <f>IF(L265="0","0",LOOKUP(L265,{0,1,2,3,"3.5",4,5},{"F","D","C","B","A-","A","A+"}))</f>
        <v>A-</v>
      </c>
      <c r="BG265" s="49" t="str">
        <f>IF(Q265="0","0",LOOKUP(Q265,{0,1,2,3,"3.5",4,5},{"F","D","C","B","A-","A","A+"}))</f>
        <v>A</v>
      </c>
      <c r="BH265" s="49" t="str">
        <f>IF(Y265="0","0",LOOKUP(Y265,{0,1,2,3,"3.5",4,5},{"F","D","C","B","A-","A","A+"}))</f>
        <v>C</v>
      </c>
      <c r="BI265" s="49" t="str">
        <f>IF(AG265="0","0",LOOKUP(AG265,{0,1,2,3,"3.5",4,5},{"F","D","C","B","A-","A","A+"}))</f>
        <v>A-</v>
      </c>
      <c r="BJ265" s="49" t="str">
        <f>IF(AO265="0","0",LOOKUP(AO265,{0,1,2,3,"3.5",4,5},{"F","D","C","B","A-","A","A+"}))</f>
        <v>A</v>
      </c>
      <c r="BK265" s="49" t="str">
        <f>IF(AX265="0","0",LOOKUP(AX265,{0,1,2,3,"3.5",4,5},{"F","D","C","B","A-","A","A+"}))</f>
        <v>A+</v>
      </c>
      <c r="BL265" s="50">
        <f t="shared" si="100"/>
        <v>887</v>
      </c>
    </row>
    <row r="266" spans="1:64" ht="15" customHeight="1">
      <c r="A266" s="37">
        <v>2262</v>
      </c>
      <c r="B266" s="38" t="s">
        <v>729</v>
      </c>
      <c r="C266" s="150">
        <v>40</v>
      </c>
      <c r="D266" s="150">
        <v>76</v>
      </c>
      <c r="E266" s="99">
        <f t="shared" si="81"/>
        <v>116</v>
      </c>
      <c r="F266" s="105">
        <v>26</v>
      </c>
      <c r="G266" s="99">
        <f t="shared" si="82"/>
        <v>142</v>
      </c>
      <c r="H266" s="135">
        <f>IF(G266="0","0",LOOKUP(G266,{0,66,80,100,120,140,160},{0,1,2,3,"3.5",4,5}))</f>
        <v>4</v>
      </c>
      <c r="I266" s="105">
        <v>41</v>
      </c>
      <c r="J266" s="105">
        <v>33</v>
      </c>
      <c r="K266" s="136">
        <f t="shared" si="83"/>
        <v>74</v>
      </c>
      <c r="L266" s="99">
        <f>IF(K266="0","0",LOOKUP(K266,{0,66,80,100,120,140,160},{0,1,2,3,"3.5",4,5}))</f>
        <v>1</v>
      </c>
      <c r="M266" s="105">
        <v>28</v>
      </c>
      <c r="N266" s="105">
        <v>15</v>
      </c>
      <c r="O266" s="105">
        <v>12</v>
      </c>
      <c r="P266" s="99">
        <f t="shared" si="84"/>
        <v>55</v>
      </c>
      <c r="Q266" s="137">
        <f>IF(P266="0","0",LOOKUP(P266,{0,33,40,50,60,70,80},{0,1,2,3,"3.5",4,5}))</f>
        <v>3</v>
      </c>
      <c r="R266" s="105">
        <v>23</v>
      </c>
      <c r="S266" s="105">
        <v>45</v>
      </c>
      <c r="T266" s="101">
        <f t="shared" si="85"/>
        <v>68</v>
      </c>
      <c r="U266" s="105">
        <v>14</v>
      </c>
      <c r="V266" s="105">
        <v>16</v>
      </c>
      <c r="W266" s="101">
        <f t="shared" si="86"/>
        <v>30</v>
      </c>
      <c r="X266" s="138">
        <f t="shared" si="87"/>
        <v>98</v>
      </c>
      <c r="Y266" s="99">
        <f>IF(X266="0","0",LOOKUP(X266,{0,66,80,100,120,140,160},{0,1,2,3,"3.5",4,5}))</f>
        <v>2</v>
      </c>
      <c r="Z266" s="105">
        <v>46</v>
      </c>
      <c r="AA266" s="105">
        <v>51</v>
      </c>
      <c r="AB266" s="99">
        <f t="shared" si="88"/>
        <v>97</v>
      </c>
      <c r="AC266" s="105">
        <v>25</v>
      </c>
      <c r="AD266" s="105">
        <v>26</v>
      </c>
      <c r="AE266" s="139">
        <f t="shared" si="89"/>
        <v>51</v>
      </c>
      <c r="AF266" s="140">
        <f t="shared" si="90"/>
        <v>148</v>
      </c>
      <c r="AG266" s="137">
        <f>IF(AF266="0","0",LOOKUP(AF266,{0,66,80,100,120,140,160},{0,1,2,3,"3.5",4,5}))</f>
        <v>4</v>
      </c>
      <c r="AH266" s="105">
        <v>55</v>
      </c>
      <c r="AI266" s="105">
        <v>50</v>
      </c>
      <c r="AJ266" s="99">
        <f t="shared" si="91"/>
        <v>105</v>
      </c>
      <c r="AK266" s="105">
        <v>25</v>
      </c>
      <c r="AL266" s="105">
        <v>21</v>
      </c>
      <c r="AM266" s="141">
        <f t="shared" si="92"/>
        <v>46</v>
      </c>
      <c r="AN266" s="140">
        <f t="shared" si="93"/>
        <v>151</v>
      </c>
      <c r="AO266" s="137">
        <f>IF(AN266="0","0",LOOKUP(AN266,{0,66,80,100,120,140,160},{0,1,2,3,"3.5",4,5}))</f>
        <v>4</v>
      </c>
      <c r="AP266" s="105">
        <v>42</v>
      </c>
      <c r="AQ266" s="105">
        <v>40</v>
      </c>
      <c r="AR266" s="101">
        <f t="shared" si="94"/>
        <v>82</v>
      </c>
      <c r="AS266" s="105">
        <v>19</v>
      </c>
      <c r="AT266" s="105">
        <v>20</v>
      </c>
      <c r="AU266" s="141">
        <f t="shared" si="95"/>
        <v>39</v>
      </c>
      <c r="AV266" s="141">
        <v>50</v>
      </c>
      <c r="AW266" s="141">
        <f t="shared" si="96"/>
        <v>171</v>
      </c>
      <c r="AX266" s="137">
        <f>IF(AW266="0","0",LOOKUP(AW266,{0,66,80,100,120,140,160},{0,1,2,3,"3.5",4,5}))</f>
        <v>5</v>
      </c>
      <c r="AY266" s="107" t="s">
        <v>486</v>
      </c>
      <c r="AZ266" s="107">
        <f>IF(ISBLANK(AX266)," ",IF(AX266="0","0",LOOKUP(AX266,{0,1,2,3,"3.5",4,5},{0,0,0,1,"1.5",2,3})))</f>
        <v>3</v>
      </c>
      <c r="BA266" s="44">
        <f t="shared" si="97"/>
        <v>3.5</v>
      </c>
      <c r="BB266" s="43" t="str">
        <f t="shared" si="98"/>
        <v>A-</v>
      </c>
      <c r="BC266" s="34" t="str">
        <f t="shared" si="99"/>
        <v>Good Result</v>
      </c>
      <c r="BD266" s="42"/>
      <c r="BE266" s="49" t="str">
        <f>IF(H266="0","0",LOOKUP(H266,{0,1,2,3,"3.5",4,5},{"F","D","C","B","A-","A","A+"}))</f>
        <v>A</v>
      </c>
      <c r="BF266" s="49" t="str">
        <f>IF(L266="0","0",LOOKUP(L266,{0,1,2,3,"3.5",4,5},{"F","D","C","B","A-","A","A+"}))</f>
        <v>D</v>
      </c>
      <c r="BG266" s="49" t="str">
        <f>IF(Q266="0","0",LOOKUP(Q266,{0,1,2,3,"3.5",4,5},{"F","D","C","B","A-","A","A+"}))</f>
        <v>B</v>
      </c>
      <c r="BH266" s="49" t="str">
        <f>IF(Y266="0","0",LOOKUP(Y266,{0,1,2,3,"3.5",4,5},{"F","D","C","B","A-","A","A+"}))</f>
        <v>C</v>
      </c>
      <c r="BI266" s="49" t="str">
        <f>IF(AG266="0","0",LOOKUP(AG266,{0,1,2,3,"3.5",4,5},{"F","D","C","B","A-","A","A+"}))</f>
        <v>A</v>
      </c>
      <c r="BJ266" s="49" t="str">
        <f>IF(AO266="0","0",LOOKUP(AO266,{0,1,2,3,"3.5",4,5},{"F","D","C","B","A-","A","A+"}))</f>
        <v>A</v>
      </c>
      <c r="BK266" s="49" t="str">
        <f>IF(AX266="0","0",LOOKUP(AX266,{0,1,2,3,"3.5",4,5},{"F","D","C","B","A-","A","A+"}))</f>
        <v>A+</v>
      </c>
      <c r="BL266" s="50">
        <f t="shared" si="100"/>
        <v>839</v>
      </c>
    </row>
    <row r="267" spans="1:64" ht="15" customHeight="1">
      <c r="A267" s="37">
        <v>2263</v>
      </c>
      <c r="B267" s="38" t="s">
        <v>730</v>
      </c>
      <c r="C267" s="150">
        <v>39</v>
      </c>
      <c r="D267" s="150">
        <v>60</v>
      </c>
      <c r="E267" s="99">
        <f t="shared" si="81"/>
        <v>99</v>
      </c>
      <c r="F267" s="105">
        <v>19</v>
      </c>
      <c r="G267" s="99">
        <f t="shared" si="82"/>
        <v>118</v>
      </c>
      <c r="H267" s="135">
        <f>IF(G267="0","0",LOOKUP(G267,{0,66,80,100,120,140,160},{0,1,2,3,"3.5",4,5}))</f>
        <v>3</v>
      </c>
      <c r="I267" s="105">
        <v>37</v>
      </c>
      <c r="J267" s="105">
        <v>46</v>
      </c>
      <c r="K267" s="136">
        <f t="shared" si="83"/>
        <v>83</v>
      </c>
      <c r="L267" s="99">
        <f>IF(K267="0","0",LOOKUP(K267,{0,66,80,100,120,140,160},{0,1,2,3,"3.5",4,5}))</f>
        <v>2</v>
      </c>
      <c r="M267" s="105">
        <v>31</v>
      </c>
      <c r="N267" s="105">
        <v>14</v>
      </c>
      <c r="O267" s="105">
        <v>15</v>
      </c>
      <c r="P267" s="99">
        <f t="shared" si="84"/>
        <v>60</v>
      </c>
      <c r="Q267" s="137" t="str">
        <f>IF(P267="0","0",LOOKUP(P267,{0,33,40,50,60,70,80},{0,1,2,3,"3.5",4,5}))</f>
        <v>3.5</v>
      </c>
      <c r="R267" s="105"/>
      <c r="S267" s="105"/>
      <c r="T267" s="101">
        <f t="shared" si="85"/>
        <v>0</v>
      </c>
      <c r="U267" s="105"/>
      <c r="V267" s="105"/>
      <c r="W267" s="101">
        <f t="shared" si="86"/>
        <v>0</v>
      </c>
      <c r="X267" s="138">
        <f t="shared" si="87"/>
        <v>0</v>
      </c>
      <c r="Y267" s="99">
        <f>IF(X267="0","0",LOOKUP(X267,{0,66,80,100,120,140,160},{0,1,2,3,"3.5",4,5}))</f>
        <v>0</v>
      </c>
      <c r="Z267" s="105">
        <v>48</v>
      </c>
      <c r="AA267" s="105">
        <v>35</v>
      </c>
      <c r="AB267" s="99">
        <f t="shared" si="88"/>
        <v>83</v>
      </c>
      <c r="AC267" s="105">
        <v>28</v>
      </c>
      <c r="AD267" s="105">
        <v>25</v>
      </c>
      <c r="AE267" s="139">
        <f t="shared" si="89"/>
        <v>53</v>
      </c>
      <c r="AF267" s="140">
        <f t="shared" si="90"/>
        <v>136</v>
      </c>
      <c r="AG267" s="137" t="str">
        <f>IF(AF267="0","0",LOOKUP(AF267,{0,66,80,100,120,140,160},{0,1,2,3,"3.5",4,5}))</f>
        <v>3.5</v>
      </c>
      <c r="AH267" s="105">
        <v>37</v>
      </c>
      <c r="AI267" s="105">
        <v>36</v>
      </c>
      <c r="AJ267" s="99">
        <f t="shared" si="91"/>
        <v>73</v>
      </c>
      <c r="AK267" s="105">
        <v>18</v>
      </c>
      <c r="AL267" s="105">
        <v>22</v>
      </c>
      <c r="AM267" s="141">
        <f t="shared" si="92"/>
        <v>40</v>
      </c>
      <c r="AN267" s="140">
        <f t="shared" si="93"/>
        <v>113</v>
      </c>
      <c r="AO267" s="137">
        <f>IF(AN267="0","0",LOOKUP(AN267,{0,66,80,100,120,140,160},{0,1,2,3,"3.5",4,5}))</f>
        <v>3</v>
      </c>
      <c r="AP267" s="105"/>
      <c r="AQ267" s="105">
        <v>27</v>
      </c>
      <c r="AR267" s="101">
        <f t="shared" si="94"/>
        <v>27</v>
      </c>
      <c r="AS267" s="105"/>
      <c r="AT267" s="105">
        <v>21</v>
      </c>
      <c r="AU267" s="141">
        <f t="shared" si="95"/>
        <v>21</v>
      </c>
      <c r="AV267" s="141"/>
      <c r="AW267" s="141">
        <f t="shared" si="96"/>
        <v>0</v>
      </c>
      <c r="AX267" s="137">
        <f>IF(AW267="0","0",LOOKUP(AW267,{0,66,80,100,120,140,160},{0,1,2,3,"3.5",4,5}))</f>
        <v>0</v>
      </c>
      <c r="AY267" s="107" t="s">
        <v>486</v>
      </c>
      <c r="AZ267" s="107">
        <f>IF(ISBLANK(AX267)," ",IF(AX267="0","0",LOOKUP(AX267,{0,1,2,3,"3.5",4,5},{0,0,0,1,"1.5",2,3})))</f>
        <v>0</v>
      </c>
      <c r="BA267" s="44">
        <f t="shared" si="97"/>
        <v>0</v>
      </c>
      <c r="BB267" s="43" t="str">
        <f t="shared" si="98"/>
        <v>F</v>
      </c>
      <c r="BC267" s="34" t="str">
        <f t="shared" si="99"/>
        <v>Fail</v>
      </c>
      <c r="BD267" s="42"/>
      <c r="BE267" s="49" t="str">
        <f>IF(H267="0","0",LOOKUP(H267,{0,1,2,3,"3.5",4,5},{"F","D","C","B","A-","A","A+"}))</f>
        <v>B</v>
      </c>
      <c r="BF267" s="49" t="str">
        <f>IF(L267="0","0",LOOKUP(L267,{0,1,2,3,"3.5",4,5},{"F","D","C","B","A-","A","A+"}))</f>
        <v>C</v>
      </c>
      <c r="BG267" s="49" t="str">
        <f>IF(Q267="0","0",LOOKUP(Q267,{0,1,2,3,"3.5",4,5},{"F","D","C","B","A-","A","A+"}))</f>
        <v>A-</v>
      </c>
      <c r="BH267" s="49" t="str">
        <f>IF(Y267="0","0",LOOKUP(Y267,{0,1,2,3,"3.5",4,5},{"F","D","C","B","A-","A","A+"}))</f>
        <v>F</v>
      </c>
      <c r="BI267" s="49" t="str">
        <f>IF(AG267="0","0",LOOKUP(AG267,{0,1,2,3,"3.5",4,5},{"F","D","C","B","A-","A","A+"}))</f>
        <v>A-</v>
      </c>
      <c r="BJ267" s="49" t="str">
        <f>IF(AO267="0","0",LOOKUP(AO267,{0,1,2,3,"3.5",4,5},{"F","D","C","B","A-","A","A+"}))</f>
        <v>B</v>
      </c>
      <c r="BK267" s="49" t="str">
        <f>IF(AX267="0","0",LOOKUP(AX267,{0,1,2,3,"3.5",4,5},{"F","D","C","B","A-","A","A+"}))</f>
        <v>F</v>
      </c>
      <c r="BL267" s="50">
        <f t="shared" si="100"/>
        <v>510</v>
      </c>
    </row>
    <row r="268" spans="1:64" ht="15" customHeight="1">
      <c r="A268" s="37">
        <v>2264</v>
      </c>
      <c r="B268" s="38"/>
      <c r="C268" s="150"/>
      <c r="D268" s="150"/>
      <c r="E268" s="99">
        <f t="shared" si="81"/>
        <v>0</v>
      </c>
      <c r="F268" s="105"/>
      <c r="G268" s="99">
        <f t="shared" si="82"/>
        <v>0</v>
      </c>
      <c r="H268" s="135">
        <f>IF(G268="0","0",LOOKUP(G268,{0,66,80,100,120,140,160},{0,1,2,3,"3.5",4,5}))</f>
        <v>0</v>
      </c>
      <c r="I268" s="105"/>
      <c r="J268" s="105"/>
      <c r="K268" s="136">
        <f t="shared" si="83"/>
        <v>0</v>
      </c>
      <c r="L268" s="99">
        <f>IF(K268="0","0",LOOKUP(K268,{0,66,80,100,120,140,160},{0,1,2,3,"3.5",4,5}))</f>
        <v>0</v>
      </c>
      <c r="M268" s="105"/>
      <c r="N268" s="105"/>
      <c r="O268" s="105"/>
      <c r="P268" s="99">
        <f t="shared" si="84"/>
        <v>0</v>
      </c>
      <c r="Q268" s="137">
        <f>IF(P268="0","0",LOOKUP(P268,{0,33,40,50,60,70,80},{0,1,2,3,"3.5",4,5}))</f>
        <v>0</v>
      </c>
      <c r="R268" s="105"/>
      <c r="S268" s="105"/>
      <c r="T268" s="101">
        <f t="shared" si="85"/>
        <v>0</v>
      </c>
      <c r="U268" s="105"/>
      <c r="V268" s="105"/>
      <c r="W268" s="101">
        <f t="shared" si="86"/>
        <v>0</v>
      </c>
      <c r="X268" s="138">
        <f t="shared" si="87"/>
        <v>0</v>
      </c>
      <c r="Y268" s="99">
        <f>IF(X268="0","0",LOOKUP(X268,{0,66,80,100,120,140,160},{0,1,2,3,"3.5",4,5}))</f>
        <v>0</v>
      </c>
      <c r="Z268" s="105"/>
      <c r="AA268" s="105"/>
      <c r="AB268" s="99">
        <f t="shared" si="88"/>
        <v>0</v>
      </c>
      <c r="AC268" s="105"/>
      <c r="AD268" s="105"/>
      <c r="AE268" s="139">
        <f t="shared" si="89"/>
        <v>0</v>
      </c>
      <c r="AF268" s="140">
        <f t="shared" si="90"/>
        <v>0</v>
      </c>
      <c r="AG268" s="137">
        <f>IF(AF268="0","0",LOOKUP(AF268,{0,66,80,100,120,140,160},{0,1,2,3,"3.5",4,5}))</f>
        <v>0</v>
      </c>
      <c r="AH268" s="105"/>
      <c r="AI268" s="105"/>
      <c r="AJ268" s="99">
        <f t="shared" si="91"/>
        <v>0</v>
      </c>
      <c r="AK268" s="105"/>
      <c r="AL268" s="105"/>
      <c r="AM268" s="141">
        <f t="shared" si="92"/>
        <v>0</v>
      </c>
      <c r="AN268" s="140">
        <f t="shared" si="93"/>
        <v>0</v>
      </c>
      <c r="AO268" s="137">
        <f>IF(AN268="0","0",LOOKUP(AN268,{0,66,80,100,120,140,160},{0,1,2,3,"3.5",4,5}))</f>
        <v>0</v>
      </c>
      <c r="AP268" s="105"/>
      <c r="AQ268" s="105"/>
      <c r="AR268" s="101">
        <f t="shared" si="94"/>
        <v>0</v>
      </c>
      <c r="AS268" s="105"/>
      <c r="AT268" s="105"/>
      <c r="AU268" s="141">
        <f t="shared" si="95"/>
        <v>0</v>
      </c>
      <c r="AV268" s="141"/>
      <c r="AW268" s="141">
        <f t="shared" si="96"/>
        <v>0</v>
      </c>
      <c r="AX268" s="137">
        <f>IF(AW268="0","0",LOOKUP(AW268,{0,66,80,100,120,140,160},{0,1,2,3,"3.5",4,5}))</f>
        <v>0</v>
      </c>
      <c r="AY268" s="107" t="s">
        <v>486</v>
      </c>
      <c r="AZ268" s="107">
        <f>IF(ISBLANK(AX268)," ",IF(AX268="0","0",LOOKUP(AX268,{0,1,2,3,"3.5",4,5},{0,0,0,1,"1.5",2,3})))</f>
        <v>0</v>
      </c>
      <c r="BA268" s="44">
        <f t="shared" si="97"/>
        <v>0</v>
      </c>
      <c r="BB268" s="43" t="str">
        <f t="shared" si="98"/>
        <v>F</v>
      </c>
      <c r="BC268" s="34" t="str">
        <f t="shared" si="99"/>
        <v>Fail</v>
      </c>
      <c r="BD268" s="42"/>
      <c r="BE268" s="49" t="str">
        <f>IF(H268="0","0",LOOKUP(H268,{0,1,2,3,"3.5",4,5},{"F","D","C","B","A-","A","A+"}))</f>
        <v>F</v>
      </c>
      <c r="BF268" s="49" t="str">
        <f>IF(L268="0","0",LOOKUP(L268,{0,1,2,3,"3.5",4,5},{"F","D","C","B","A-","A","A+"}))</f>
        <v>F</v>
      </c>
      <c r="BG268" s="49" t="str">
        <f>IF(Q268="0","0",LOOKUP(Q268,{0,1,2,3,"3.5",4,5},{"F","D","C","B","A-","A","A+"}))</f>
        <v>F</v>
      </c>
      <c r="BH268" s="49" t="str">
        <f>IF(Y268="0","0",LOOKUP(Y268,{0,1,2,3,"3.5",4,5},{"F","D","C","B","A-","A","A+"}))</f>
        <v>F</v>
      </c>
      <c r="BI268" s="49" t="str">
        <f>IF(AG268="0","0",LOOKUP(AG268,{0,1,2,3,"3.5",4,5},{"F","D","C","B","A-","A","A+"}))</f>
        <v>F</v>
      </c>
      <c r="BJ268" s="49" t="str">
        <f>IF(AO268="0","0",LOOKUP(AO268,{0,1,2,3,"3.5",4,5},{"F","D","C","B","A-","A","A+"}))</f>
        <v>F</v>
      </c>
      <c r="BK268" s="49" t="str">
        <f>IF(AX268="0","0",LOOKUP(AX268,{0,1,2,3,"3.5",4,5},{"F","D","C","B","A-","A","A+"}))</f>
        <v>F</v>
      </c>
      <c r="BL268" s="50">
        <f t="shared" si="100"/>
        <v>0</v>
      </c>
    </row>
    <row r="269" spans="1:64" ht="15" customHeight="1">
      <c r="A269" s="37">
        <v>2265</v>
      </c>
      <c r="B269" s="38" t="s">
        <v>731</v>
      </c>
      <c r="C269" s="150">
        <v>24</v>
      </c>
      <c r="D269" s="150">
        <v>50</v>
      </c>
      <c r="E269" s="99">
        <f t="shared" si="81"/>
        <v>74</v>
      </c>
      <c r="F269" s="105">
        <v>22</v>
      </c>
      <c r="G269" s="99">
        <f t="shared" si="82"/>
        <v>96</v>
      </c>
      <c r="H269" s="135">
        <f>IF(G269="0","0",LOOKUP(G269,{0,66,80,100,120,140,160},{0,1,2,3,"3.5",4,5}))</f>
        <v>2</v>
      </c>
      <c r="I269" s="105">
        <v>46</v>
      </c>
      <c r="J269" s="105">
        <v>56</v>
      </c>
      <c r="K269" s="136">
        <f t="shared" si="83"/>
        <v>102</v>
      </c>
      <c r="L269" s="99">
        <f>IF(K269="0","0",LOOKUP(K269,{0,66,80,100,120,140,160},{0,1,2,3,"3.5",4,5}))</f>
        <v>3</v>
      </c>
      <c r="M269" s="105">
        <v>28</v>
      </c>
      <c r="N269" s="105">
        <v>17</v>
      </c>
      <c r="O269" s="105">
        <v>15</v>
      </c>
      <c r="P269" s="99">
        <f t="shared" si="84"/>
        <v>60</v>
      </c>
      <c r="Q269" s="137" t="str">
        <f>IF(P269="0","0",LOOKUP(P269,{0,33,40,50,60,70,80},{0,1,2,3,"3.5",4,5}))</f>
        <v>3.5</v>
      </c>
      <c r="R269" s="105">
        <v>16</v>
      </c>
      <c r="S269" s="105">
        <v>29</v>
      </c>
      <c r="T269" s="101">
        <f t="shared" si="85"/>
        <v>45</v>
      </c>
      <c r="U269" s="105">
        <v>19</v>
      </c>
      <c r="V269" s="105">
        <v>20</v>
      </c>
      <c r="W269" s="101">
        <f t="shared" si="86"/>
        <v>39</v>
      </c>
      <c r="X269" s="138">
        <f t="shared" si="87"/>
        <v>84</v>
      </c>
      <c r="Y269" s="99">
        <f>IF(X269="0","0",LOOKUP(X269,{0,66,80,100,120,140,160},{0,1,2,3,"3.5",4,5}))</f>
        <v>2</v>
      </c>
      <c r="Z269" s="105">
        <v>33</v>
      </c>
      <c r="AA269" s="105">
        <v>32</v>
      </c>
      <c r="AB269" s="99">
        <f t="shared" si="88"/>
        <v>65</v>
      </c>
      <c r="AC269" s="105">
        <v>25</v>
      </c>
      <c r="AD269" s="105">
        <v>28</v>
      </c>
      <c r="AE269" s="139">
        <f t="shared" si="89"/>
        <v>53</v>
      </c>
      <c r="AF269" s="140">
        <f t="shared" si="90"/>
        <v>118</v>
      </c>
      <c r="AG269" s="137">
        <f>IF(AF269="0","0",LOOKUP(AF269,{0,66,80,100,120,140,160},{0,1,2,3,"3.5",4,5}))</f>
        <v>3</v>
      </c>
      <c r="AH269" s="105">
        <v>34</v>
      </c>
      <c r="AI269" s="105">
        <v>32</v>
      </c>
      <c r="AJ269" s="99">
        <f t="shared" si="91"/>
        <v>66</v>
      </c>
      <c r="AK269" s="105">
        <v>27</v>
      </c>
      <c r="AL269" s="105">
        <v>26</v>
      </c>
      <c r="AM269" s="141">
        <f t="shared" si="92"/>
        <v>53</v>
      </c>
      <c r="AN269" s="140">
        <f t="shared" si="93"/>
        <v>119</v>
      </c>
      <c r="AO269" s="137">
        <f>IF(AN269="0","0",LOOKUP(AN269,{0,66,80,100,120,140,160},{0,1,2,3,"3.5",4,5}))</f>
        <v>3</v>
      </c>
      <c r="AP269" s="105">
        <v>34</v>
      </c>
      <c r="AQ269" s="105">
        <v>34</v>
      </c>
      <c r="AR269" s="101">
        <f t="shared" si="94"/>
        <v>68</v>
      </c>
      <c r="AS269" s="105">
        <v>21</v>
      </c>
      <c r="AT269" s="105">
        <v>21</v>
      </c>
      <c r="AU269" s="141">
        <f t="shared" si="95"/>
        <v>42</v>
      </c>
      <c r="AV269" s="141"/>
      <c r="AW269" s="141">
        <f t="shared" si="96"/>
        <v>0</v>
      </c>
      <c r="AX269" s="137">
        <f>IF(AW269="0","0",LOOKUP(AW269,{0,66,80,100,120,140,160},{0,1,2,3,"3.5",4,5}))</f>
        <v>0</v>
      </c>
      <c r="AY269" s="107" t="s">
        <v>486</v>
      </c>
      <c r="AZ269" s="107">
        <f>IF(ISBLANK(AX269)," ",IF(AX269="0","0",LOOKUP(AX269,{0,1,2,3,"3.5",4,5},{0,0,0,1,"1.5",2,3})))</f>
        <v>0</v>
      </c>
      <c r="BA269" s="44">
        <f t="shared" si="97"/>
        <v>2.75</v>
      </c>
      <c r="BB269" s="43" t="str">
        <f t="shared" si="98"/>
        <v>C</v>
      </c>
      <c r="BC269" s="34" t="str">
        <f t="shared" si="99"/>
        <v>Bellow Average Result</v>
      </c>
      <c r="BD269" s="42"/>
      <c r="BE269" s="49" t="str">
        <f>IF(H269="0","0",LOOKUP(H269,{0,1,2,3,"3.5",4,5},{"F","D","C","B","A-","A","A+"}))</f>
        <v>C</v>
      </c>
      <c r="BF269" s="49" t="str">
        <f>IF(L269="0","0",LOOKUP(L269,{0,1,2,3,"3.5",4,5},{"F","D","C","B","A-","A","A+"}))</f>
        <v>B</v>
      </c>
      <c r="BG269" s="49" t="str">
        <f>IF(Q269="0","0",LOOKUP(Q269,{0,1,2,3,"3.5",4,5},{"F","D","C","B","A-","A","A+"}))</f>
        <v>A-</v>
      </c>
      <c r="BH269" s="49" t="str">
        <f>IF(Y269="0","0",LOOKUP(Y269,{0,1,2,3,"3.5",4,5},{"F","D","C","B","A-","A","A+"}))</f>
        <v>C</v>
      </c>
      <c r="BI269" s="49" t="str">
        <f>IF(AG269="0","0",LOOKUP(AG269,{0,1,2,3,"3.5",4,5},{"F","D","C","B","A-","A","A+"}))</f>
        <v>B</v>
      </c>
      <c r="BJ269" s="49" t="str">
        <f>IF(AO269="0","0",LOOKUP(AO269,{0,1,2,3,"3.5",4,5},{"F","D","C","B","A-","A","A+"}))</f>
        <v>B</v>
      </c>
      <c r="BK269" s="49" t="str">
        <f>IF(AX269="0","0",LOOKUP(AX269,{0,1,2,3,"3.5",4,5},{"F","D","C","B","A-","A","A+"}))</f>
        <v>F</v>
      </c>
      <c r="BL269" s="50">
        <f t="shared" si="100"/>
        <v>579</v>
      </c>
    </row>
    <row r="270" spans="1:64" ht="15" customHeight="1">
      <c r="A270" s="37">
        <v>2266</v>
      </c>
      <c r="B270" s="38" t="s">
        <v>732</v>
      </c>
      <c r="C270" s="150">
        <v>32</v>
      </c>
      <c r="D270" s="150">
        <v>73</v>
      </c>
      <c r="E270" s="99">
        <f t="shared" si="81"/>
        <v>105</v>
      </c>
      <c r="F270" s="105">
        <v>20</v>
      </c>
      <c r="G270" s="99">
        <f t="shared" si="82"/>
        <v>125</v>
      </c>
      <c r="H270" s="135" t="str">
        <f>IF(G270="0","0",LOOKUP(G270,{0,66,80,100,120,140,160},{0,1,2,3,"3.5",4,5}))</f>
        <v>3.5</v>
      </c>
      <c r="I270" s="105">
        <v>54</v>
      </c>
      <c r="J270" s="105">
        <v>60</v>
      </c>
      <c r="K270" s="136">
        <f t="shared" si="83"/>
        <v>114</v>
      </c>
      <c r="L270" s="99">
        <f>IF(K270="0","0",LOOKUP(K270,{0,66,80,100,120,140,160},{0,1,2,3,"3.5",4,5}))</f>
        <v>3</v>
      </c>
      <c r="M270" s="105">
        <v>31</v>
      </c>
      <c r="N270" s="105">
        <v>19</v>
      </c>
      <c r="O270" s="105">
        <v>12</v>
      </c>
      <c r="P270" s="99">
        <f t="shared" si="84"/>
        <v>62</v>
      </c>
      <c r="Q270" s="137" t="str">
        <f>IF(P270="0","0",LOOKUP(P270,{0,33,40,50,60,70,80},{0,1,2,3,"3.5",4,5}))</f>
        <v>3.5</v>
      </c>
      <c r="R270" s="105">
        <v>31</v>
      </c>
      <c r="S270" s="105">
        <v>41</v>
      </c>
      <c r="T270" s="101">
        <f t="shared" si="85"/>
        <v>72</v>
      </c>
      <c r="U270" s="105">
        <v>22</v>
      </c>
      <c r="V270" s="105">
        <v>20</v>
      </c>
      <c r="W270" s="101">
        <f t="shared" si="86"/>
        <v>42</v>
      </c>
      <c r="X270" s="138">
        <f t="shared" si="87"/>
        <v>114</v>
      </c>
      <c r="Y270" s="99">
        <f>IF(X270="0","0",LOOKUP(X270,{0,66,80,100,120,140,160},{0,1,2,3,"3.5",4,5}))</f>
        <v>3</v>
      </c>
      <c r="Z270" s="105">
        <v>42</v>
      </c>
      <c r="AA270" s="105">
        <v>37</v>
      </c>
      <c r="AB270" s="99">
        <f t="shared" si="88"/>
        <v>79</v>
      </c>
      <c r="AC270" s="105">
        <v>27</v>
      </c>
      <c r="AD270" s="105">
        <v>29</v>
      </c>
      <c r="AE270" s="139">
        <f t="shared" si="89"/>
        <v>56</v>
      </c>
      <c r="AF270" s="140">
        <f t="shared" si="90"/>
        <v>135</v>
      </c>
      <c r="AG270" s="137" t="str">
        <f>IF(AF270="0","0",LOOKUP(AF270,{0,66,80,100,120,140,160},{0,1,2,3,"3.5",4,5}))</f>
        <v>3.5</v>
      </c>
      <c r="AH270" s="105">
        <v>49</v>
      </c>
      <c r="AI270" s="105">
        <v>40</v>
      </c>
      <c r="AJ270" s="99">
        <f t="shared" si="91"/>
        <v>89</v>
      </c>
      <c r="AK270" s="105">
        <v>26</v>
      </c>
      <c r="AL270" s="105">
        <v>26</v>
      </c>
      <c r="AM270" s="141">
        <f t="shared" si="92"/>
        <v>52</v>
      </c>
      <c r="AN270" s="140">
        <f t="shared" si="93"/>
        <v>141</v>
      </c>
      <c r="AO270" s="137">
        <f>IF(AN270="0","0",LOOKUP(AN270,{0,66,80,100,120,140,160},{0,1,2,3,"3.5",4,5}))</f>
        <v>4</v>
      </c>
      <c r="AP270" s="105">
        <v>30</v>
      </c>
      <c r="AQ270" s="105">
        <v>28</v>
      </c>
      <c r="AR270" s="101">
        <f t="shared" si="94"/>
        <v>58</v>
      </c>
      <c r="AS270" s="105">
        <v>14</v>
      </c>
      <c r="AT270" s="105">
        <v>23</v>
      </c>
      <c r="AU270" s="141">
        <f t="shared" si="95"/>
        <v>37</v>
      </c>
      <c r="AV270" s="141">
        <v>40</v>
      </c>
      <c r="AW270" s="141">
        <f t="shared" si="96"/>
        <v>135</v>
      </c>
      <c r="AX270" s="137" t="str">
        <f>IF(AW270="0","0",LOOKUP(AW270,{0,66,80,100,120,140,160},{0,1,2,3,"3.5",4,5}))</f>
        <v>3.5</v>
      </c>
      <c r="AY270" s="107" t="s">
        <v>486</v>
      </c>
      <c r="AZ270" s="107" t="str">
        <f>IF(ISBLANK(AX270)," ",IF(AX270="0","0",LOOKUP(AX270,{0,1,2,3,"3.5",4,5},{0,0,0,1,"1.5",2,3})))</f>
        <v>1.5</v>
      </c>
      <c r="BA270" s="44">
        <f t="shared" si="97"/>
        <v>3.6666666666666665</v>
      </c>
      <c r="BB270" s="43" t="str">
        <f t="shared" si="98"/>
        <v>A-</v>
      </c>
      <c r="BC270" s="34" t="str">
        <f t="shared" si="99"/>
        <v>Good Result</v>
      </c>
      <c r="BD270" s="42"/>
      <c r="BE270" s="49" t="str">
        <f>IF(H270="0","0",LOOKUP(H270,{0,1,2,3,"3.5",4,5},{"F","D","C","B","A-","A","A+"}))</f>
        <v>A-</v>
      </c>
      <c r="BF270" s="49" t="str">
        <f>IF(L270="0","0",LOOKUP(L270,{0,1,2,3,"3.5",4,5},{"F","D","C","B","A-","A","A+"}))</f>
        <v>B</v>
      </c>
      <c r="BG270" s="49" t="str">
        <f>IF(Q270="0","0",LOOKUP(Q270,{0,1,2,3,"3.5",4,5},{"F","D","C","B","A-","A","A+"}))</f>
        <v>A-</v>
      </c>
      <c r="BH270" s="49" t="str">
        <f>IF(Y270="0","0",LOOKUP(Y270,{0,1,2,3,"3.5",4,5},{"F","D","C","B","A-","A","A+"}))</f>
        <v>B</v>
      </c>
      <c r="BI270" s="49" t="str">
        <f>IF(AG270="0","0",LOOKUP(AG270,{0,1,2,3,"3.5",4,5},{"F","D","C","B","A-","A","A+"}))</f>
        <v>A-</v>
      </c>
      <c r="BJ270" s="49" t="str">
        <f>IF(AO270="0","0",LOOKUP(AO270,{0,1,2,3,"3.5",4,5},{"F","D","C","B","A-","A","A+"}))</f>
        <v>A</v>
      </c>
      <c r="BK270" s="49" t="str">
        <f>IF(AX270="0","0",LOOKUP(AX270,{0,1,2,3,"3.5",4,5},{"F","D","C","B","A-","A","A+"}))</f>
        <v>A-</v>
      </c>
      <c r="BL270" s="50">
        <f t="shared" si="100"/>
        <v>826</v>
      </c>
    </row>
    <row r="271" spans="1:64" ht="15" customHeight="1">
      <c r="A271" s="37">
        <v>2267</v>
      </c>
      <c r="B271" s="38"/>
      <c r="C271" s="150"/>
      <c r="D271" s="150"/>
      <c r="E271" s="99">
        <f t="shared" si="81"/>
        <v>0</v>
      </c>
      <c r="F271" s="105"/>
      <c r="G271" s="99">
        <f t="shared" si="82"/>
        <v>0</v>
      </c>
      <c r="H271" s="135">
        <f>IF(G271="0","0",LOOKUP(G271,{0,66,80,100,120,140,160},{0,1,2,3,"3.5",4,5}))</f>
        <v>0</v>
      </c>
      <c r="I271" s="105"/>
      <c r="J271" s="105"/>
      <c r="K271" s="136">
        <f t="shared" si="83"/>
        <v>0</v>
      </c>
      <c r="L271" s="99">
        <f>IF(K271="0","0",LOOKUP(K271,{0,66,80,100,120,140,160},{0,1,2,3,"3.5",4,5}))</f>
        <v>0</v>
      </c>
      <c r="M271" s="105"/>
      <c r="N271" s="105"/>
      <c r="O271" s="105"/>
      <c r="P271" s="99">
        <f t="shared" si="84"/>
        <v>0</v>
      </c>
      <c r="Q271" s="137">
        <f>IF(P271="0","0",LOOKUP(P271,{0,33,40,50,60,70,80},{0,1,2,3,"3.5",4,5}))</f>
        <v>0</v>
      </c>
      <c r="R271" s="105"/>
      <c r="S271" s="105"/>
      <c r="T271" s="101">
        <f t="shared" si="85"/>
        <v>0</v>
      </c>
      <c r="U271" s="105"/>
      <c r="V271" s="105"/>
      <c r="W271" s="101">
        <f t="shared" si="86"/>
        <v>0</v>
      </c>
      <c r="X271" s="138">
        <f t="shared" si="87"/>
        <v>0</v>
      </c>
      <c r="Y271" s="99">
        <f>IF(X271="0","0",LOOKUP(X271,{0,66,80,100,120,140,160},{0,1,2,3,"3.5",4,5}))</f>
        <v>0</v>
      </c>
      <c r="Z271" s="105"/>
      <c r="AA271" s="105"/>
      <c r="AB271" s="99">
        <f t="shared" si="88"/>
        <v>0</v>
      </c>
      <c r="AC271" s="105"/>
      <c r="AD271" s="105"/>
      <c r="AE271" s="139">
        <f t="shared" si="89"/>
        <v>0</v>
      </c>
      <c r="AF271" s="140">
        <f t="shared" si="90"/>
        <v>0</v>
      </c>
      <c r="AG271" s="137">
        <f>IF(AF271="0","0",LOOKUP(AF271,{0,66,80,100,120,140,160},{0,1,2,3,"3.5",4,5}))</f>
        <v>0</v>
      </c>
      <c r="AH271" s="105"/>
      <c r="AI271" s="105"/>
      <c r="AJ271" s="99">
        <f t="shared" si="91"/>
        <v>0</v>
      </c>
      <c r="AK271" s="105"/>
      <c r="AL271" s="105"/>
      <c r="AM271" s="141">
        <f t="shared" si="92"/>
        <v>0</v>
      </c>
      <c r="AN271" s="140">
        <f t="shared" si="93"/>
        <v>0</v>
      </c>
      <c r="AO271" s="137">
        <f>IF(AN271="0","0",LOOKUP(AN271,{0,66,80,100,120,140,160},{0,1,2,3,"3.5",4,5}))</f>
        <v>0</v>
      </c>
      <c r="AP271" s="105"/>
      <c r="AQ271" s="105"/>
      <c r="AR271" s="101">
        <f t="shared" si="94"/>
        <v>0</v>
      </c>
      <c r="AS271" s="105"/>
      <c r="AT271" s="105"/>
      <c r="AU271" s="141">
        <f t="shared" si="95"/>
        <v>0</v>
      </c>
      <c r="AV271" s="141"/>
      <c r="AW271" s="141">
        <f t="shared" si="96"/>
        <v>0</v>
      </c>
      <c r="AX271" s="137">
        <f>IF(AW271="0","0",LOOKUP(AW271,{0,66,80,100,120,140,160},{0,1,2,3,"3.5",4,5}))</f>
        <v>0</v>
      </c>
      <c r="AY271" s="107" t="s">
        <v>486</v>
      </c>
      <c r="AZ271" s="107">
        <f>IF(ISBLANK(AX271)," ",IF(AX271="0","0",LOOKUP(AX271,{0,1,2,3,"3.5",4,5},{0,0,0,1,"1.5",2,3})))</f>
        <v>0</v>
      </c>
      <c r="BA271" s="44">
        <f t="shared" si="97"/>
        <v>0</v>
      </c>
      <c r="BB271" s="43" t="str">
        <f t="shared" si="98"/>
        <v>F</v>
      </c>
      <c r="BC271" s="34" t="str">
        <f t="shared" si="99"/>
        <v>Fail</v>
      </c>
      <c r="BD271" s="42"/>
      <c r="BE271" s="49" t="str">
        <f>IF(H271="0","0",LOOKUP(H271,{0,1,2,3,"3.5",4,5},{"F","D","C","B","A-","A","A+"}))</f>
        <v>F</v>
      </c>
      <c r="BF271" s="49" t="str">
        <f>IF(L271="0","0",LOOKUP(L271,{0,1,2,3,"3.5",4,5},{"F","D","C","B","A-","A","A+"}))</f>
        <v>F</v>
      </c>
      <c r="BG271" s="49" t="str">
        <f>IF(Q271="0","0",LOOKUP(Q271,{0,1,2,3,"3.5",4,5},{"F","D","C","B","A-","A","A+"}))</f>
        <v>F</v>
      </c>
      <c r="BH271" s="49" t="str">
        <f>IF(Y271="0","0",LOOKUP(Y271,{0,1,2,3,"3.5",4,5},{"F","D","C","B","A-","A","A+"}))</f>
        <v>F</v>
      </c>
      <c r="BI271" s="49" t="str">
        <f>IF(AG271="0","0",LOOKUP(AG271,{0,1,2,3,"3.5",4,5},{"F","D","C","B","A-","A","A+"}))</f>
        <v>F</v>
      </c>
      <c r="BJ271" s="49" t="str">
        <f>IF(AO271="0","0",LOOKUP(AO271,{0,1,2,3,"3.5",4,5},{"F","D","C","B","A-","A","A+"}))</f>
        <v>F</v>
      </c>
      <c r="BK271" s="49" t="str">
        <f>IF(AX271="0","0",LOOKUP(AX271,{0,1,2,3,"3.5",4,5},{"F","D","C","B","A-","A","A+"}))</f>
        <v>F</v>
      </c>
      <c r="BL271" s="50">
        <f t="shared" si="100"/>
        <v>0</v>
      </c>
    </row>
    <row r="272" spans="1:64" ht="15" customHeight="1">
      <c r="A272" s="37">
        <v>2268</v>
      </c>
      <c r="B272" s="38" t="s">
        <v>733</v>
      </c>
      <c r="C272" s="150">
        <v>35</v>
      </c>
      <c r="D272" s="150">
        <v>68</v>
      </c>
      <c r="E272" s="99">
        <f t="shared" si="81"/>
        <v>103</v>
      </c>
      <c r="F272" s="105">
        <v>21</v>
      </c>
      <c r="G272" s="99">
        <f t="shared" si="82"/>
        <v>124</v>
      </c>
      <c r="H272" s="135" t="str">
        <f>IF(G272="0","0",LOOKUP(G272,{0,66,80,100,120,140,160},{0,1,2,3,"3.5",4,5}))</f>
        <v>3.5</v>
      </c>
      <c r="I272" s="105">
        <v>61</v>
      </c>
      <c r="J272" s="105">
        <v>59</v>
      </c>
      <c r="K272" s="136">
        <f t="shared" si="83"/>
        <v>120</v>
      </c>
      <c r="L272" s="99" t="str">
        <f>IF(K272="0","0",LOOKUP(K272,{0,66,80,100,120,140,160},{0,1,2,3,"3.5",4,5}))</f>
        <v>3.5</v>
      </c>
      <c r="M272" s="105">
        <v>25</v>
      </c>
      <c r="N272" s="105">
        <v>14</v>
      </c>
      <c r="O272" s="105">
        <v>13</v>
      </c>
      <c r="P272" s="99">
        <f t="shared" si="84"/>
        <v>52</v>
      </c>
      <c r="Q272" s="137">
        <f>IF(P272="0","0",LOOKUP(P272,{0,33,40,50,60,70,80},{0,1,2,3,"3.5",4,5}))</f>
        <v>3</v>
      </c>
      <c r="R272" s="105">
        <v>29</v>
      </c>
      <c r="S272" s="105">
        <v>33</v>
      </c>
      <c r="T272" s="101">
        <f t="shared" si="85"/>
        <v>62</v>
      </c>
      <c r="U272" s="105">
        <v>17</v>
      </c>
      <c r="V272" s="105">
        <v>21</v>
      </c>
      <c r="W272" s="101">
        <f t="shared" si="86"/>
        <v>38</v>
      </c>
      <c r="X272" s="138">
        <f t="shared" si="87"/>
        <v>100</v>
      </c>
      <c r="Y272" s="99">
        <f>IF(X272="0","0",LOOKUP(X272,{0,66,80,100,120,140,160},{0,1,2,3,"3.5",4,5}))</f>
        <v>3</v>
      </c>
      <c r="Z272" s="105">
        <v>44</v>
      </c>
      <c r="AA272" s="105">
        <v>37</v>
      </c>
      <c r="AB272" s="99">
        <f t="shared" si="88"/>
        <v>81</v>
      </c>
      <c r="AC272" s="105">
        <v>25</v>
      </c>
      <c r="AD272" s="105">
        <v>27</v>
      </c>
      <c r="AE272" s="139">
        <f t="shared" si="89"/>
        <v>52</v>
      </c>
      <c r="AF272" s="140">
        <f t="shared" si="90"/>
        <v>133</v>
      </c>
      <c r="AG272" s="137" t="str">
        <f>IF(AF272="0","0",LOOKUP(AF272,{0,66,80,100,120,140,160},{0,1,2,3,"3.5",4,5}))</f>
        <v>3.5</v>
      </c>
      <c r="AH272" s="105">
        <v>46</v>
      </c>
      <c r="AI272" s="105">
        <v>37</v>
      </c>
      <c r="AJ272" s="99">
        <f t="shared" si="91"/>
        <v>83</v>
      </c>
      <c r="AK272" s="105">
        <v>25</v>
      </c>
      <c r="AL272" s="105">
        <v>25</v>
      </c>
      <c r="AM272" s="141">
        <f t="shared" si="92"/>
        <v>50</v>
      </c>
      <c r="AN272" s="140">
        <f t="shared" si="93"/>
        <v>133</v>
      </c>
      <c r="AO272" s="137" t="str">
        <f>IF(AN272="0","0",LOOKUP(AN272,{0,66,80,100,120,140,160},{0,1,2,3,"3.5",4,5}))</f>
        <v>3.5</v>
      </c>
      <c r="AP272" s="105">
        <v>40</v>
      </c>
      <c r="AQ272" s="105">
        <v>33</v>
      </c>
      <c r="AR272" s="101">
        <f t="shared" si="94"/>
        <v>73</v>
      </c>
      <c r="AS272" s="105">
        <v>18</v>
      </c>
      <c r="AT272" s="105">
        <v>22</v>
      </c>
      <c r="AU272" s="141">
        <f t="shared" si="95"/>
        <v>40</v>
      </c>
      <c r="AV272" s="141">
        <v>50</v>
      </c>
      <c r="AW272" s="141">
        <f t="shared" si="96"/>
        <v>163</v>
      </c>
      <c r="AX272" s="137">
        <f>IF(AW272="0","0",LOOKUP(AW272,{0,66,80,100,120,140,160},{0,1,2,3,"3.5",4,5}))</f>
        <v>5</v>
      </c>
      <c r="AY272" s="107" t="s">
        <v>486</v>
      </c>
      <c r="AZ272" s="107">
        <f>IF(ISBLANK(AX272)," ",IF(AX272="0","0",LOOKUP(AX272,{0,1,2,3,"3.5",4,5},{0,0,0,1,"1.5",2,3})))</f>
        <v>3</v>
      </c>
      <c r="BA272" s="44">
        <f t="shared" si="97"/>
        <v>3.8333333333333335</v>
      </c>
      <c r="BB272" s="43" t="str">
        <f t="shared" si="98"/>
        <v>A-</v>
      </c>
      <c r="BC272" s="34" t="str">
        <f t="shared" si="99"/>
        <v>Good Result</v>
      </c>
      <c r="BD272" s="42"/>
      <c r="BE272" s="49" t="str">
        <f>IF(H272="0","0",LOOKUP(H272,{0,1,2,3,"3.5",4,5},{"F","D","C","B","A-","A","A+"}))</f>
        <v>A-</v>
      </c>
      <c r="BF272" s="49" t="str">
        <f>IF(L272="0","0",LOOKUP(L272,{0,1,2,3,"3.5",4,5},{"F","D","C","B","A-","A","A+"}))</f>
        <v>A-</v>
      </c>
      <c r="BG272" s="49" t="str">
        <f>IF(Q272="0","0",LOOKUP(Q272,{0,1,2,3,"3.5",4,5},{"F","D","C","B","A-","A","A+"}))</f>
        <v>B</v>
      </c>
      <c r="BH272" s="49" t="str">
        <f>IF(Y272="0","0",LOOKUP(Y272,{0,1,2,3,"3.5",4,5},{"F","D","C","B","A-","A","A+"}))</f>
        <v>B</v>
      </c>
      <c r="BI272" s="49" t="str">
        <f>IF(AG272="0","0",LOOKUP(AG272,{0,1,2,3,"3.5",4,5},{"F","D","C","B","A-","A","A+"}))</f>
        <v>A-</v>
      </c>
      <c r="BJ272" s="49" t="str">
        <f>IF(AO272="0","0",LOOKUP(AO272,{0,1,2,3,"3.5",4,5},{"F","D","C","B","A-","A","A+"}))</f>
        <v>A-</v>
      </c>
      <c r="BK272" s="49" t="str">
        <f>IF(AX272="0","0",LOOKUP(AX272,{0,1,2,3,"3.5",4,5},{"F","D","C","B","A-","A","A+"}))</f>
        <v>A+</v>
      </c>
      <c r="BL272" s="50">
        <f t="shared" si="100"/>
        <v>825</v>
      </c>
    </row>
    <row r="273" spans="1:64" ht="15" customHeight="1">
      <c r="A273" s="37">
        <v>2269</v>
      </c>
      <c r="B273" s="38" t="s">
        <v>734</v>
      </c>
      <c r="C273" s="150">
        <v>26</v>
      </c>
      <c r="D273" s="150">
        <v>60</v>
      </c>
      <c r="E273" s="99">
        <f t="shared" si="81"/>
        <v>86</v>
      </c>
      <c r="F273" s="105">
        <v>18</v>
      </c>
      <c r="G273" s="99">
        <f t="shared" si="82"/>
        <v>104</v>
      </c>
      <c r="H273" s="135">
        <f>IF(G273="0","0",LOOKUP(G273,{0,66,80,100,120,140,160},{0,1,2,3,"3.5",4,5}))</f>
        <v>3</v>
      </c>
      <c r="I273" s="105">
        <v>48</v>
      </c>
      <c r="J273" s="105">
        <v>46</v>
      </c>
      <c r="K273" s="136">
        <f t="shared" si="83"/>
        <v>94</v>
      </c>
      <c r="L273" s="99">
        <f>IF(K273="0","0",LOOKUP(K273,{0,66,80,100,120,140,160},{0,1,2,3,"3.5",4,5}))</f>
        <v>2</v>
      </c>
      <c r="M273" s="105">
        <v>24</v>
      </c>
      <c r="N273" s="105">
        <v>12</v>
      </c>
      <c r="O273" s="105"/>
      <c r="P273" s="99">
        <f t="shared" si="84"/>
        <v>0</v>
      </c>
      <c r="Q273" s="137">
        <f>IF(P273="0","0",LOOKUP(P273,{0,33,40,50,60,70,80},{0,1,2,3,"3.5",4,5}))</f>
        <v>0</v>
      </c>
      <c r="R273" s="105">
        <v>15</v>
      </c>
      <c r="S273" s="105">
        <v>27</v>
      </c>
      <c r="T273" s="101">
        <f t="shared" si="85"/>
        <v>42</v>
      </c>
      <c r="U273" s="105">
        <v>14</v>
      </c>
      <c r="V273" s="105">
        <v>17</v>
      </c>
      <c r="W273" s="101">
        <f t="shared" si="86"/>
        <v>31</v>
      </c>
      <c r="X273" s="138">
        <f t="shared" si="87"/>
        <v>73</v>
      </c>
      <c r="Y273" s="99">
        <f>IF(X273="0","0",LOOKUP(X273,{0,66,80,100,120,140,160},{0,1,2,3,"3.5",4,5}))</f>
        <v>1</v>
      </c>
      <c r="Z273" s="105">
        <v>44</v>
      </c>
      <c r="AA273" s="105">
        <v>26</v>
      </c>
      <c r="AB273" s="99">
        <f t="shared" si="88"/>
        <v>70</v>
      </c>
      <c r="AC273" s="105">
        <v>23</v>
      </c>
      <c r="AD273" s="105">
        <v>22</v>
      </c>
      <c r="AE273" s="139">
        <f t="shared" si="89"/>
        <v>45</v>
      </c>
      <c r="AF273" s="140">
        <f t="shared" si="90"/>
        <v>115</v>
      </c>
      <c r="AG273" s="137">
        <f>IF(AF273="0","0",LOOKUP(AF273,{0,66,80,100,120,140,160},{0,1,2,3,"3.5",4,5}))</f>
        <v>3</v>
      </c>
      <c r="AH273" s="105">
        <v>37</v>
      </c>
      <c r="AI273" s="105">
        <v>28</v>
      </c>
      <c r="AJ273" s="99">
        <f t="shared" si="91"/>
        <v>65</v>
      </c>
      <c r="AK273" s="105">
        <v>27</v>
      </c>
      <c r="AL273" s="105">
        <v>21</v>
      </c>
      <c r="AM273" s="141">
        <f t="shared" si="92"/>
        <v>48</v>
      </c>
      <c r="AN273" s="140">
        <f t="shared" si="93"/>
        <v>113</v>
      </c>
      <c r="AO273" s="137">
        <f>IF(AN273="0","0",LOOKUP(AN273,{0,66,80,100,120,140,160},{0,1,2,3,"3.5",4,5}))</f>
        <v>3</v>
      </c>
      <c r="AP273" s="105">
        <v>37</v>
      </c>
      <c r="AQ273" s="105">
        <v>13</v>
      </c>
      <c r="AR273" s="101">
        <f t="shared" si="94"/>
        <v>50</v>
      </c>
      <c r="AS273" s="105">
        <v>17</v>
      </c>
      <c r="AT273" s="105">
        <v>18</v>
      </c>
      <c r="AU273" s="141">
        <f t="shared" si="95"/>
        <v>35</v>
      </c>
      <c r="AV273" s="141"/>
      <c r="AW273" s="141">
        <f t="shared" si="96"/>
        <v>0</v>
      </c>
      <c r="AX273" s="137">
        <f>IF(AW273="0","0",LOOKUP(AW273,{0,66,80,100,120,140,160},{0,1,2,3,"3.5",4,5}))</f>
        <v>0</v>
      </c>
      <c r="AY273" s="107" t="s">
        <v>486</v>
      </c>
      <c r="AZ273" s="107">
        <f>IF(ISBLANK(AX273)," ",IF(AX273="0","0",LOOKUP(AX273,{0,1,2,3,"3.5",4,5},{0,0,0,1,"1.5",2,3})))</f>
        <v>0</v>
      </c>
      <c r="BA273" s="44">
        <f t="shared" si="97"/>
        <v>0</v>
      </c>
      <c r="BB273" s="43" t="str">
        <f t="shared" si="98"/>
        <v>F</v>
      </c>
      <c r="BC273" s="34" t="str">
        <f t="shared" si="99"/>
        <v>Fail</v>
      </c>
      <c r="BD273" s="42"/>
      <c r="BE273" s="49" t="str">
        <f>IF(H273="0","0",LOOKUP(H273,{0,1,2,3,"3.5",4,5},{"F","D","C","B","A-","A","A+"}))</f>
        <v>B</v>
      </c>
      <c r="BF273" s="49" t="str">
        <f>IF(L273="0","0",LOOKUP(L273,{0,1,2,3,"3.5",4,5},{"F","D","C","B","A-","A","A+"}))</f>
        <v>C</v>
      </c>
      <c r="BG273" s="49" t="str">
        <f>IF(Q273="0","0",LOOKUP(Q273,{0,1,2,3,"3.5",4,5},{"F","D","C","B","A-","A","A+"}))</f>
        <v>F</v>
      </c>
      <c r="BH273" s="49" t="str">
        <f>IF(Y273="0","0",LOOKUP(Y273,{0,1,2,3,"3.5",4,5},{"F","D","C","B","A-","A","A+"}))</f>
        <v>D</v>
      </c>
      <c r="BI273" s="49" t="str">
        <f>IF(AG273="0","0",LOOKUP(AG273,{0,1,2,3,"3.5",4,5},{"F","D","C","B","A-","A","A+"}))</f>
        <v>B</v>
      </c>
      <c r="BJ273" s="49" t="str">
        <f>IF(AO273="0","0",LOOKUP(AO273,{0,1,2,3,"3.5",4,5},{"F","D","C","B","A-","A","A+"}))</f>
        <v>B</v>
      </c>
      <c r="BK273" s="49" t="str">
        <f>IF(AX273="0","0",LOOKUP(AX273,{0,1,2,3,"3.5",4,5},{"F","D","C","B","A-","A","A+"}))</f>
        <v>F</v>
      </c>
      <c r="BL273" s="50">
        <f t="shared" si="100"/>
        <v>499</v>
      </c>
    </row>
    <row r="274" spans="1:64" ht="15" customHeight="1">
      <c r="A274" s="37">
        <v>2270</v>
      </c>
      <c r="B274" s="38" t="s">
        <v>735</v>
      </c>
      <c r="C274" s="150">
        <v>39</v>
      </c>
      <c r="D274" s="150">
        <v>67</v>
      </c>
      <c r="E274" s="99">
        <f t="shared" si="81"/>
        <v>106</v>
      </c>
      <c r="F274" s="105">
        <v>21</v>
      </c>
      <c r="G274" s="99">
        <f t="shared" si="82"/>
        <v>127</v>
      </c>
      <c r="H274" s="135" t="str">
        <f>IF(G274="0","0",LOOKUP(G274,{0,66,80,100,120,140,160},{0,1,2,3,"3.5",4,5}))</f>
        <v>3.5</v>
      </c>
      <c r="I274" s="105">
        <v>50</v>
      </c>
      <c r="J274" s="105">
        <v>52</v>
      </c>
      <c r="K274" s="136">
        <f t="shared" si="83"/>
        <v>102</v>
      </c>
      <c r="L274" s="99">
        <f>IF(K274="0","0",LOOKUP(K274,{0,66,80,100,120,140,160},{0,1,2,3,"3.5",4,5}))</f>
        <v>3</v>
      </c>
      <c r="M274" s="105">
        <v>18</v>
      </c>
      <c r="N274" s="105">
        <v>13</v>
      </c>
      <c r="O274" s="105">
        <v>22</v>
      </c>
      <c r="P274" s="99">
        <f t="shared" si="84"/>
        <v>53</v>
      </c>
      <c r="Q274" s="137">
        <f>IF(P274="0","0",LOOKUP(P274,{0,33,40,50,60,70,80},{0,1,2,3,"3.5",4,5}))</f>
        <v>3</v>
      </c>
      <c r="R274" s="105">
        <v>26</v>
      </c>
      <c r="S274" s="105">
        <v>33</v>
      </c>
      <c r="T274" s="101">
        <f t="shared" si="85"/>
        <v>59</v>
      </c>
      <c r="U274" s="105">
        <v>18</v>
      </c>
      <c r="V274" s="105">
        <v>15</v>
      </c>
      <c r="W274" s="101">
        <f t="shared" si="86"/>
        <v>33</v>
      </c>
      <c r="X274" s="138">
        <f t="shared" si="87"/>
        <v>92</v>
      </c>
      <c r="Y274" s="99">
        <f>IF(X274="0","0",LOOKUP(X274,{0,66,80,100,120,140,160},{0,1,2,3,"3.5",4,5}))</f>
        <v>2</v>
      </c>
      <c r="Z274" s="105">
        <v>43</v>
      </c>
      <c r="AA274" s="105">
        <v>36</v>
      </c>
      <c r="AB274" s="99">
        <f t="shared" si="88"/>
        <v>79</v>
      </c>
      <c r="AC274" s="105">
        <v>28</v>
      </c>
      <c r="AD274" s="105">
        <v>27</v>
      </c>
      <c r="AE274" s="139">
        <f t="shared" si="89"/>
        <v>55</v>
      </c>
      <c r="AF274" s="140">
        <f t="shared" si="90"/>
        <v>134</v>
      </c>
      <c r="AG274" s="137" t="str">
        <f>IF(AF274="0","0",LOOKUP(AF274,{0,66,80,100,120,140,160},{0,1,2,3,"3.5",4,5}))</f>
        <v>3.5</v>
      </c>
      <c r="AH274" s="105">
        <v>42</v>
      </c>
      <c r="AI274" s="105">
        <v>40</v>
      </c>
      <c r="AJ274" s="99">
        <f t="shared" si="91"/>
        <v>82</v>
      </c>
      <c r="AK274" s="105">
        <v>26</v>
      </c>
      <c r="AL274" s="105">
        <v>16</v>
      </c>
      <c r="AM274" s="141">
        <f t="shared" si="92"/>
        <v>42</v>
      </c>
      <c r="AN274" s="140">
        <f t="shared" si="93"/>
        <v>124</v>
      </c>
      <c r="AO274" s="137" t="str">
        <f>IF(AN274="0","0",LOOKUP(AN274,{0,66,80,100,120,140,160},{0,1,2,3,"3.5",4,5}))</f>
        <v>3.5</v>
      </c>
      <c r="AP274" s="105">
        <v>30</v>
      </c>
      <c r="AQ274" s="105">
        <v>25</v>
      </c>
      <c r="AR274" s="101">
        <f t="shared" si="94"/>
        <v>55</v>
      </c>
      <c r="AS274" s="105">
        <v>20</v>
      </c>
      <c r="AT274" s="105">
        <v>21</v>
      </c>
      <c r="AU274" s="141">
        <f t="shared" si="95"/>
        <v>41</v>
      </c>
      <c r="AV274" s="141">
        <v>40</v>
      </c>
      <c r="AW274" s="141">
        <f t="shared" si="96"/>
        <v>136</v>
      </c>
      <c r="AX274" s="137" t="str">
        <f>IF(AW274="0","0",LOOKUP(AW274,{0,66,80,100,120,140,160},{0,1,2,3,"3.5",4,5}))</f>
        <v>3.5</v>
      </c>
      <c r="AY274" s="107" t="s">
        <v>486</v>
      </c>
      <c r="AZ274" s="107" t="str">
        <f>IF(ISBLANK(AX274)," ",IF(AX274="0","0",LOOKUP(AX274,{0,1,2,3,"3.5",4,5},{0,0,0,1,"1.5",2,3})))</f>
        <v>1.5</v>
      </c>
      <c r="BA274" s="44">
        <f t="shared" si="97"/>
        <v>3.3333333333333335</v>
      </c>
      <c r="BB274" s="43" t="str">
        <f t="shared" si="98"/>
        <v>B</v>
      </c>
      <c r="BC274" s="34" t="str">
        <f t="shared" si="99"/>
        <v>Average Result</v>
      </c>
      <c r="BD274" s="42"/>
      <c r="BE274" s="49" t="str">
        <f>IF(H274="0","0",LOOKUP(H274,{0,1,2,3,"3.5",4,5},{"F","D","C","B","A-","A","A+"}))</f>
        <v>A-</v>
      </c>
      <c r="BF274" s="49" t="str">
        <f>IF(L274="0","0",LOOKUP(L274,{0,1,2,3,"3.5",4,5},{"F","D","C","B","A-","A","A+"}))</f>
        <v>B</v>
      </c>
      <c r="BG274" s="49" t="str">
        <f>IF(Q274="0","0",LOOKUP(Q274,{0,1,2,3,"3.5",4,5},{"F","D","C","B","A-","A","A+"}))</f>
        <v>B</v>
      </c>
      <c r="BH274" s="49" t="str">
        <f>IF(Y274="0","0",LOOKUP(Y274,{0,1,2,3,"3.5",4,5},{"F","D","C","B","A-","A","A+"}))</f>
        <v>C</v>
      </c>
      <c r="BI274" s="49" t="str">
        <f>IF(AG274="0","0",LOOKUP(AG274,{0,1,2,3,"3.5",4,5},{"F","D","C","B","A-","A","A+"}))</f>
        <v>A-</v>
      </c>
      <c r="BJ274" s="49" t="str">
        <f>IF(AO274="0","0",LOOKUP(AO274,{0,1,2,3,"3.5",4,5},{"F","D","C","B","A-","A","A+"}))</f>
        <v>A-</v>
      </c>
      <c r="BK274" s="49" t="str">
        <f>IF(AX274="0","0",LOOKUP(AX274,{0,1,2,3,"3.5",4,5},{"F","D","C","B","A-","A","A+"}))</f>
        <v>A-</v>
      </c>
      <c r="BL274" s="50">
        <f t="shared" si="100"/>
        <v>768</v>
      </c>
    </row>
    <row r="275" spans="1:64" ht="15" customHeight="1">
      <c r="A275" s="37">
        <v>2271</v>
      </c>
      <c r="B275" s="38" t="s">
        <v>736</v>
      </c>
      <c r="C275" s="150">
        <v>47</v>
      </c>
      <c r="D275" s="150">
        <v>66</v>
      </c>
      <c r="E275" s="99">
        <f t="shared" si="81"/>
        <v>113</v>
      </c>
      <c r="F275" s="105">
        <v>20</v>
      </c>
      <c r="G275" s="99">
        <f t="shared" si="82"/>
        <v>133</v>
      </c>
      <c r="H275" s="135" t="str">
        <f>IF(G275="0","0",LOOKUP(G275,{0,66,80,100,120,140,160},{0,1,2,3,"3.5",4,5}))</f>
        <v>3.5</v>
      </c>
      <c r="I275" s="105">
        <v>44</v>
      </c>
      <c r="J275" s="105">
        <v>40</v>
      </c>
      <c r="K275" s="136">
        <f t="shared" si="83"/>
        <v>84</v>
      </c>
      <c r="L275" s="99">
        <f>IF(K275="0","0",LOOKUP(K275,{0,66,80,100,120,140,160},{0,1,2,3,"3.5",4,5}))</f>
        <v>2</v>
      </c>
      <c r="M275" s="105">
        <v>21</v>
      </c>
      <c r="N275" s="105">
        <v>14</v>
      </c>
      <c r="O275" s="105">
        <v>13</v>
      </c>
      <c r="P275" s="99">
        <f t="shared" si="84"/>
        <v>48</v>
      </c>
      <c r="Q275" s="137">
        <f>IF(P275="0","0",LOOKUP(P275,{0,33,40,50,60,70,80},{0,1,2,3,"3.5",4,5}))</f>
        <v>2</v>
      </c>
      <c r="R275" s="105">
        <v>17</v>
      </c>
      <c r="S275" s="105">
        <v>33</v>
      </c>
      <c r="T275" s="101">
        <f t="shared" si="85"/>
        <v>50</v>
      </c>
      <c r="U275" s="105">
        <v>10</v>
      </c>
      <c r="V275" s="105">
        <v>16</v>
      </c>
      <c r="W275" s="101">
        <f t="shared" si="86"/>
        <v>26</v>
      </c>
      <c r="X275" s="138">
        <f t="shared" si="87"/>
        <v>76</v>
      </c>
      <c r="Y275" s="99">
        <f>IF(X275="0","0",LOOKUP(X275,{0,66,80,100,120,140,160},{0,1,2,3,"3.5",4,5}))</f>
        <v>1</v>
      </c>
      <c r="Z275" s="105">
        <v>47</v>
      </c>
      <c r="AA275" s="105">
        <v>28</v>
      </c>
      <c r="AB275" s="99">
        <f t="shared" si="88"/>
        <v>75</v>
      </c>
      <c r="AC275" s="105">
        <v>22</v>
      </c>
      <c r="AD275" s="105">
        <v>11</v>
      </c>
      <c r="AE275" s="139">
        <f t="shared" si="89"/>
        <v>33</v>
      </c>
      <c r="AF275" s="140">
        <f t="shared" si="90"/>
        <v>108</v>
      </c>
      <c r="AG275" s="137">
        <f>IF(AF275="0","0",LOOKUP(AF275,{0,66,80,100,120,140,160},{0,1,2,3,"3.5",4,5}))</f>
        <v>3</v>
      </c>
      <c r="AH275" s="105">
        <v>32</v>
      </c>
      <c r="AI275" s="105">
        <v>33</v>
      </c>
      <c r="AJ275" s="99">
        <f t="shared" si="91"/>
        <v>65</v>
      </c>
      <c r="AK275" s="105">
        <v>17</v>
      </c>
      <c r="AL275" s="151" t="s">
        <v>55</v>
      </c>
      <c r="AM275" s="141">
        <f t="shared" si="92"/>
        <v>26</v>
      </c>
      <c r="AN275" s="140">
        <f t="shared" si="93"/>
        <v>91</v>
      </c>
      <c r="AO275" s="137">
        <f>IF(AN275="0","0",LOOKUP(AN275,{0,66,80,100,120,140,160},{0,1,2,3,"3.5",4,5}))</f>
        <v>2</v>
      </c>
      <c r="AP275" s="105">
        <v>43</v>
      </c>
      <c r="AQ275" s="105">
        <v>18</v>
      </c>
      <c r="AR275" s="101">
        <f t="shared" si="94"/>
        <v>61</v>
      </c>
      <c r="AS275" s="105">
        <v>13</v>
      </c>
      <c r="AT275" s="105">
        <v>11</v>
      </c>
      <c r="AU275" s="141">
        <f t="shared" si="95"/>
        <v>24</v>
      </c>
      <c r="AV275" s="141">
        <v>50</v>
      </c>
      <c r="AW275" s="141">
        <f t="shared" si="96"/>
        <v>135</v>
      </c>
      <c r="AX275" s="137" t="str">
        <f>IF(AW275="0","0",LOOKUP(AW275,{0,66,80,100,120,140,160},{0,1,2,3,"3.5",4,5}))</f>
        <v>3.5</v>
      </c>
      <c r="AY275" s="107" t="s">
        <v>486</v>
      </c>
      <c r="AZ275" s="107" t="str">
        <f>IF(ISBLANK(AX275)," ",IF(AX275="0","0",LOOKUP(AX275,{0,1,2,3,"3.5",4,5},{0,0,0,1,"1.5",2,3})))</f>
        <v>1.5</v>
      </c>
      <c r="BA275" s="44">
        <f t="shared" si="97"/>
        <v>2.5</v>
      </c>
      <c r="BB275" s="43" t="str">
        <f t="shared" si="98"/>
        <v>C</v>
      </c>
      <c r="BC275" s="34" t="str">
        <f t="shared" si="99"/>
        <v>Bellow Average Result</v>
      </c>
      <c r="BD275" s="42"/>
      <c r="BE275" s="49" t="str">
        <f>IF(H275="0","0",LOOKUP(H275,{0,1,2,3,"3.5",4,5},{"F","D","C","B","A-","A","A+"}))</f>
        <v>A-</v>
      </c>
      <c r="BF275" s="49" t="str">
        <f>IF(L275="0","0",LOOKUP(L275,{0,1,2,3,"3.5",4,5},{"F","D","C","B","A-","A","A+"}))</f>
        <v>C</v>
      </c>
      <c r="BG275" s="49" t="str">
        <f>IF(Q275="0","0",LOOKUP(Q275,{0,1,2,3,"3.5",4,5},{"F","D","C","B","A-","A","A+"}))</f>
        <v>C</v>
      </c>
      <c r="BH275" s="49" t="str">
        <f>IF(Y275="0","0",LOOKUP(Y275,{0,1,2,3,"3.5",4,5},{"F","D","C","B","A-","A","A+"}))</f>
        <v>D</v>
      </c>
      <c r="BI275" s="49" t="str">
        <f>IF(AG275="0","0",LOOKUP(AG275,{0,1,2,3,"3.5",4,5},{"F","D","C","B","A-","A","A+"}))</f>
        <v>B</v>
      </c>
      <c r="BJ275" s="49" t="str">
        <f>IF(AO275="0","0",LOOKUP(AO275,{0,1,2,3,"3.5",4,5},{"F","D","C","B","A-","A","A+"}))</f>
        <v>C</v>
      </c>
      <c r="BK275" s="49" t="str">
        <f>IF(AX275="0","0",LOOKUP(AX275,{0,1,2,3,"3.5",4,5},{"F","D","C","B","A-","A","A+"}))</f>
        <v>A-</v>
      </c>
      <c r="BL275" s="50">
        <f t="shared" si="100"/>
        <v>675</v>
      </c>
    </row>
    <row r="276" spans="1:64" ht="15" customHeight="1">
      <c r="A276" s="37">
        <v>2272</v>
      </c>
      <c r="B276" s="38" t="s">
        <v>737</v>
      </c>
      <c r="C276" s="150">
        <v>42</v>
      </c>
      <c r="D276" s="150">
        <v>67</v>
      </c>
      <c r="E276" s="99">
        <f t="shared" si="81"/>
        <v>109</v>
      </c>
      <c r="F276" s="105">
        <v>18</v>
      </c>
      <c r="G276" s="99">
        <f t="shared" si="82"/>
        <v>127</v>
      </c>
      <c r="H276" s="135" t="str">
        <f>IF(G276="0","0",LOOKUP(G276,{0,66,80,100,120,140,160},{0,1,2,3,"3.5",4,5}))</f>
        <v>3.5</v>
      </c>
      <c r="I276" s="105">
        <v>57</v>
      </c>
      <c r="J276" s="105">
        <v>52</v>
      </c>
      <c r="K276" s="136">
        <f t="shared" si="83"/>
        <v>109</v>
      </c>
      <c r="L276" s="99">
        <f>IF(K276="0","0",LOOKUP(K276,{0,66,80,100,120,140,160},{0,1,2,3,"3.5",4,5}))</f>
        <v>3</v>
      </c>
      <c r="M276" s="105">
        <v>30</v>
      </c>
      <c r="N276" s="105">
        <v>13</v>
      </c>
      <c r="O276" s="105">
        <v>13</v>
      </c>
      <c r="P276" s="99">
        <f t="shared" si="84"/>
        <v>56</v>
      </c>
      <c r="Q276" s="137">
        <f>IF(P276="0","0",LOOKUP(P276,{0,33,40,50,60,70,80},{0,1,2,3,"3.5",4,5}))</f>
        <v>3</v>
      </c>
      <c r="R276" s="105">
        <v>31</v>
      </c>
      <c r="S276" s="105">
        <v>39</v>
      </c>
      <c r="T276" s="101">
        <f t="shared" si="85"/>
        <v>70</v>
      </c>
      <c r="U276" s="105">
        <v>18</v>
      </c>
      <c r="V276" s="105">
        <v>20</v>
      </c>
      <c r="W276" s="101">
        <f t="shared" si="86"/>
        <v>38</v>
      </c>
      <c r="X276" s="138">
        <f t="shared" si="87"/>
        <v>108</v>
      </c>
      <c r="Y276" s="99">
        <f>IF(X276="0","0",LOOKUP(X276,{0,66,80,100,120,140,160},{0,1,2,3,"3.5",4,5}))</f>
        <v>3</v>
      </c>
      <c r="Z276" s="105">
        <v>40</v>
      </c>
      <c r="AA276" s="105">
        <v>39</v>
      </c>
      <c r="AB276" s="99">
        <f t="shared" si="88"/>
        <v>79</v>
      </c>
      <c r="AC276" s="105">
        <v>24</v>
      </c>
      <c r="AD276" s="105">
        <v>21</v>
      </c>
      <c r="AE276" s="139">
        <f t="shared" si="89"/>
        <v>45</v>
      </c>
      <c r="AF276" s="140">
        <f t="shared" si="90"/>
        <v>124</v>
      </c>
      <c r="AG276" s="137" t="str">
        <f>IF(AF276="0","0",LOOKUP(AF276,{0,66,80,100,120,140,160},{0,1,2,3,"3.5",4,5}))</f>
        <v>3.5</v>
      </c>
      <c r="AH276" s="105">
        <v>46</v>
      </c>
      <c r="AI276" s="105">
        <v>44</v>
      </c>
      <c r="AJ276" s="99">
        <f t="shared" si="91"/>
        <v>90</v>
      </c>
      <c r="AK276" s="105">
        <v>18</v>
      </c>
      <c r="AL276" s="105">
        <v>21</v>
      </c>
      <c r="AM276" s="141">
        <f t="shared" si="92"/>
        <v>39</v>
      </c>
      <c r="AN276" s="140">
        <f t="shared" si="93"/>
        <v>129</v>
      </c>
      <c r="AO276" s="137" t="str">
        <f>IF(AN276="0","0",LOOKUP(AN276,{0,66,80,100,120,140,160},{0,1,2,3,"3.5",4,5}))</f>
        <v>3.5</v>
      </c>
      <c r="AP276" s="105">
        <v>34</v>
      </c>
      <c r="AQ276" s="105">
        <v>23</v>
      </c>
      <c r="AR276" s="101">
        <f t="shared" si="94"/>
        <v>57</v>
      </c>
      <c r="AS276" s="105">
        <v>15</v>
      </c>
      <c r="AT276" s="105">
        <v>18</v>
      </c>
      <c r="AU276" s="141">
        <f t="shared" si="95"/>
        <v>33</v>
      </c>
      <c r="AV276" s="141">
        <v>42</v>
      </c>
      <c r="AW276" s="141">
        <f t="shared" si="96"/>
        <v>132</v>
      </c>
      <c r="AX276" s="137" t="str">
        <f>IF(AW276="0","0",LOOKUP(AW276,{0,66,80,100,120,140,160},{0,1,2,3,"3.5",4,5}))</f>
        <v>3.5</v>
      </c>
      <c r="AY276" s="107" t="s">
        <v>486</v>
      </c>
      <c r="AZ276" s="107" t="str">
        <f>IF(ISBLANK(AX276)," ",IF(AX276="0","0",LOOKUP(AX276,{0,1,2,3,"3.5",4,5},{0,0,0,1,"1.5",2,3})))</f>
        <v>1.5</v>
      </c>
      <c r="BA276" s="44">
        <f t="shared" si="97"/>
        <v>3.5</v>
      </c>
      <c r="BB276" s="43" t="str">
        <f t="shared" si="98"/>
        <v>A-</v>
      </c>
      <c r="BC276" s="34" t="str">
        <f t="shared" si="99"/>
        <v>Good Result</v>
      </c>
      <c r="BD276" s="42"/>
      <c r="BE276" s="49" t="str">
        <f>IF(H276="0","0",LOOKUP(H276,{0,1,2,3,"3.5",4,5},{"F","D","C","B","A-","A","A+"}))</f>
        <v>A-</v>
      </c>
      <c r="BF276" s="49" t="str">
        <f>IF(L276="0","0",LOOKUP(L276,{0,1,2,3,"3.5",4,5},{"F","D","C","B","A-","A","A+"}))</f>
        <v>B</v>
      </c>
      <c r="BG276" s="49" t="str">
        <f>IF(Q276="0","0",LOOKUP(Q276,{0,1,2,3,"3.5",4,5},{"F","D","C","B","A-","A","A+"}))</f>
        <v>B</v>
      </c>
      <c r="BH276" s="49" t="str">
        <f>IF(Y276="0","0",LOOKUP(Y276,{0,1,2,3,"3.5",4,5},{"F","D","C","B","A-","A","A+"}))</f>
        <v>B</v>
      </c>
      <c r="BI276" s="49" t="str">
        <f>IF(AG276="0","0",LOOKUP(AG276,{0,1,2,3,"3.5",4,5},{"F","D","C","B","A-","A","A+"}))</f>
        <v>A-</v>
      </c>
      <c r="BJ276" s="49" t="str">
        <f>IF(AO276="0","0",LOOKUP(AO276,{0,1,2,3,"3.5",4,5},{"F","D","C","B","A-","A","A+"}))</f>
        <v>A-</v>
      </c>
      <c r="BK276" s="49" t="str">
        <f>IF(AX276="0","0",LOOKUP(AX276,{0,1,2,3,"3.5",4,5},{"F","D","C","B","A-","A","A+"}))</f>
        <v>A-</v>
      </c>
      <c r="BL276" s="50">
        <f t="shared" si="100"/>
        <v>785</v>
      </c>
    </row>
    <row r="277" spans="1:64" ht="15" customHeight="1">
      <c r="A277" s="37">
        <v>2273</v>
      </c>
      <c r="B277" s="38" t="s">
        <v>738</v>
      </c>
      <c r="C277" s="150">
        <v>40</v>
      </c>
      <c r="D277" s="150">
        <v>66</v>
      </c>
      <c r="E277" s="99">
        <f t="shared" si="81"/>
        <v>106</v>
      </c>
      <c r="F277" s="105">
        <v>23</v>
      </c>
      <c r="G277" s="99">
        <f t="shared" si="82"/>
        <v>129</v>
      </c>
      <c r="H277" s="135" t="str">
        <f>IF(G277="0","0",LOOKUP(G277,{0,66,80,100,120,140,160},{0,1,2,3,"3.5",4,5}))</f>
        <v>3.5</v>
      </c>
      <c r="I277" s="105">
        <v>53</v>
      </c>
      <c r="J277" s="105">
        <v>61</v>
      </c>
      <c r="K277" s="136">
        <f t="shared" si="83"/>
        <v>114</v>
      </c>
      <c r="L277" s="99">
        <f>IF(K277="0","0",LOOKUP(K277,{0,66,80,100,120,140,160},{0,1,2,3,"3.5",4,5}))</f>
        <v>3</v>
      </c>
      <c r="M277" s="105">
        <v>25</v>
      </c>
      <c r="N277" s="105">
        <v>12</v>
      </c>
      <c r="O277" s="105">
        <v>12</v>
      </c>
      <c r="P277" s="99">
        <f t="shared" si="84"/>
        <v>49</v>
      </c>
      <c r="Q277" s="137">
        <f>IF(P277="0","0",LOOKUP(P277,{0,33,40,50,60,70,80},{0,1,2,3,"3.5",4,5}))</f>
        <v>2</v>
      </c>
      <c r="R277" s="105">
        <v>27</v>
      </c>
      <c r="S277" s="105">
        <v>29</v>
      </c>
      <c r="T277" s="101">
        <f t="shared" si="85"/>
        <v>56</v>
      </c>
      <c r="U277" s="105">
        <v>17</v>
      </c>
      <c r="V277" s="105">
        <v>16</v>
      </c>
      <c r="W277" s="101">
        <f t="shared" si="86"/>
        <v>33</v>
      </c>
      <c r="X277" s="138">
        <f t="shared" si="87"/>
        <v>89</v>
      </c>
      <c r="Y277" s="99">
        <f>IF(X277="0","0",LOOKUP(X277,{0,66,80,100,120,140,160},{0,1,2,3,"3.5",4,5}))</f>
        <v>2</v>
      </c>
      <c r="Z277" s="105">
        <v>42</v>
      </c>
      <c r="AA277" s="105">
        <v>28</v>
      </c>
      <c r="AB277" s="99">
        <f t="shared" si="88"/>
        <v>70</v>
      </c>
      <c r="AC277" s="105">
        <v>25</v>
      </c>
      <c r="AD277" s="105">
        <v>26</v>
      </c>
      <c r="AE277" s="139">
        <f t="shared" si="89"/>
        <v>51</v>
      </c>
      <c r="AF277" s="140">
        <f t="shared" si="90"/>
        <v>121</v>
      </c>
      <c r="AG277" s="137" t="str">
        <f>IF(AF277="0","0",LOOKUP(AF277,{0,66,80,100,120,140,160},{0,1,2,3,"3.5",4,5}))</f>
        <v>3.5</v>
      </c>
      <c r="AH277" s="105">
        <v>38</v>
      </c>
      <c r="AI277" s="105">
        <v>37</v>
      </c>
      <c r="AJ277" s="99">
        <f t="shared" si="91"/>
        <v>75</v>
      </c>
      <c r="AK277" s="105">
        <v>24</v>
      </c>
      <c r="AL277" s="105">
        <v>15</v>
      </c>
      <c r="AM277" s="141">
        <f t="shared" si="92"/>
        <v>39</v>
      </c>
      <c r="AN277" s="140">
        <f t="shared" si="93"/>
        <v>114</v>
      </c>
      <c r="AO277" s="137">
        <f>IF(AN277="0","0",LOOKUP(AN277,{0,66,80,100,120,140,160},{0,1,2,3,"3.5",4,5}))</f>
        <v>3</v>
      </c>
      <c r="AP277" s="105">
        <v>33</v>
      </c>
      <c r="AQ277" s="105">
        <v>28</v>
      </c>
      <c r="AR277" s="101">
        <f t="shared" si="94"/>
        <v>61</v>
      </c>
      <c r="AS277" s="105">
        <v>21</v>
      </c>
      <c r="AT277" s="105">
        <v>22</v>
      </c>
      <c r="AU277" s="141">
        <f t="shared" si="95"/>
        <v>43</v>
      </c>
      <c r="AV277" s="141">
        <v>40</v>
      </c>
      <c r="AW277" s="141">
        <f t="shared" si="96"/>
        <v>144</v>
      </c>
      <c r="AX277" s="137">
        <f>IF(AW277="0","0",LOOKUP(AW277,{0,66,80,100,120,140,160},{0,1,2,3,"3.5",4,5}))</f>
        <v>4</v>
      </c>
      <c r="AY277" s="107" t="s">
        <v>486</v>
      </c>
      <c r="AZ277" s="107">
        <f>IF(ISBLANK(AX277)," ",IF(AX277="0","0",LOOKUP(AX277,{0,1,2,3,"3.5",4,5},{0,0,0,1,"1.5",2,3})))</f>
        <v>2</v>
      </c>
      <c r="BA277" s="44">
        <f t="shared" si="97"/>
        <v>3.1666666666666665</v>
      </c>
      <c r="BB277" s="43" t="str">
        <f t="shared" si="98"/>
        <v>B</v>
      </c>
      <c r="BC277" s="34" t="str">
        <f t="shared" si="99"/>
        <v>Average Result</v>
      </c>
      <c r="BD277" s="42"/>
      <c r="BE277" s="49" t="str">
        <f>IF(H277="0","0",LOOKUP(H277,{0,1,2,3,"3.5",4,5},{"F","D","C","B","A-","A","A+"}))</f>
        <v>A-</v>
      </c>
      <c r="BF277" s="49" t="str">
        <f>IF(L277="0","0",LOOKUP(L277,{0,1,2,3,"3.5",4,5},{"F","D","C","B","A-","A","A+"}))</f>
        <v>B</v>
      </c>
      <c r="BG277" s="49" t="str">
        <f>IF(Q277="0","0",LOOKUP(Q277,{0,1,2,3,"3.5",4,5},{"F","D","C","B","A-","A","A+"}))</f>
        <v>C</v>
      </c>
      <c r="BH277" s="49" t="str">
        <f>IF(Y277="0","0",LOOKUP(Y277,{0,1,2,3,"3.5",4,5},{"F","D","C","B","A-","A","A+"}))</f>
        <v>C</v>
      </c>
      <c r="BI277" s="49" t="str">
        <f>IF(AG277="0","0",LOOKUP(AG277,{0,1,2,3,"3.5",4,5},{"F","D","C","B","A-","A","A+"}))</f>
        <v>A-</v>
      </c>
      <c r="BJ277" s="49" t="str">
        <f>IF(AO277="0","0",LOOKUP(AO277,{0,1,2,3,"3.5",4,5},{"F","D","C","B","A-","A","A+"}))</f>
        <v>B</v>
      </c>
      <c r="BK277" s="49" t="str">
        <f>IF(AX277="0","0",LOOKUP(AX277,{0,1,2,3,"3.5",4,5},{"F","D","C","B","A-","A","A+"}))</f>
        <v>A</v>
      </c>
      <c r="BL277" s="50">
        <f t="shared" si="100"/>
        <v>760</v>
      </c>
    </row>
    <row r="278" spans="1:64" ht="15" customHeight="1">
      <c r="A278" s="37">
        <v>2274</v>
      </c>
      <c r="B278" s="38" t="s">
        <v>739</v>
      </c>
      <c r="C278" s="150">
        <v>50</v>
      </c>
      <c r="D278" s="150">
        <v>68</v>
      </c>
      <c r="E278" s="99">
        <f t="shared" si="81"/>
        <v>118</v>
      </c>
      <c r="F278" s="105">
        <v>22</v>
      </c>
      <c r="G278" s="99">
        <f t="shared" si="82"/>
        <v>140</v>
      </c>
      <c r="H278" s="135">
        <f>IF(G278="0","0",LOOKUP(G278,{0,66,80,100,120,140,160},{0,1,2,3,"3.5",4,5}))</f>
        <v>4</v>
      </c>
      <c r="I278" s="105">
        <v>56</v>
      </c>
      <c r="J278" s="105">
        <v>66</v>
      </c>
      <c r="K278" s="136">
        <f t="shared" si="83"/>
        <v>122</v>
      </c>
      <c r="L278" s="99" t="str">
        <f>IF(K278="0","0",LOOKUP(K278,{0,66,80,100,120,140,160},{0,1,2,3,"3.5",4,5}))</f>
        <v>3.5</v>
      </c>
      <c r="M278" s="105">
        <v>26</v>
      </c>
      <c r="N278" s="105">
        <v>15</v>
      </c>
      <c r="O278" s="105">
        <v>18</v>
      </c>
      <c r="P278" s="99">
        <f t="shared" si="84"/>
        <v>59</v>
      </c>
      <c r="Q278" s="137">
        <f>IF(P278="0","0",LOOKUP(P278,{0,33,40,50,60,70,80},{0,1,2,3,"3.5",4,5}))</f>
        <v>3</v>
      </c>
      <c r="R278" s="105">
        <v>36</v>
      </c>
      <c r="S278" s="105">
        <v>44</v>
      </c>
      <c r="T278" s="101">
        <f t="shared" si="85"/>
        <v>80</v>
      </c>
      <c r="U278" s="105">
        <v>15</v>
      </c>
      <c r="V278" s="105">
        <v>17</v>
      </c>
      <c r="W278" s="101">
        <f t="shared" si="86"/>
        <v>32</v>
      </c>
      <c r="X278" s="138">
        <f t="shared" si="87"/>
        <v>112</v>
      </c>
      <c r="Y278" s="99">
        <f>IF(X278="0","0",LOOKUP(X278,{0,66,80,100,120,140,160},{0,1,2,3,"3.5",4,5}))</f>
        <v>3</v>
      </c>
      <c r="Z278" s="105">
        <v>45</v>
      </c>
      <c r="AA278" s="105">
        <v>47</v>
      </c>
      <c r="AB278" s="99">
        <f t="shared" si="88"/>
        <v>92</v>
      </c>
      <c r="AC278" s="105">
        <v>25</v>
      </c>
      <c r="AD278" s="105">
        <v>27</v>
      </c>
      <c r="AE278" s="139">
        <f t="shared" si="89"/>
        <v>52</v>
      </c>
      <c r="AF278" s="140">
        <f t="shared" si="90"/>
        <v>144</v>
      </c>
      <c r="AG278" s="137">
        <f>IF(AF278="0","0",LOOKUP(AF278,{0,66,80,100,120,140,160},{0,1,2,3,"3.5",4,5}))</f>
        <v>4</v>
      </c>
      <c r="AH278" s="105">
        <v>54</v>
      </c>
      <c r="AI278" s="105">
        <v>46</v>
      </c>
      <c r="AJ278" s="99">
        <f t="shared" si="91"/>
        <v>100</v>
      </c>
      <c r="AK278" s="105">
        <v>26</v>
      </c>
      <c r="AL278" s="105">
        <v>22</v>
      </c>
      <c r="AM278" s="141">
        <f t="shared" si="92"/>
        <v>48</v>
      </c>
      <c r="AN278" s="140">
        <f t="shared" si="93"/>
        <v>148</v>
      </c>
      <c r="AO278" s="137">
        <f>IF(AN278="0","0",LOOKUP(AN278,{0,66,80,100,120,140,160},{0,1,2,3,"3.5",4,5}))</f>
        <v>4</v>
      </c>
      <c r="AP278" s="105">
        <v>44</v>
      </c>
      <c r="AQ278" s="105">
        <v>30</v>
      </c>
      <c r="AR278" s="101">
        <f t="shared" si="94"/>
        <v>74</v>
      </c>
      <c r="AS278" s="105">
        <v>17</v>
      </c>
      <c r="AT278" s="105">
        <v>15</v>
      </c>
      <c r="AU278" s="141">
        <f t="shared" si="95"/>
        <v>32</v>
      </c>
      <c r="AV278" s="141">
        <v>50</v>
      </c>
      <c r="AW278" s="141">
        <f t="shared" si="96"/>
        <v>156</v>
      </c>
      <c r="AX278" s="137">
        <f>IF(AW278="0","0",LOOKUP(AW278,{0,66,80,100,120,140,160},{0,1,2,3,"3.5",4,5}))</f>
        <v>4</v>
      </c>
      <c r="AY278" s="107" t="s">
        <v>486</v>
      </c>
      <c r="AZ278" s="107">
        <f>IF(ISBLANK(AX278)," ",IF(AX278="0","0",LOOKUP(AX278,{0,1,2,3,"3.5",4,5},{0,0,0,1,"1.5",2,3})))</f>
        <v>2</v>
      </c>
      <c r="BA278" s="44">
        <f t="shared" si="97"/>
        <v>3.9166666666666665</v>
      </c>
      <c r="BB278" s="43" t="str">
        <f t="shared" si="98"/>
        <v>A-</v>
      </c>
      <c r="BC278" s="34" t="str">
        <f t="shared" si="99"/>
        <v>Good Result</v>
      </c>
      <c r="BD278" s="42"/>
      <c r="BE278" s="49" t="str">
        <f>IF(H278="0","0",LOOKUP(H278,{0,1,2,3,"3.5",4,5},{"F","D","C","B","A-","A","A+"}))</f>
        <v>A</v>
      </c>
      <c r="BF278" s="49" t="str">
        <f>IF(L278="0","0",LOOKUP(L278,{0,1,2,3,"3.5",4,5},{"F","D","C","B","A-","A","A+"}))</f>
        <v>A-</v>
      </c>
      <c r="BG278" s="49" t="str">
        <f>IF(Q278="0","0",LOOKUP(Q278,{0,1,2,3,"3.5",4,5},{"F","D","C","B","A-","A","A+"}))</f>
        <v>B</v>
      </c>
      <c r="BH278" s="49" t="str">
        <f>IF(Y278="0","0",LOOKUP(Y278,{0,1,2,3,"3.5",4,5},{"F","D","C","B","A-","A","A+"}))</f>
        <v>B</v>
      </c>
      <c r="BI278" s="49" t="str">
        <f>IF(AG278="0","0",LOOKUP(AG278,{0,1,2,3,"3.5",4,5},{"F","D","C","B","A-","A","A+"}))</f>
        <v>A</v>
      </c>
      <c r="BJ278" s="49" t="str">
        <f>IF(AO278="0","0",LOOKUP(AO278,{0,1,2,3,"3.5",4,5},{"F","D","C","B","A-","A","A+"}))</f>
        <v>A</v>
      </c>
      <c r="BK278" s="49" t="str">
        <f>IF(AX278="0","0",LOOKUP(AX278,{0,1,2,3,"3.5",4,5},{"F","D","C","B","A-","A","A+"}))</f>
        <v>A</v>
      </c>
      <c r="BL278" s="50">
        <f t="shared" si="100"/>
        <v>881</v>
      </c>
    </row>
    <row r="279" spans="1:64" ht="15" customHeight="1">
      <c r="A279" s="37">
        <v>2275</v>
      </c>
      <c r="B279" s="38" t="s">
        <v>740</v>
      </c>
      <c r="C279" s="150">
        <v>44</v>
      </c>
      <c r="D279" s="150">
        <v>68</v>
      </c>
      <c r="E279" s="99">
        <f t="shared" si="81"/>
        <v>112</v>
      </c>
      <c r="F279" s="105">
        <v>19</v>
      </c>
      <c r="G279" s="99">
        <f t="shared" si="82"/>
        <v>131</v>
      </c>
      <c r="H279" s="135" t="str">
        <f>IF(G279="0","0",LOOKUP(G279,{0,66,80,100,120,140,160},{0,1,2,3,"3.5",4,5}))</f>
        <v>3.5</v>
      </c>
      <c r="I279" s="105">
        <v>62</v>
      </c>
      <c r="J279" s="105">
        <v>65</v>
      </c>
      <c r="K279" s="136">
        <f t="shared" si="83"/>
        <v>127</v>
      </c>
      <c r="L279" s="99" t="str">
        <f>IF(K279="0","0",LOOKUP(K279,{0,66,80,100,120,140,160},{0,1,2,3,"3.5",4,5}))</f>
        <v>3.5</v>
      </c>
      <c r="M279" s="105">
        <v>29</v>
      </c>
      <c r="N279" s="105">
        <v>15</v>
      </c>
      <c r="O279" s="105">
        <v>18</v>
      </c>
      <c r="P279" s="99">
        <f t="shared" si="84"/>
        <v>62</v>
      </c>
      <c r="Q279" s="137" t="str">
        <f>IF(P279="0","0",LOOKUP(P279,{0,33,40,50,60,70,80},{0,1,2,3,"3.5",4,5}))</f>
        <v>3.5</v>
      </c>
      <c r="R279" s="105">
        <v>34</v>
      </c>
      <c r="S279" s="105">
        <v>38</v>
      </c>
      <c r="T279" s="101">
        <f t="shared" si="85"/>
        <v>72</v>
      </c>
      <c r="U279" s="105">
        <v>20</v>
      </c>
      <c r="V279" s="105">
        <v>24</v>
      </c>
      <c r="W279" s="101">
        <f t="shared" si="86"/>
        <v>44</v>
      </c>
      <c r="X279" s="138">
        <f t="shared" si="87"/>
        <v>116</v>
      </c>
      <c r="Y279" s="99">
        <f>IF(X279="0","0",LOOKUP(X279,{0,66,80,100,120,140,160},{0,1,2,3,"3.5",4,5}))</f>
        <v>3</v>
      </c>
      <c r="Z279" s="105">
        <v>47</v>
      </c>
      <c r="AA279" s="105">
        <v>47</v>
      </c>
      <c r="AB279" s="99">
        <f t="shared" si="88"/>
        <v>94</v>
      </c>
      <c r="AC279" s="105">
        <v>25</v>
      </c>
      <c r="AD279" s="105">
        <v>25</v>
      </c>
      <c r="AE279" s="139">
        <f t="shared" si="89"/>
        <v>50</v>
      </c>
      <c r="AF279" s="140">
        <f t="shared" si="90"/>
        <v>144</v>
      </c>
      <c r="AG279" s="137">
        <f>IF(AF279="0","0",LOOKUP(AF279,{0,66,80,100,120,140,160},{0,1,2,3,"3.5",4,5}))</f>
        <v>4</v>
      </c>
      <c r="AH279" s="105">
        <v>49</v>
      </c>
      <c r="AI279" s="105">
        <v>45</v>
      </c>
      <c r="AJ279" s="99">
        <f t="shared" si="91"/>
        <v>94</v>
      </c>
      <c r="AK279" s="105">
        <v>21</v>
      </c>
      <c r="AL279" s="105">
        <v>18</v>
      </c>
      <c r="AM279" s="141">
        <f t="shared" si="92"/>
        <v>39</v>
      </c>
      <c r="AN279" s="140">
        <f t="shared" si="93"/>
        <v>133</v>
      </c>
      <c r="AO279" s="137" t="str">
        <f>IF(AN279="0","0",LOOKUP(AN279,{0,66,80,100,120,140,160},{0,1,2,3,"3.5",4,5}))</f>
        <v>3.5</v>
      </c>
      <c r="AP279" s="105">
        <v>40</v>
      </c>
      <c r="AQ279" s="105">
        <v>34</v>
      </c>
      <c r="AR279" s="101">
        <f t="shared" si="94"/>
        <v>74</v>
      </c>
      <c r="AS279" s="105">
        <v>18</v>
      </c>
      <c r="AT279" s="105">
        <v>20</v>
      </c>
      <c r="AU279" s="141">
        <f t="shared" si="95"/>
        <v>38</v>
      </c>
      <c r="AV279" s="141">
        <v>50</v>
      </c>
      <c r="AW279" s="141">
        <f t="shared" si="96"/>
        <v>162</v>
      </c>
      <c r="AX279" s="137">
        <f>IF(AW279="0","0",LOOKUP(AW279,{0,66,80,100,120,140,160},{0,1,2,3,"3.5",4,5}))</f>
        <v>5</v>
      </c>
      <c r="AY279" s="107" t="s">
        <v>486</v>
      </c>
      <c r="AZ279" s="107">
        <f>IF(ISBLANK(AX279)," ",IF(AX279="0","0",LOOKUP(AX279,{0,1,2,3,"3.5",4,5},{0,0,0,1,"1.5",2,3})))</f>
        <v>3</v>
      </c>
      <c r="BA279" s="44">
        <f t="shared" si="97"/>
        <v>4</v>
      </c>
      <c r="BB279" s="43" t="str">
        <f t="shared" si="98"/>
        <v>A</v>
      </c>
      <c r="BC279" s="34" t="str">
        <f t="shared" si="99"/>
        <v>Very Good Result</v>
      </c>
      <c r="BD279" s="42"/>
      <c r="BE279" s="49" t="str">
        <f>IF(H279="0","0",LOOKUP(H279,{0,1,2,3,"3.5",4,5},{"F","D","C","B","A-","A","A+"}))</f>
        <v>A-</v>
      </c>
      <c r="BF279" s="49" t="str">
        <f>IF(L279="0","0",LOOKUP(L279,{0,1,2,3,"3.5",4,5},{"F","D","C","B","A-","A","A+"}))</f>
        <v>A-</v>
      </c>
      <c r="BG279" s="49" t="str">
        <f>IF(Q279="0","0",LOOKUP(Q279,{0,1,2,3,"3.5",4,5},{"F","D","C","B","A-","A","A+"}))</f>
        <v>A-</v>
      </c>
      <c r="BH279" s="49" t="str">
        <f>IF(Y279="0","0",LOOKUP(Y279,{0,1,2,3,"3.5",4,5},{"F","D","C","B","A-","A","A+"}))</f>
        <v>B</v>
      </c>
      <c r="BI279" s="49" t="str">
        <f>IF(AG279="0","0",LOOKUP(AG279,{0,1,2,3,"3.5",4,5},{"F","D","C","B","A-","A","A+"}))</f>
        <v>A</v>
      </c>
      <c r="BJ279" s="49" t="str">
        <f>IF(AO279="0","0",LOOKUP(AO279,{0,1,2,3,"3.5",4,5},{"F","D","C","B","A-","A","A+"}))</f>
        <v>A-</v>
      </c>
      <c r="BK279" s="49" t="str">
        <f>IF(AX279="0","0",LOOKUP(AX279,{0,1,2,3,"3.5",4,5},{"F","D","C","B","A-","A","A+"}))</f>
        <v>A+</v>
      </c>
      <c r="BL279" s="50">
        <f t="shared" si="100"/>
        <v>875</v>
      </c>
    </row>
    <row r="280" spans="1:64" ht="15" customHeight="1">
      <c r="A280" s="37">
        <v>2276</v>
      </c>
      <c r="B280" s="38" t="s">
        <v>741</v>
      </c>
      <c r="C280" s="150"/>
      <c r="D280" s="150"/>
      <c r="E280" s="99">
        <f t="shared" si="81"/>
        <v>0</v>
      </c>
      <c r="F280" s="105"/>
      <c r="G280" s="99">
        <f t="shared" si="82"/>
        <v>0</v>
      </c>
      <c r="H280" s="135">
        <f>IF(G280="0","0",LOOKUP(G280,{0,66,80,100,120,140,160},{0,1,2,3,"3.5",4,5}))</f>
        <v>0</v>
      </c>
      <c r="I280" s="105"/>
      <c r="J280" s="105"/>
      <c r="K280" s="136">
        <f t="shared" si="83"/>
        <v>0</v>
      </c>
      <c r="L280" s="99">
        <f>IF(K280="0","0",LOOKUP(K280,{0,66,80,100,120,140,160},{0,1,2,3,"3.5",4,5}))</f>
        <v>0</v>
      </c>
      <c r="M280" s="105"/>
      <c r="N280" s="105"/>
      <c r="O280" s="105"/>
      <c r="P280" s="99">
        <f t="shared" si="84"/>
        <v>0</v>
      </c>
      <c r="Q280" s="137">
        <f>IF(P280="0","0",LOOKUP(P280,{0,33,40,50,60,70,80},{0,1,2,3,"3.5",4,5}))</f>
        <v>0</v>
      </c>
      <c r="R280" s="105"/>
      <c r="S280" s="105"/>
      <c r="T280" s="101">
        <f t="shared" si="85"/>
        <v>0</v>
      </c>
      <c r="U280" s="105"/>
      <c r="V280" s="105"/>
      <c r="W280" s="101">
        <f t="shared" si="86"/>
        <v>0</v>
      </c>
      <c r="X280" s="138">
        <f t="shared" si="87"/>
        <v>0</v>
      </c>
      <c r="Y280" s="99">
        <f>IF(X280="0","0",LOOKUP(X280,{0,66,80,100,120,140,160},{0,1,2,3,"3.5",4,5}))</f>
        <v>0</v>
      </c>
      <c r="Z280" s="105"/>
      <c r="AA280" s="105"/>
      <c r="AB280" s="99">
        <f t="shared" si="88"/>
        <v>0</v>
      </c>
      <c r="AC280" s="105"/>
      <c r="AD280" s="105"/>
      <c r="AE280" s="139">
        <f t="shared" si="89"/>
        <v>0</v>
      </c>
      <c r="AF280" s="140">
        <f t="shared" si="90"/>
        <v>0</v>
      </c>
      <c r="AG280" s="137">
        <f>IF(AF280="0","0",LOOKUP(AF280,{0,66,80,100,120,140,160},{0,1,2,3,"3.5",4,5}))</f>
        <v>0</v>
      </c>
      <c r="AH280" s="105"/>
      <c r="AI280" s="105"/>
      <c r="AJ280" s="99">
        <f t="shared" si="91"/>
        <v>0</v>
      </c>
      <c r="AK280" s="105"/>
      <c r="AL280" s="105"/>
      <c r="AM280" s="141">
        <f t="shared" si="92"/>
        <v>0</v>
      </c>
      <c r="AN280" s="140">
        <f t="shared" si="93"/>
        <v>0</v>
      </c>
      <c r="AO280" s="137">
        <f>IF(AN280="0","0",LOOKUP(AN280,{0,66,80,100,120,140,160},{0,1,2,3,"3.5",4,5}))</f>
        <v>0</v>
      </c>
      <c r="AP280" s="105"/>
      <c r="AQ280" s="105"/>
      <c r="AR280" s="101">
        <f t="shared" si="94"/>
        <v>0</v>
      </c>
      <c r="AS280" s="105"/>
      <c r="AT280" s="105"/>
      <c r="AU280" s="141">
        <f t="shared" si="95"/>
        <v>0</v>
      </c>
      <c r="AV280" s="141"/>
      <c r="AW280" s="141">
        <f t="shared" si="96"/>
        <v>0</v>
      </c>
      <c r="AX280" s="137">
        <f>IF(AW280="0","0",LOOKUP(AW280,{0,66,80,100,120,140,160},{0,1,2,3,"3.5",4,5}))</f>
        <v>0</v>
      </c>
      <c r="AY280" s="107" t="s">
        <v>486</v>
      </c>
      <c r="AZ280" s="107">
        <f>IF(ISBLANK(AX280)," ",IF(AX280="0","0",LOOKUP(AX280,{0,1,2,3,"3.5",4,5},{0,0,0,1,"1.5",2,3})))</f>
        <v>0</v>
      </c>
      <c r="BA280" s="44">
        <f t="shared" si="97"/>
        <v>0</v>
      </c>
      <c r="BB280" s="43" t="str">
        <f t="shared" si="98"/>
        <v>F</v>
      </c>
      <c r="BC280" s="34" t="str">
        <f t="shared" si="99"/>
        <v>Fail</v>
      </c>
      <c r="BD280" s="42"/>
      <c r="BE280" s="49" t="str">
        <f>IF(H280="0","0",LOOKUP(H280,{0,1,2,3,"3.5",4,5},{"F","D","C","B","A-","A","A+"}))</f>
        <v>F</v>
      </c>
      <c r="BF280" s="49" t="str">
        <f>IF(L280="0","0",LOOKUP(L280,{0,1,2,3,"3.5",4,5},{"F","D","C","B","A-","A","A+"}))</f>
        <v>F</v>
      </c>
      <c r="BG280" s="49" t="str">
        <f>IF(Q280="0","0",LOOKUP(Q280,{0,1,2,3,"3.5",4,5},{"F","D","C","B","A-","A","A+"}))</f>
        <v>F</v>
      </c>
      <c r="BH280" s="49" t="str">
        <f>IF(Y280="0","0",LOOKUP(Y280,{0,1,2,3,"3.5",4,5},{"F","D","C","B","A-","A","A+"}))</f>
        <v>F</v>
      </c>
      <c r="BI280" s="49" t="str">
        <f>IF(AG280="0","0",LOOKUP(AG280,{0,1,2,3,"3.5",4,5},{"F","D","C","B","A-","A","A+"}))</f>
        <v>F</v>
      </c>
      <c r="BJ280" s="49" t="str">
        <f>IF(AO280="0","0",LOOKUP(AO280,{0,1,2,3,"3.5",4,5},{"F","D","C","B","A-","A","A+"}))</f>
        <v>F</v>
      </c>
      <c r="BK280" s="49" t="str">
        <f>IF(AX280="0","0",LOOKUP(AX280,{0,1,2,3,"3.5",4,5},{"F","D","C","B","A-","A","A+"}))</f>
        <v>F</v>
      </c>
      <c r="BL280" s="50">
        <f t="shared" si="100"/>
        <v>0</v>
      </c>
    </row>
    <row r="281" spans="1:64" ht="15" customHeight="1">
      <c r="A281" s="37">
        <v>2277</v>
      </c>
      <c r="B281" s="38" t="s">
        <v>742</v>
      </c>
      <c r="C281" s="150">
        <v>39</v>
      </c>
      <c r="D281" s="150">
        <v>66</v>
      </c>
      <c r="E281" s="99">
        <f t="shared" si="81"/>
        <v>105</v>
      </c>
      <c r="F281" s="105">
        <v>23</v>
      </c>
      <c r="G281" s="99">
        <f t="shared" si="82"/>
        <v>128</v>
      </c>
      <c r="H281" s="135" t="str">
        <f>IF(G281="0","0",LOOKUP(G281,{0,66,80,100,120,140,160},{0,1,2,3,"3.5",4,5}))</f>
        <v>3.5</v>
      </c>
      <c r="I281" s="105">
        <v>60</v>
      </c>
      <c r="J281" s="105">
        <v>71</v>
      </c>
      <c r="K281" s="136">
        <f t="shared" si="83"/>
        <v>131</v>
      </c>
      <c r="L281" s="99" t="str">
        <f>IF(K281="0","0",LOOKUP(K281,{0,66,80,100,120,140,160},{0,1,2,3,"3.5",4,5}))</f>
        <v>3.5</v>
      </c>
      <c r="M281" s="105">
        <v>23</v>
      </c>
      <c r="N281" s="105">
        <v>15</v>
      </c>
      <c r="O281" s="105">
        <v>15</v>
      </c>
      <c r="P281" s="99">
        <f t="shared" si="84"/>
        <v>53</v>
      </c>
      <c r="Q281" s="137">
        <f>IF(P281="0","0",LOOKUP(P281,{0,33,40,50,60,70,80},{0,1,2,3,"3.5",4,5}))</f>
        <v>3</v>
      </c>
      <c r="R281" s="105">
        <v>23</v>
      </c>
      <c r="S281" s="105">
        <v>34</v>
      </c>
      <c r="T281" s="101">
        <f t="shared" si="85"/>
        <v>57</v>
      </c>
      <c r="U281" s="105">
        <v>16</v>
      </c>
      <c r="V281" s="105">
        <v>12</v>
      </c>
      <c r="W281" s="101">
        <f t="shared" si="86"/>
        <v>28</v>
      </c>
      <c r="X281" s="138">
        <f t="shared" si="87"/>
        <v>85</v>
      </c>
      <c r="Y281" s="99">
        <f>IF(X281="0","0",LOOKUP(X281,{0,66,80,100,120,140,160},{0,1,2,3,"3.5",4,5}))</f>
        <v>2</v>
      </c>
      <c r="Z281" s="105">
        <v>35</v>
      </c>
      <c r="AA281" s="105">
        <v>35</v>
      </c>
      <c r="AB281" s="99">
        <f t="shared" si="88"/>
        <v>70</v>
      </c>
      <c r="AC281" s="105">
        <v>21</v>
      </c>
      <c r="AD281" s="105">
        <v>22</v>
      </c>
      <c r="AE281" s="139">
        <f t="shared" si="89"/>
        <v>43</v>
      </c>
      <c r="AF281" s="140">
        <f t="shared" si="90"/>
        <v>113</v>
      </c>
      <c r="AG281" s="137">
        <f>IF(AF281="0","0",LOOKUP(AF281,{0,66,80,100,120,140,160},{0,1,2,3,"3.5",4,5}))</f>
        <v>3</v>
      </c>
      <c r="AH281" s="105">
        <v>43</v>
      </c>
      <c r="AI281" s="105">
        <v>39</v>
      </c>
      <c r="AJ281" s="99">
        <f t="shared" si="91"/>
        <v>82</v>
      </c>
      <c r="AK281" s="105">
        <v>18</v>
      </c>
      <c r="AL281" s="105">
        <v>18</v>
      </c>
      <c r="AM281" s="141">
        <f t="shared" si="92"/>
        <v>36</v>
      </c>
      <c r="AN281" s="140">
        <f t="shared" si="93"/>
        <v>118</v>
      </c>
      <c r="AO281" s="137">
        <f>IF(AN281="0","0",LOOKUP(AN281,{0,66,80,100,120,140,160},{0,1,2,3,"3.5",4,5}))</f>
        <v>3</v>
      </c>
      <c r="AP281" s="105">
        <v>27</v>
      </c>
      <c r="AQ281" s="105">
        <v>20</v>
      </c>
      <c r="AR281" s="101">
        <f t="shared" si="94"/>
        <v>47</v>
      </c>
      <c r="AS281" s="105">
        <v>11</v>
      </c>
      <c r="AT281" s="105">
        <v>13</v>
      </c>
      <c r="AU281" s="141">
        <f t="shared" si="95"/>
        <v>24</v>
      </c>
      <c r="AV281" s="141"/>
      <c r="AW281" s="141">
        <f t="shared" si="96"/>
        <v>0</v>
      </c>
      <c r="AX281" s="137">
        <f>IF(AW281="0","0",LOOKUP(AW281,{0,66,80,100,120,140,160},{0,1,2,3,"3.5",4,5}))</f>
        <v>0</v>
      </c>
      <c r="AY281" s="107" t="s">
        <v>486</v>
      </c>
      <c r="AZ281" s="107">
        <f>IF(ISBLANK(AX281)," ",IF(AX281="0","0",LOOKUP(AX281,{0,1,2,3,"3.5",4,5},{0,0,0,1,"1.5",2,3})))</f>
        <v>0</v>
      </c>
      <c r="BA281" s="44">
        <f t="shared" si="97"/>
        <v>3</v>
      </c>
      <c r="BB281" s="43" t="str">
        <f t="shared" si="98"/>
        <v>B</v>
      </c>
      <c r="BC281" s="34" t="str">
        <f t="shared" si="99"/>
        <v>Average Result</v>
      </c>
      <c r="BD281" s="42"/>
      <c r="BE281" s="49" t="str">
        <f>IF(H281="0","0",LOOKUP(H281,{0,1,2,3,"3.5",4,5},{"F","D","C","B","A-","A","A+"}))</f>
        <v>A-</v>
      </c>
      <c r="BF281" s="49" t="str">
        <f>IF(L281="0","0",LOOKUP(L281,{0,1,2,3,"3.5",4,5},{"F","D","C","B","A-","A","A+"}))</f>
        <v>A-</v>
      </c>
      <c r="BG281" s="49" t="str">
        <f>IF(Q281="0","0",LOOKUP(Q281,{0,1,2,3,"3.5",4,5},{"F","D","C","B","A-","A","A+"}))</f>
        <v>B</v>
      </c>
      <c r="BH281" s="49" t="str">
        <f>IF(Y281="0","0",LOOKUP(Y281,{0,1,2,3,"3.5",4,5},{"F","D","C","B","A-","A","A+"}))</f>
        <v>C</v>
      </c>
      <c r="BI281" s="49" t="str">
        <f>IF(AG281="0","0",LOOKUP(AG281,{0,1,2,3,"3.5",4,5},{"F","D","C","B","A-","A","A+"}))</f>
        <v>B</v>
      </c>
      <c r="BJ281" s="49" t="str">
        <f>IF(AO281="0","0",LOOKUP(AO281,{0,1,2,3,"3.5",4,5},{"F","D","C","B","A-","A","A+"}))</f>
        <v>B</v>
      </c>
      <c r="BK281" s="49" t="str">
        <f>IF(AX281="0","0",LOOKUP(AX281,{0,1,2,3,"3.5",4,5},{"F","D","C","B","A-","A","A+"}))</f>
        <v>F</v>
      </c>
      <c r="BL281" s="50">
        <f t="shared" si="100"/>
        <v>628</v>
      </c>
    </row>
    <row r="282" spans="1:64" ht="15" customHeight="1">
      <c r="A282" s="37">
        <v>2278</v>
      </c>
      <c r="B282" s="38" t="s">
        <v>743</v>
      </c>
      <c r="C282" s="150">
        <v>49</v>
      </c>
      <c r="D282" s="150">
        <v>70</v>
      </c>
      <c r="E282" s="99">
        <f t="shared" si="81"/>
        <v>119</v>
      </c>
      <c r="F282" s="105">
        <v>25</v>
      </c>
      <c r="G282" s="99">
        <f t="shared" si="82"/>
        <v>144</v>
      </c>
      <c r="H282" s="135">
        <f>IF(G282="0","0",LOOKUP(G282,{0,66,80,100,120,140,160},{0,1,2,3,"3.5",4,5}))</f>
        <v>4</v>
      </c>
      <c r="I282" s="105">
        <v>64</v>
      </c>
      <c r="J282" s="105">
        <v>69</v>
      </c>
      <c r="K282" s="136">
        <f t="shared" si="83"/>
        <v>133</v>
      </c>
      <c r="L282" s="99" t="str">
        <f>IF(K282="0","0",LOOKUP(K282,{0,66,80,100,120,140,160},{0,1,2,3,"3.5",4,5}))</f>
        <v>3.5</v>
      </c>
      <c r="M282" s="105">
        <v>31</v>
      </c>
      <c r="N282" s="105">
        <v>17</v>
      </c>
      <c r="O282" s="105">
        <v>18</v>
      </c>
      <c r="P282" s="99">
        <f t="shared" si="84"/>
        <v>66</v>
      </c>
      <c r="Q282" s="137" t="str">
        <f>IF(P282="0","0",LOOKUP(P282,{0,33,40,50,60,70,80},{0,1,2,3,"3.5",4,5}))</f>
        <v>3.5</v>
      </c>
      <c r="R282" s="105">
        <v>35</v>
      </c>
      <c r="S282" s="105">
        <v>42</v>
      </c>
      <c r="T282" s="101">
        <f t="shared" si="85"/>
        <v>77</v>
      </c>
      <c r="U282" s="105">
        <v>20</v>
      </c>
      <c r="V282" s="105">
        <v>20</v>
      </c>
      <c r="W282" s="101">
        <f t="shared" si="86"/>
        <v>40</v>
      </c>
      <c r="X282" s="138">
        <f t="shared" si="87"/>
        <v>117</v>
      </c>
      <c r="Y282" s="99">
        <f>IF(X282="0","0",LOOKUP(X282,{0,66,80,100,120,140,160},{0,1,2,3,"3.5",4,5}))</f>
        <v>3</v>
      </c>
      <c r="Z282" s="105">
        <v>48</v>
      </c>
      <c r="AA282" s="105">
        <v>41</v>
      </c>
      <c r="AB282" s="99">
        <f t="shared" si="88"/>
        <v>89</v>
      </c>
      <c r="AC282" s="105">
        <v>24</v>
      </c>
      <c r="AD282" s="105">
        <v>24</v>
      </c>
      <c r="AE282" s="139">
        <f t="shared" si="89"/>
        <v>48</v>
      </c>
      <c r="AF282" s="140">
        <f t="shared" si="90"/>
        <v>137</v>
      </c>
      <c r="AG282" s="137" t="str">
        <f>IF(AF282="0","0",LOOKUP(AF282,{0,66,80,100,120,140,160},{0,1,2,3,"3.5",4,5}))</f>
        <v>3.5</v>
      </c>
      <c r="AH282" s="105">
        <v>50</v>
      </c>
      <c r="AI282" s="105">
        <v>46</v>
      </c>
      <c r="AJ282" s="99">
        <f t="shared" si="91"/>
        <v>96</v>
      </c>
      <c r="AK282" s="105">
        <v>27</v>
      </c>
      <c r="AL282" s="105">
        <v>21</v>
      </c>
      <c r="AM282" s="141">
        <f t="shared" si="92"/>
        <v>48</v>
      </c>
      <c r="AN282" s="140">
        <f t="shared" si="93"/>
        <v>144</v>
      </c>
      <c r="AO282" s="137">
        <f>IF(AN282="0","0",LOOKUP(AN282,{0,66,80,100,120,140,160},{0,1,2,3,"3.5",4,5}))</f>
        <v>4</v>
      </c>
      <c r="AP282" s="105">
        <v>42</v>
      </c>
      <c r="AQ282" s="105">
        <v>40</v>
      </c>
      <c r="AR282" s="101">
        <f t="shared" si="94"/>
        <v>82</v>
      </c>
      <c r="AS282" s="105">
        <v>16</v>
      </c>
      <c r="AT282" s="105">
        <v>16</v>
      </c>
      <c r="AU282" s="141">
        <f t="shared" si="95"/>
        <v>32</v>
      </c>
      <c r="AV282" s="141">
        <v>50</v>
      </c>
      <c r="AW282" s="141">
        <f t="shared" si="96"/>
        <v>164</v>
      </c>
      <c r="AX282" s="137">
        <f>IF(AW282="0","0",LOOKUP(AW282,{0,66,80,100,120,140,160},{0,1,2,3,"3.5",4,5}))</f>
        <v>5</v>
      </c>
      <c r="AY282" s="107" t="s">
        <v>486</v>
      </c>
      <c r="AZ282" s="107">
        <f>IF(ISBLANK(AX282)," ",IF(AX282="0","0",LOOKUP(AX282,{0,1,2,3,"3.5",4,5},{0,0,0,1,"1.5",2,3})))</f>
        <v>3</v>
      </c>
      <c r="BA282" s="44">
        <f t="shared" si="97"/>
        <v>4.083333333333333</v>
      </c>
      <c r="BB282" s="43" t="str">
        <f t="shared" si="98"/>
        <v>A</v>
      </c>
      <c r="BC282" s="34" t="str">
        <f t="shared" si="99"/>
        <v>Very Good Result</v>
      </c>
      <c r="BD282" s="42"/>
      <c r="BE282" s="49" t="str">
        <f>IF(H282="0","0",LOOKUP(H282,{0,1,2,3,"3.5",4,5},{"F","D","C","B","A-","A","A+"}))</f>
        <v>A</v>
      </c>
      <c r="BF282" s="49" t="str">
        <f>IF(L282="0","0",LOOKUP(L282,{0,1,2,3,"3.5",4,5},{"F","D","C","B","A-","A","A+"}))</f>
        <v>A-</v>
      </c>
      <c r="BG282" s="49" t="str">
        <f>IF(Q282="0","0",LOOKUP(Q282,{0,1,2,3,"3.5",4,5},{"F","D","C","B","A-","A","A+"}))</f>
        <v>A-</v>
      </c>
      <c r="BH282" s="49" t="str">
        <f>IF(Y282="0","0",LOOKUP(Y282,{0,1,2,3,"3.5",4,5},{"F","D","C","B","A-","A","A+"}))</f>
        <v>B</v>
      </c>
      <c r="BI282" s="49" t="str">
        <f>IF(AG282="0","0",LOOKUP(AG282,{0,1,2,3,"3.5",4,5},{"F","D","C","B","A-","A","A+"}))</f>
        <v>A-</v>
      </c>
      <c r="BJ282" s="49" t="str">
        <f>IF(AO282="0","0",LOOKUP(AO282,{0,1,2,3,"3.5",4,5},{"F","D","C","B","A-","A","A+"}))</f>
        <v>A</v>
      </c>
      <c r="BK282" s="49" t="str">
        <f>IF(AX282="0","0",LOOKUP(AX282,{0,1,2,3,"3.5",4,5},{"F","D","C","B","A-","A","A+"}))</f>
        <v>A+</v>
      </c>
      <c r="BL282" s="50">
        <f t="shared" si="100"/>
        <v>905</v>
      </c>
    </row>
    <row r="283" spans="1:64" ht="15" customHeight="1">
      <c r="A283" s="37">
        <v>2279</v>
      </c>
      <c r="B283" s="38" t="s">
        <v>744</v>
      </c>
      <c r="C283" s="150">
        <v>36</v>
      </c>
      <c r="D283" s="150">
        <v>58</v>
      </c>
      <c r="E283" s="99">
        <f t="shared" si="81"/>
        <v>94</v>
      </c>
      <c r="F283" s="105">
        <v>22</v>
      </c>
      <c r="G283" s="99">
        <f t="shared" si="82"/>
        <v>116</v>
      </c>
      <c r="H283" s="135">
        <f>IF(G283="0","0",LOOKUP(G283,{0,66,80,100,120,140,160},{0,1,2,3,"3.5",4,5}))</f>
        <v>3</v>
      </c>
      <c r="I283" s="105">
        <v>48</v>
      </c>
      <c r="J283" s="105">
        <v>43</v>
      </c>
      <c r="K283" s="136">
        <f t="shared" si="83"/>
        <v>91</v>
      </c>
      <c r="L283" s="99">
        <f>IF(K283="0","0",LOOKUP(K283,{0,66,80,100,120,140,160},{0,1,2,3,"3.5",4,5}))</f>
        <v>2</v>
      </c>
      <c r="M283" s="105">
        <v>20</v>
      </c>
      <c r="N283" s="105">
        <v>11</v>
      </c>
      <c r="O283" s="105">
        <v>15</v>
      </c>
      <c r="P283" s="99">
        <f t="shared" si="84"/>
        <v>46</v>
      </c>
      <c r="Q283" s="137">
        <f>IF(P283="0","0",LOOKUP(P283,{0,33,40,50,60,70,80},{0,1,2,3,"3.5",4,5}))</f>
        <v>2</v>
      </c>
      <c r="R283" s="105">
        <v>23</v>
      </c>
      <c r="S283" s="105">
        <v>31</v>
      </c>
      <c r="T283" s="101">
        <f t="shared" si="85"/>
        <v>54</v>
      </c>
      <c r="U283" s="105">
        <v>13</v>
      </c>
      <c r="V283" s="105">
        <v>11</v>
      </c>
      <c r="W283" s="101">
        <f t="shared" si="86"/>
        <v>24</v>
      </c>
      <c r="X283" s="138">
        <f t="shared" si="87"/>
        <v>78</v>
      </c>
      <c r="Y283" s="99">
        <f>IF(X283="0","0",LOOKUP(X283,{0,66,80,100,120,140,160},{0,1,2,3,"3.5",4,5}))</f>
        <v>1</v>
      </c>
      <c r="Z283" s="105">
        <v>32</v>
      </c>
      <c r="AA283" s="105">
        <v>21</v>
      </c>
      <c r="AB283" s="99">
        <f t="shared" si="88"/>
        <v>53</v>
      </c>
      <c r="AC283" s="105">
        <v>21</v>
      </c>
      <c r="AD283" s="105">
        <v>15</v>
      </c>
      <c r="AE283" s="139">
        <f t="shared" si="89"/>
        <v>36</v>
      </c>
      <c r="AF283" s="140">
        <f t="shared" si="90"/>
        <v>89</v>
      </c>
      <c r="AG283" s="137">
        <f>IF(AF283="0","0",LOOKUP(AF283,{0,66,80,100,120,140,160},{0,1,2,3,"3.5",4,5}))</f>
        <v>2</v>
      </c>
      <c r="AH283" s="105">
        <v>35</v>
      </c>
      <c r="AI283" s="105">
        <v>33</v>
      </c>
      <c r="AJ283" s="99">
        <f t="shared" si="91"/>
        <v>68</v>
      </c>
      <c r="AK283" s="105">
        <v>19</v>
      </c>
      <c r="AL283" s="105">
        <v>21</v>
      </c>
      <c r="AM283" s="141">
        <f t="shared" si="92"/>
        <v>40</v>
      </c>
      <c r="AN283" s="140">
        <f t="shared" si="93"/>
        <v>108</v>
      </c>
      <c r="AO283" s="137">
        <f>IF(AN283="0","0",LOOKUP(AN283,{0,66,80,100,120,140,160},{0,1,2,3,"3.5",4,5}))</f>
        <v>3</v>
      </c>
      <c r="AP283" s="105">
        <v>20</v>
      </c>
      <c r="AQ283" s="105">
        <v>17</v>
      </c>
      <c r="AR283" s="101">
        <f t="shared" si="94"/>
        <v>37</v>
      </c>
      <c r="AS283" s="105">
        <v>7</v>
      </c>
      <c r="AT283" s="105">
        <v>10</v>
      </c>
      <c r="AU283" s="141">
        <f t="shared" si="95"/>
        <v>17</v>
      </c>
      <c r="AV283" s="141">
        <v>30</v>
      </c>
      <c r="AW283" s="141">
        <f t="shared" si="96"/>
        <v>84</v>
      </c>
      <c r="AX283" s="137">
        <f>IF(AW283="0","0",LOOKUP(AW283,{0,66,80,100,120,140,160},{0,1,2,3,"3.5",4,5}))</f>
        <v>2</v>
      </c>
      <c r="AY283" s="107" t="s">
        <v>486</v>
      </c>
      <c r="AZ283" s="107">
        <f>IF(ISBLANK(AX283)," ",IF(AX283="0","0",LOOKUP(AX283,{0,1,2,3,"3.5",4,5},{0,0,0,1,"1.5",2,3})))</f>
        <v>0</v>
      </c>
      <c r="BA283" s="44">
        <f t="shared" si="97"/>
        <v>2.1666666666666665</v>
      </c>
      <c r="BB283" s="43" t="str">
        <f t="shared" si="98"/>
        <v>C</v>
      </c>
      <c r="BC283" s="34" t="str">
        <f t="shared" si="99"/>
        <v>Bellow Average Result</v>
      </c>
      <c r="BD283" s="42"/>
      <c r="BE283" s="49" t="str">
        <f>IF(H283="0","0",LOOKUP(H283,{0,1,2,3,"3.5",4,5},{"F","D","C","B","A-","A","A+"}))</f>
        <v>B</v>
      </c>
      <c r="BF283" s="49" t="str">
        <f>IF(L283="0","0",LOOKUP(L283,{0,1,2,3,"3.5",4,5},{"F","D","C","B","A-","A","A+"}))</f>
        <v>C</v>
      </c>
      <c r="BG283" s="49" t="str">
        <f>IF(Q283="0","0",LOOKUP(Q283,{0,1,2,3,"3.5",4,5},{"F","D","C","B","A-","A","A+"}))</f>
        <v>C</v>
      </c>
      <c r="BH283" s="49" t="str">
        <f>IF(Y283="0","0",LOOKUP(Y283,{0,1,2,3,"3.5",4,5},{"F","D","C","B","A-","A","A+"}))</f>
        <v>D</v>
      </c>
      <c r="BI283" s="49" t="str">
        <f>IF(AG283="0","0",LOOKUP(AG283,{0,1,2,3,"3.5",4,5},{"F","D","C","B","A-","A","A+"}))</f>
        <v>C</v>
      </c>
      <c r="BJ283" s="49" t="str">
        <f>IF(AO283="0","0",LOOKUP(AO283,{0,1,2,3,"3.5",4,5},{"F","D","C","B","A-","A","A+"}))</f>
        <v>B</v>
      </c>
      <c r="BK283" s="49" t="str">
        <f>IF(AX283="0","0",LOOKUP(AX283,{0,1,2,3,"3.5",4,5},{"F","D","C","B","A-","A","A+"}))</f>
        <v>C</v>
      </c>
      <c r="BL283" s="50">
        <f t="shared" si="100"/>
        <v>612</v>
      </c>
    </row>
    <row r="284" spans="1:64" ht="15" customHeight="1">
      <c r="A284" s="37">
        <v>2280</v>
      </c>
      <c r="B284" s="38"/>
      <c r="C284" s="150"/>
      <c r="D284" s="150"/>
      <c r="E284" s="99">
        <f t="shared" si="81"/>
        <v>0</v>
      </c>
      <c r="F284" s="105"/>
      <c r="G284" s="99">
        <f t="shared" si="82"/>
        <v>0</v>
      </c>
      <c r="H284" s="135">
        <f>IF(G284="0","0",LOOKUP(G284,{0,66,80,100,120,140,160},{0,1,2,3,"3.5",4,5}))</f>
        <v>0</v>
      </c>
      <c r="I284" s="105"/>
      <c r="J284" s="105"/>
      <c r="K284" s="136">
        <f t="shared" si="83"/>
        <v>0</v>
      </c>
      <c r="L284" s="99">
        <f>IF(K284="0","0",LOOKUP(K284,{0,66,80,100,120,140,160},{0,1,2,3,"3.5",4,5}))</f>
        <v>0</v>
      </c>
      <c r="M284" s="105"/>
      <c r="N284" s="105"/>
      <c r="O284" s="105">
        <v>13</v>
      </c>
      <c r="P284" s="99">
        <f t="shared" si="84"/>
        <v>0</v>
      </c>
      <c r="Q284" s="137">
        <f>IF(P284="0","0",LOOKUP(P284,{0,33,40,50,60,70,80},{0,1,2,3,"3.5",4,5}))</f>
        <v>0</v>
      </c>
      <c r="R284" s="105"/>
      <c r="S284" s="105"/>
      <c r="T284" s="101">
        <f t="shared" si="85"/>
        <v>0</v>
      </c>
      <c r="U284" s="105"/>
      <c r="V284" s="105"/>
      <c r="W284" s="101">
        <f t="shared" si="86"/>
        <v>0</v>
      </c>
      <c r="X284" s="138">
        <f t="shared" si="87"/>
        <v>0</v>
      </c>
      <c r="Y284" s="99">
        <f>IF(X284="0","0",LOOKUP(X284,{0,66,80,100,120,140,160},{0,1,2,3,"3.5",4,5}))</f>
        <v>0</v>
      </c>
      <c r="Z284" s="105"/>
      <c r="AA284" s="105"/>
      <c r="AB284" s="99">
        <f t="shared" si="88"/>
        <v>0</v>
      </c>
      <c r="AC284" s="105"/>
      <c r="AD284" s="105"/>
      <c r="AE284" s="139">
        <f t="shared" si="89"/>
        <v>0</v>
      </c>
      <c r="AF284" s="140">
        <f t="shared" si="90"/>
        <v>0</v>
      </c>
      <c r="AG284" s="137">
        <f>IF(AF284="0","0",LOOKUP(AF284,{0,66,80,100,120,140,160},{0,1,2,3,"3.5",4,5}))</f>
        <v>0</v>
      </c>
      <c r="AH284" s="105"/>
      <c r="AI284" s="105"/>
      <c r="AJ284" s="99">
        <f t="shared" si="91"/>
        <v>0</v>
      </c>
      <c r="AK284" s="105"/>
      <c r="AL284" s="105"/>
      <c r="AM284" s="141">
        <f t="shared" si="92"/>
        <v>0</v>
      </c>
      <c r="AN284" s="140">
        <f t="shared" si="93"/>
        <v>0</v>
      </c>
      <c r="AO284" s="137">
        <f>IF(AN284="0","0",LOOKUP(AN284,{0,66,80,100,120,140,160},{0,1,2,3,"3.5",4,5}))</f>
        <v>0</v>
      </c>
      <c r="AP284" s="105"/>
      <c r="AQ284" s="105"/>
      <c r="AR284" s="101">
        <f t="shared" si="94"/>
        <v>0</v>
      </c>
      <c r="AS284" s="105"/>
      <c r="AT284" s="105"/>
      <c r="AU284" s="141">
        <f t="shared" si="95"/>
        <v>0</v>
      </c>
      <c r="AV284" s="141"/>
      <c r="AW284" s="141">
        <f t="shared" si="96"/>
        <v>0</v>
      </c>
      <c r="AX284" s="137">
        <f>IF(AW284="0","0",LOOKUP(AW284,{0,66,80,100,120,140,160},{0,1,2,3,"3.5",4,5}))</f>
        <v>0</v>
      </c>
      <c r="AY284" s="107" t="s">
        <v>486</v>
      </c>
      <c r="AZ284" s="107">
        <f>IF(ISBLANK(AX284)," ",IF(AX284="0","0",LOOKUP(AX284,{0,1,2,3,"3.5",4,5},{0,0,0,1,"1.5",2,3})))</f>
        <v>0</v>
      </c>
      <c r="BA284" s="44">
        <f t="shared" si="97"/>
        <v>0</v>
      </c>
      <c r="BB284" s="43" t="str">
        <f t="shared" si="98"/>
        <v>F</v>
      </c>
      <c r="BC284" s="34" t="str">
        <f t="shared" si="99"/>
        <v>Fail</v>
      </c>
      <c r="BD284" s="42"/>
      <c r="BE284" s="49" t="str">
        <f>IF(H284="0","0",LOOKUP(H284,{0,1,2,3,"3.5",4,5},{"F","D","C","B","A-","A","A+"}))</f>
        <v>F</v>
      </c>
      <c r="BF284" s="49" t="str">
        <f>IF(L284="0","0",LOOKUP(L284,{0,1,2,3,"3.5",4,5},{"F","D","C","B","A-","A","A+"}))</f>
        <v>F</v>
      </c>
      <c r="BG284" s="49" t="str">
        <f>IF(Q284="0","0",LOOKUP(Q284,{0,1,2,3,"3.5",4,5},{"F","D","C","B","A-","A","A+"}))</f>
        <v>F</v>
      </c>
      <c r="BH284" s="49" t="str">
        <f>IF(Y284="0","0",LOOKUP(Y284,{0,1,2,3,"3.5",4,5},{"F","D","C","B","A-","A","A+"}))</f>
        <v>F</v>
      </c>
      <c r="BI284" s="49" t="str">
        <f>IF(AG284="0","0",LOOKUP(AG284,{0,1,2,3,"3.5",4,5},{"F","D","C","B","A-","A","A+"}))</f>
        <v>F</v>
      </c>
      <c r="BJ284" s="49" t="str">
        <f>IF(AO284="0","0",LOOKUP(AO284,{0,1,2,3,"3.5",4,5},{"F","D","C","B","A-","A","A+"}))</f>
        <v>F</v>
      </c>
      <c r="BK284" s="49" t="str">
        <f>IF(AX284="0","0",LOOKUP(AX284,{0,1,2,3,"3.5",4,5},{"F","D","C","B","A-","A","A+"}))</f>
        <v>F</v>
      </c>
      <c r="BL284" s="50">
        <f t="shared" si="100"/>
        <v>0</v>
      </c>
    </row>
    <row r="285" spans="1:64" ht="15" customHeight="1">
      <c r="A285" s="37">
        <v>2281</v>
      </c>
      <c r="B285" s="38" t="s">
        <v>745</v>
      </c>
      <c r="C285" s="150">
        <v>39</v>
      </c>
      <c r="D285" s="150">
        <v>68</v>
      </c>
      <c r="E285" s="99">
        <f t="shared" si="81"/>
        <v>107</v>
      </c>
      <c r="F285" s="105">
        <v>26</v>
      </c>
      <c r="G285" s="99">
        <f t="shared" si="82"/>
        <v>133</v>
      </c>
      <c r="H285" s="135" t="str">
        <f>IF(G285="0","0",LOOKUP(G285,{0,66,80,100,120,140,160},{0,1,2,3,"3.5",4,5}))</f>
        <v>3.5</v>
      </c>
      <c r="I285" s="105">
        <v>46</v>
      </c>
      <c r="J285" s="105">
        <v>61</v>
      </c>
      <c r="K285" s="136">
        <f t="shared" si="83"/>
        <v>107</v>
      </c>
      <c r="L285" s="99">
        <f>IF(K285="0","0",LOOKUP(K285,{0,66,80,100,120,140,160},{0,1,2,3,"3.5",4,5}))</f>
        <v>3</v>
      </c>
      <c r="M285" s="105">
        <v>31</v>
      </c>
      <c r="N285" s="105">
        <v>12</v>
      </c>
      <c r="O285" s="105">
        <v>22</v>
      </c>
      <c r="P285" s="99">
        <f t="shared" si="84"/>
        <v>65</v>
      </c>
      <c r="Q285" s="137" t="str">
        <f>IF(P285="0","0",LOOKUP(P285,{0,33,40,50,60,70,80},{0,1,2,3,"3.5",4,5}))</f>
        <v>3.5</v>
      </c>
      <c r="R285" s="105">
        <v>28</v>
      </c>
      <c r="S285" s="105">
        <v>25</v>
      </c>
      <c r="T285" s="101">
        <f t="shared" si="85"/>
        <v>53</v>
      </c>
      <c r="U285" s="105">
        <v>21</v>
      </c>
      <c r="V285" s="105">
        <v>16</v>
      </c>
      <c r="W285" s="101">
        <f t="shared" si="86"/>
        <v>37</v>
      </c>
      <c r="X285" s="138">
        <f t="shared" si="87"/>
        <v>90</v>
      </c>
      <c r="Y285" s="99">
        <f>IF(X285="0","0",LOOKUP(X285,{0,66,80,100,120,140,160},{0,1,2,3,"3.5",4,5}))</f>
        <v>2</v>
      </c>
      <c r="Z285" s="105">
        <v>34</v>
      </c>
      <c r="AA285" s="105">
        <v>41</v>
      </c>
      <c r="AB285" s="99">
        <f t="shared" si="88"/>
        <v>75</v>
      </c>
      <c r="AC285" s="105">
        <v>25</v>
      </c>
      <c r="AD285" s="105">
        <v>25</v>
      </c>
      <c r="AE285" s="139">
        <f t="shared" si="89"/>
        <v>50</v>
      </c>
      <c r="AF285" s="140">
        <f t="shared" si="90"/>
        <v>125</v>
      </c>
      <c r="AG285" s="137" t="str">
        <f>IF(AF285="0","0",LOOKUP(AF285,{0,66,80,100,120,140,160},{0,1,2,3,"3.5",4,5}))</f>
        <v>3.5</v>
      </c>
      <c r="AH285" s="105">
        <v>43</v>
      </c>
      <c r="AI285" s="105">
        <v>45</v>
      </c>
      <c r="AJ285" s="99">
        <f t="shared" si="91"/>
        <v>88</v>
      </c>
      <c r="AK285" s="105">
        <v>22</v>
      </c>
      <c r="AL285" s="105">
        <v>25</v>
      </c>
      <c r="AM285" s="141">
        <f t="shared" si="92"/>
        <v>47</v>
      </c>
      <c r="AN285" s="140">
        <f t="shared" si="93"/>
        <v>135</v>
      </c>
      <c r="AO285" s="137" t="str">
        <f>IF(AN285="0","0",LOOKUP(AN285,{0,66,80,100,120,140,160},{0,1,2,3,"3.5",4,5}))</f>
        <v>3.5</v>
      </c>
      <c r="AP285" s="105">
        <v>40</v>
      </c>
      <c r="AQ285" s="105">
        <v>33</v>
      </c>
      <c r="AR285" s="101">
        <f t="shared" si="94"/>
        <v>73</v>
      </c>
      <c r="AS285" s="105">
        <v>21</v>
      </c>
      <c r="AT285" s="105">
        <v>22</v>
      </c>
      <c r="AU285" s="141">
        <f t="shared" si="95"/>
        <v>43</v>
      </c>
      <c r="AV285" s="141">
        <v>50</v>
      </c>
      <c r="AW285" s="141">
        <f t="shared" si="96"/>
        <v>166</v>
      </c>
      <c r="AX285" s="137">
        <f>IF(AW285="0","0",LOOKUP(AW285,{0,66,80,100,120,140,160},{0,1,2,3,"3.5",4,5}))</f>
        <v>5</v>
      </c>
      <c r="AY285" s="107" t="s">
        <v>486</v>
      </c>
      <c r="AZ285" s="107">
        <f>IF(ISBLANK(AX285)," ",IF(AX285="0","0",LOOKUP(AX285,{0,1,2,3,"3.5",4,5},{0,0,0,1,"1.5",2,3})))</f>
        <v>3</v>
      </c>
      <c r="BA285" s="44">
        <f t="shared" si="97"/>
        <v>3.6666666666666665</v>
      </c>
      <c r="BB285" s="43" t="str">
        <f t="shared" si="98"/>
        <v>A-</v>
      </c>
      <c r="BC285" s="34" t="str">
        <f t="shared" si="99"/>
        <v>Good Result</v>
      </c>
      <c r="BD285" s="42"/>
      <c r="BE285" s="49" t="str">
        <f>IF(H285="0","0",LOOKUP(H285,{0,1,2,3,"3.5",4,5},{"F","D","C","B","A-","A","A+"}))</f>
        <v>A-</v>
      </c>
      <c r="BF285" s="49" t="str">
        <f>IF(L285="0","0",LOOKUP(L285,{0,1,2,3,"3.5",4,5},{"F","D","C","B","A-","A","A+"}))</f>
        <v>B</v>
      </c>
      <c r="BG285" s="49" t="str">
        <f>IF(Q285="0","0",LOOKUP(Q285,{0,1,2,3,"3.5",4,5},{"F","D","C","B","A-","A","A+"}))</f>
        <v>A-</v>
      </c>
      <c r="BH285" s="49" t="str">
        <f>IF(Y285="0","0",LOOKUP(Y285,{0,1,2,3,"3.5",4,5},{"F","D","C","B","A-","A","A+"}))</f>
        <v>C</v>
      </c>
      <c r="BI285" s="49" t="str">
        <f>IF(AG285="0","0",LOOKUP(AG285,{0,1,2,3,"3.5",4,5},{"F","D","C","B","A-","A","A+"}))</f>
        <v>A-</v>
      </c>
      <c r="BJ285" s="49" t="str">
        <f>IF(AO285="0","0",LOOKUP(AO285,{0,1,2,3,"3.5",4,5},{"F","D","C","B","A-","A","A+"}))</f>
        <v>A-</v>
      </c>
      <c r="BK285" s="49" t="str">
        <f>IF(AX285="0","0",LOOKUP(AX285,{0,1,2,3,"3.5",4,5},{"F","D","C","B","A-","A","A+"}))</f>
        <v>A+</v>
      </c>
      <c r="BL285" s="50">
        <f t="shared" si="100"/>
        <v>821</v>
      </c>
    </row>
    <row r="286" spans="1:64" ht="15" customHeight="1">
      <c r="A286" s="37">
        <v>2282</v>
      </c>
      <c r="B286" s="38"/>
      <c r="C286" s="150"/>
      <c r="D286" s="150"/>
      <c r="E286" s="99">
        <f t="shared" si="81"/>
        <v>0</v>
      </c>
      <c r="F286" s="105"/>
      <c r="G286" s="99">
        <f t="shared" si="82"/>
        <v>0</v>
      </c>
      <c r="H286" s="135">
        <f>IF(G286="0","0",LOOKUP(G286,{0,66,80,100,120,140,160},{0,1,2,3,"3.5",4,5}))</f>
        <v>0</v>
      </c>
      <c r="I286" s="105">
        <v>50</v>
      </c>
      <c r="J286" s="105"/>
      <c r="K286" s="136">
        <f t="shared" si="83"/>
        <v>50</v>
      </c>
      <c r="L286" s="99">
        <f>IF(K286="0","0",LOOKUP(K286,{0,66,80,100,120,140,160},{0,1,2,3,"3.5",4,5}))</f>
        <v>0</v>
      </c>
      <c r="M286" s="105"/>
      <c r="N286" s="105"/>
      <c r="O286" s="105"/>
      <c r="P286" s="99">
        <f t="shared" si="84"/>
        <v>0</v>
      </c>
      <c r="Q286" s="137">
        <f>IF(P286="0","0",LOOKUP(P286,{0,33,40,50,60,70,80},{0,1,2,3,"3.5",4,5}))</f>
        <v>0</v>
      </c>
      <c r="R286" s="105"/>
      <c r="S286" s="105"/>
      <c r="T286" s="101">
        <f t="shared" si="85"/>
        <v>0</v>
      </c>
      <c r="U286" s="105"/>
      <c r="V286" s="105"/>
      <c r="W286" s="101">
        <f t="shared" si="86"/>
        <v>0</v>
      </c>
      <c r="X286" s="138">
        <f t="shared" si="87"/>
        <v>0</v>
      </c>
      <c r="Y286" s="99">
        <f>IF(X286="0","0",LOOKUP(X286,{0,66,80,100,120,140,160},{0,1,2,3,"3.5",4,5}))</f>
        <v>0</v>
      </c>
      <c r="Z286" s="105"/>
      <c r="AA286" s="105"/>
      <c r="AB286" s="99">
        <f t="shared" si="88"/>
        <v>0</v>
      </c>
      <c r="AC286" s="105"/>
      <c r="AD286" s="105"/>
      <c r="AE286" s="139">
        <f t="shared" si="89"/>
        <v>0</v>
      </c>
      <c r="AF286" s="140">
        <f t="shared" si="90"/>
        <v>0</v>
      </c>
      <c r="AG286" s="137">
        <f>IF(AF286="0","0",LOOKUP(AF286,{0,66,80,100,120,140,160},{0,1,2,3,"3.5",4,5}))</f>
        <v>0</v>
      </c>
      <c r="AH286" s="105"/>
      <c r="AI286" s="105"/>
      <c r="AJ286" s="99">
        <f t="shared" si="91"/>
        <v>0</v>
      </c>
      <c r="AK286" s="105"/>
      <c r="AL286" s="105"/>
      <c r="AM286" s="141">
        <f t="shared" si="92"/>
        <v>0</v>
      </c>
      <c r="AN286" s="140">
        <f t="shared" si="93"/>
        <v>0</v>
      </c>
      <c r="AO286" s="137">
        <f>IF(AN286="0","0",LOOKUP(AN286,{0,66,80,100,120,140,160},{0,1,2,3,"3.5",4,5}))</f>
        <v>0</v>
      </c>
      <c r="AP286" s="105"/>
      <c r="AQ286" s="105"/>
      <c r="AR286" s="101">
        <f t="shared" si="94"/>
        <v>0</v>
      </c>
      <c r="AS286" s="105"/>
      <c r="AT286" s="105"/>
      <c r="AU286" s="141">
        <f t="shared" si="95"/>
        <v>0</v>
      </c>
      <c r="AV286" s="141"/>
      <c r="AW286" s="141">
        <f t="shared" si="96"/>
        <v>0</v>
      </c>
      <c r="AX286" s="137">
        <f>IF(AW286="0","0",LOOKUP(AW286,{0,66,80,100,120,140,160},{0,1,2,3,"3.5",4,5}))</f>
        <v>0</v>
      </c>
      <c r="AY286" s="107" t="s">
        <v>486</v>
      </c>
      <c r="AZ286" s="107">
        <f>IF(ISBLANK(AX286)," ",IF(AX286="0","0",LOOKUP(AX286,{0,1,2,3,"3.5",4,5},{0,0,0,1,"1.5",2,3})))</f>
        <v>0</v>
      </c>
      <c r="BA286" s="44">
        <f t="shared" si="97"/>
        <v>0</v>
      </c>
      <c r="BB286" s="43" t="str">
        <f t="shared" si="98"/>
        <v>F</v>
      </c>
      <c r="BC286" s="34" t="str">
        <f t="shared" si="99"/>
        <v>Fail</v>
      </c>
      <c r="BD286" s="42"/>
      <c r="BE286" s="49" t="str">
        <f>IF(H286="0","0",LOOKUP(H286,{0,1,2,3,"3.5",4,5},{"F","D","C","B","A-","A","A+"}))</f>
        <v>F</v>
      </c>
      <c r="BF286" s="49" t="str">
        <f>IF(L286="0","0",LOOKUP(L286,{0,1,2,3,"3.5",4,5},{"F","D","C","B","A-","A","A+"}))</f>
        <v>F</v>
      </c>
      <c r="BG286" s="49" t="str">
        <f>IF(Q286="0","0",LOOKUP(Q286,{0,1,2,3,"3.5",4,5},{"F","D","C","B","A-","A","A+"}))</f>
        <v>F</v>
      </c>
      <c r="BH286" s="49" t="str">
        <f>IF(Y286="0","0",LOOKUP(Y286,{0,1,2,3,"3.5",4,5},{"F","D","C","B","A-","A","A+"}))</f>
        <v>F</v>
      </c>
      <c r="BI286" s="49" t="str">
        <f>IF(AG286="0","0",LOOKUP(AG286,{0,1,2,3,"3.5",4,5},{"F","D","C","B","A-","A","A+"}))</f>
        <v>F</v>
      </c>
      <c r="BJ286" s="49" t="str">
        <f>IF(AO286="0","0",LOOKUP(AO286,{0,1,2,3,"3.5",4,5},{"F","D","C","B","A-","A","A+"}))</f>
        <v>F</v>
      </c>
      <c r="BK286" s="49" t="str">
        <f>IF(AX286="0","0",LOOKUP(AX286,{0,1,2,3,"3.5",4,5},{"F","D","C","B","A-","A","A+"}))</f>
        <v>F</v>
      </c>
      <c r="BL286" s="50">
        <f t="shared" si="100"/>
        <v>50</v>
      </c>
    </row>
    <row r="287" spans="1:64" ht="15" customHeight="1">
      <c r="A287" s="37">
        <v>2283</v>
      </c>
      <c r="B287" s="38" t="s">
        <v>746</v>
      </c>
      <c r="C287" s="150">
        <v>24</v>
      </c>
      <c r="D287" s="150">
        <v>52</v>
      </c>
      <c r="E287" s="99">
        <f t="shared" si="81"/>
        <v>76</v>
      </c>
      <c r="F287" s="152">
        <v>19</v>
      </c>
      <c r="G287" s="99">
        <f t="shared" si="82"/>
        <v>95</v>
      </c>
      <c r="H287" s="135">
        <f>IF(G287="0","0",LOOKUP(G287,{0,66,80,100,120,140,160},{0,1,2,3,"3.5",4,5}))</f>
        <v>2</v>
      </c>
      <c r="I287" s="105"/>
      <c r="J287" s="105">
        <v>49</v>
      </c>
      <c r="K287" s="136">
        <f t="shared" si="83"/>
        <v>49</v>
      </c>
      <c r="L287" s="99">
        <f>IF(K287="0","0",LOOKUP(K287,{0,66,80,100,120,140,160},{0,1,2,3,"3.5",4,5}))</f>
        <v>0</v>
      </c>
      <c r="M287" s="105">
        <v>27</v>
      </c>
      <c r="N287" s="105">
        <v>17</v>
      </c>
      <c r="O287" s="105">
        <v>10</v>
      </c>
      <c r="P287" s="99">
        <f t="shared" si="84"/>
        <v>54</v>
      </c>
      <c r="Q287" s="137">
        <f>IF(P287="0","0",LOOKUP(P287,{0,33,40,50,60,70,80},{0,1,2,3,"3.5",4,5}))</f>
        <v>3</v>
      </c>
      <c r="R287" s="105">
        <v>23</v>
      </c>
      <c r="S287" s="105">
        <v>27</v>
      </c>
      <c r="T287" s="101">
        <f t="shared" si="85"/>
        <v>50</v>
      </c>
      <c r="U287" s="105">
        <v>15</v>
      </c>
      <c r="V287" s="105">
        <v>13</v>
      </c>
      <c r="W287" s="101">
        <f t="shared" si="86"/>
        <v>28</v>
      </c>
      <c r="X287" s="138">
        <f t="shared" si="87"/>
        <v>78</v>
      </c>
      <c r="Y287" s="99">
        <f>IF(X287="0","0",LOOKUP(X287,{0,66,80,100,120,140,160},{0,1,2,3,"3.5",4,5}))</f>
        <v>1</v>
      </c>
      <c r="Z287" s="105">
        <v>42</v>
      </c>
      <c r="AA287" s="105">
        <v>33</v>
      </c>
      <c r="AB287" s="99">
        <f t="shared" si="88"/>
        <v>75</v>
      </c>
      <c r="AC287" s="105">
        <v>21</v>
      </c>
      <c r="AD287" s="105">
        <v>21</v>
      </c>
      <c r="AE287" s="139">
        <f t="shared" si="89"/>
        <v>42</v>
      </c>
      <c r="AF287" s="140">
        <f t="shared" si="90"/>
        <v>117</v>
      </c>
      <c r="AG287" s="137">
        <f>IF(AF287="0","0",LOOKUP(AF287,{0,66,80,100,120,140,160},{0,1,2,3,"3.5",4,5}))</f>
        <v>3</v>
      </c>
      <c r="AH287" s="105">
        <v>33</v>
      </c>
      <c r="AI287" s="105">
        <v>42</v>
      </c>
      <c r="AJ287" s="99">
        <f t="shared" si="91"/>
        <v>75</v>
      </c>
      <c r="AK287" s="105">
        <v>21</v>
      </c>
      <c r="AL287" s="105">
        <v>18</v>
      </c>
      <c r="AM287" s="141">
        <f t="shared" si="92"/>
        <v>39</v>
      </c>
      <c r="AN287" s="140">
        <f t="shared" si="93"/>
        <v>114</v>
      </c>
      <c r="AO287" s="137">
        <f>IF(AN287="0","0",LOOKUP(AN287,{0,66,80,100,120,140,160},{0,1,2,3,"3.5",4,5}))</f>
        <v>3</v>
      </c>
      <c r="AP287" s="105">
        <v>37</v>
      </c>
      <c r="AQ287" s="105">
        <v>24</v>
      </c>
      <c r="AR287" s="101">
        <f t="shared" si="94"/>
        <v>61</v>
      </c>
      <c r="AS287" s="105">
        <v>15</v>
      </c>
      <c r="AT287" s="105">
        <v>20</v>
      </c>
      <c r="AU287" s="141">
        <f t="shared" si="95"/>
        <v>35</v>
      </c>
      <c r="AV287" s="141">
        <v>48</v>
      </c>
      <c r="AW287" s="141">
        <f t="shared" si="96"/>
        <v>144</v>
      </c>
      <c r="AX287" s="137">
        <f>IF(AW287="0","0",LOOKUP(AW287,{0,66,80,100,120,140,160},{0,1,2,3,"3.5",4,5}))</f>
        <v>4</v>
      </c>
      <c r="AY287" s="107" t="s">
        <v>486</v>
      </c>
      <c r="AZ287" s="107">
        <f>IF(ISBLANK(AX287)," ",IF(AX287="0","0",LOOKUP(AX287,{0,1,2,3,"3.5",4,5},{0,0,0,1,"1.5",2,3})))</f>
        <v>2</v>
      </c>
      <c r="BA287" s="44">
        <f t="shared" si="97"/>
        <v>0</v>
      </c>
      <c r="BB287" s="43" t="str">
        <f t="shared" si="98"/>
        <v>F</v>
      </c>
      <c r="BC287" s="34" t="str">
        <f t="shared" si="99"/>
        <v>Fail</v>
      </c>
      <c r="BD287" s="42"/>
      <c r="BE287" s="49" t="str">
        <f>IF(H287="0","0",LOOKUP(H287,{0,1,2,3,"3.5",4,5},{"F","D","C","B","A-","A","A+"}))</f>
        <v>C</v>
      </c>
      <c r="BF287" s="49" t="str">
        <f>IF(L287="0","0",LOOKUP(L287,{0,1,2,3,"3.5",4,5},{"F","D","C","B","A-","A","A+"}))</f>
        <v>F</v>
      </c>
      <c r="BG287" s="49" t="str">
        <f>IF(Q287="0","0",LOOKUP(Q287,{0,1,2,3,"3.5",4,5},{"F","D","C","B","A-","A","A+"}))</f>
        <v>B</v>
      </c>
      <c r="BH287" s="49" t="str">
        <f>IF(Y287="0","0",LOOKUP(Y287,{0,1,2,3,"3.5",4,5},{"F","D","C","B","A-","A","A+"}))</f>
        <v>D</v>
      </c>
      <c r="BI287" s="49" t="str">
        <f>IF(AG287="0","0",LOOKUP(AG287,{0,1,2,3,"3.5",4,5},{"F","D","C","B","A-","A","A+"}))</f>
        <v>B</v>
      </c>
      <c r="BJ287" s="49" t="str">
        <f>IF(AO287="0","0",LOOKUP(AO287,{0,1,2,3,"3.5",4,5},{"F","D","C","B","A-","A","A+"}))</f>
        <v>B</v>
      </c>
      <c r="BK287" s="49" t="str">
        <f>IF(AX287="0","0",LOOKUP(AX287,{0,1,2,3,"3.5",4,5},{"F","D","C","B","A-","A","A+"}))</f>
        <v>A</v>
      </c>
      <c r="BL287" s="50">
        <f t="shared" si="100"/>
        <v>651</v>
      </c>
    </row>
    <row r="288" spans="1:64" ht="15" customHeight="1">
      <c r="A288" s="37">
        <v>2284</v>
      </c>
      <c r="B288" s="38"/>
      <c r="C288" s="150"/>
      <c r="D288" s="150"/>
      <c r="E288" s="99">
        <f t="shared" si="81"/>
        <v>0</v>
      </c>
      <c r="F288" s="105"/>
      <c r="G288" s="99">
        <f t="shared" si="82"/>
        <v>0</v>
      </c>
      <c r="H288" s="135">
        <f>IF(G288="0","0",LOOKUP(G288,{0,66,80,100,120,140,160},{0,1,2,3,"3.5",4,5}))</f>
        <v>0</v>
      </c>
      <c r="I288" s="105"/>
      <c r="J288" s="105"/>
      <c r="K288" s="136">
        <f t="shared" si="83"/>
        <v>0</v>
      </c>
      <c r="L288" s="99">
        <f>IF(K288="0","0",LOOKUP(K288,{0,66,80,100,120,140,160},{0,1,2,3,"3.5",4,5}))</f>
        <v>0</v>
      </c>
      <c r="M288" s="105"/>
      <c r="N288" s="105"/>
      <c r="O288" s="105"/>
      <c r="P288" s="99">
        <f t="shared" si="84"/>
        <v>0</v>
      </c>
      <c r="Q288" s="137">
        <f>IF(P288="0","0",LOOKUP(P288,{0,33,40,50,60,70,80},{0,1,2,3,"3.5",4,5}))</f>
        <v>0</v>
      </c>
      <c r="R288" s="105"/>
      <c r="S288" s="105"/>
      <c r="T288" s="101">
        <f t="shared" si="85"/>
        <v>0</v>
      </c>
      <c r="U288" s="105"/>
      <c r="V288" s="105"/>
      <c r="W288" s="101">
        <f t="shared" si="86"/>
        <v>0</v>
      </c>
      <c r="X288" s="138">
        <f t="shared" si="87"/>
        <v>0</v>
      </c>
      <c r="Y288" s="99">
        <f>IF(X288="0","0",LOOKUP(X288,{0,66,80,100,120,140,160},{0,1,2,3,"3.5",4,5}))</f>
        <v>0</v>
      </c>
      <c r="Z288" s="105"/>
      <c r="AA288" s="105"/>
      <c r="AB288" s="99">
        <f t="shared" si="88"/>
        <v>0</v>
      </c>
      <c r="AC288" s="105"/>
      <c r="AD288" s="105"/>
      <c r="AE288" s="139">
        <f t="shared" si="89"/>
        <v>0</v>
      </c>
      <c r="AF288" s="140">
        <f t="shared" si="90"/>
        <v>0</v>
      </c>
      <c r="AG288" s="137">
        <f>IF(AF288="0","0",LOOKUP(AF288,{0,66,80,100,120,140,160},{0,1,2,3,"3.5",4,5}))</f>
        <v>0</v>
      </c>
      <c r="AH288" s="105"/>
      <c r="AI288" s="105"/>
      <c r="AJ288" s="99">
        <f t="shared" si="91"/>
        <v>0</v>
      </c>
      <c r="AK288" s="105"/>
      <c r="AL288" s="105"/>
      <c r="AM288" s="141">
        <f t="shared" si="92"/>
        <v>0</v>
      </c>
      <c r="AN288" s="140">
        <f t="shared" si="93"/>
        <v>0</v>
      </c>
      <c r="AO288" s="137">
        <f>IF(AN288="0","0",LOOKUP(AN288,{0,66,80,100,120,140,160},{0,1,2,3,"3.5",4,5}))</f>
        <v>0</v>
      </c>
      <c r="AP288" s="105"/>
      <c r="AQ288" s="105"/>
      <c r="AR288" s="101">
        <f t="shared" si="94"/>
        <v>0</v>
      </c>
      <c r="AS288" s="105"/>
      <c r="AT288" s="105"/>
      <c r="AU288" s="141">
        <f t="shared" si="95"/>
        <v>0</v>
      </c>
      <c r="AV288" s="141"/>
      <c r="AW288" s="141">
        <f t="shared" si="96"/>
        <v>0</v>
      </c>
      <c r="AX288" s="137">
        <f>IF(AW288="0","0",LOOKUP(AW288,{0,66,80,100,120,140,160},{0,1,2,3,"3.5",4,5}))</f>
        <v>0</v>
      </c>
      <c r="AY288" s="107" t="s">
        <v>486</v>
      </c>
      <c r="AZ288" s="107">
        <f>IF(ISBLANK(AX288)," ",IF(AX288="0","0",LOOKUP(AX288,{0,1,2,3,"3.5",4,5},{0,0,0,1,"1.5",2,3})))</f>
        <v>0</v>
      </c>
      <c r="BA288" s="44">
        <f t="shared" si="97"/>
        <v>0</v>
      </c>
      <c r="BB288" s="43" t="str">
        <f t="shared" si="98"/>
        <v>F</v>
      </c>
      <c r="BC288" s="34" t="str">
        <f t="shared" si="99"/>
        <v>Fail</v>
      </c>
      <c r="BD288" s="42"/>
      <c r="BE288" s="49" t="str">
        <f>IF(H288="0","0",LOOKUP(H288,{0,1,2,3,"3.5",4,5},{"F","D","C","B","A-","A","A+"}))</f>
        <v>F</v>
      </c>
      <c r="BF288" s="49" t="str">
        <f>IF(L288="0","0",LOOKUP(L288,{0,1,2,3,"3.5",4,5},{"F","D","C","B","A-","A","A+"}))</f>
        <v>F</v>
      </c>
      <c r="BG288" s="49" t="str">
        <f>IF(Q288="0","0",LOOKUP(Q288,{0,1,2,3,"3.5",4,5},{"F","D","C","B","A-","A","A+"}))</f>
        <v>F</v>
      </c>
      <c r="BH288" s="49" t="str">
        <f>IF(Y288="0","0",LOOKUP(Y288,{0,1,2,3,"3.5",4,5},{"F","D","C","B","A-","A","A+"}))</f>
        <v>F</v>
      </c>
      <c r="BI288" s="49" t="str">
        <f>IF(AG288="0","0",LOOKUP(AG288,{0,1,2,3,"3.5",4,5},{"F","D","C","B","A-","A","A+"}))</f>
        <v>F</v>
      </c>
      <c r="BJ288" s="49" t="str">
        <f>IF(AO288="0","0",LOOKUP(AO288,{0,1,2,3,"3.5",4,5},{"F","D","C","B","A-","A","A+"}))</f>
        <v>F</v>
      </c>
      <c r="BK288" s="49" t="str">
        <f>IF(AX288="0","0",LOOKUP(AX288,{0,1,2,3,"3.5",4,5},{"F","D","C","B","A-","A","A+"}))</f>
        <v>F</v>
      </c>
      <c r="BL288" s="50">
        <f t="shared" si="100"/>
        <v>0</v>
      </c>
    </row>
    <row r="289" spans="1:64" ht="15" customHeight="1">
      <c r="A289" s="37">
        <v>2285</v>
      </c>
      <c r="B289" s="38" t="s">
        <v>747</v>
      </c>
      <c r="C289" s="150"/>
      <c r="D289" s="150"/>
      <c r="E289" s="99">
        <f t="shared" si="81"/>
        <v>0</v>
      </c>
      <c r="F289" s="105"/>
      <c r="G289" s="99">
        <f t="shared" si="82"/>
        <v>0</v>
      </c>
      <c r="H289" s="135">
        <f>IF(G289="0","0",LOOKUP(G289,{0,66,80,100,120,140,160},{0,1,2,3,"3.5",4,5}))</f>
        <v>0</v>
      </c>
      <c r="I289" s="105"/>
      <c r="J289" s="105"/>
      <c r="K289" s="136">
        <f t="shared" si="83"/>
        <v>0</v>
      </c>
      <c r="L289" s="99">
        <f>IF(K289="0","0",LOOKUP(K289,{0,66,80,100,120,140,160},{0,1,2,3,"3.5",4,5}))</f>
        <v>0</v>
      </c>
      <c r="M289" s="105"/>
      <c r="N289" s="105"/>
      <c r="O289" s="105"/>
      <c r="P289" s="99">
        <f t="shared" si="84"/>
        <v>0</v>
      </c>
      <c r="Q289" s="137">
        <f>IF(P289="0","0",LOOKUP(P289,{0,33,40,50,60,70,80},{0,1,2,3,"3.5",4,5}))</f>
        <v>0</v>
      </c>
      <c r="R289" s="105"/>
      <c r="S289" s="105"/>
      <c r="T289" s="101">
        <f t="shared" si="85"/>
        <v>0</v>
      </c>
      <c r="U289" s="105"/>
      <c r="V289" s="105"/>
      <c r="W289" s="101">
        <f t="shared" si="86"/>
        <v>0</v>
      </c>
      <c r="X289" s="138">
        <f t="shared" si="87"/>
        <v>0</v>
      </c>
      <c r="Y289" s="99">
        <f>IF(X289="0","0",LOOKUP(X289,{0,66,80,100,120,140,160},{0,1,2,3,"3.5",4,5}))</f>
        <v>0</v>
      </c>
      <c r="Z289" s="105"/>
      <c r="AA289" s="105"/>
      <c r="AB289" s="99">
        <f t="shared" si="88"/>
        <v>0</v>
      </c>
      <c r="AC289" s="105"/>
      <c r="AD289" s="105"/>
      <c r="AE289" s="139">
        <f t="shared" si="89"/>
        <v>0</v>
      </c>
      <c r="AF289" s="140">
        <f t="shared" si="90"/>
        <v>0</v>
      </c>
      <c r="AG289" s="137">
        <f>IF(AF289="0","0",LOOKUP(AF289,{0,66,80,100,120,140,160},{0,1,2,3,"3.5",4,5}))</f>
        <v>0</v>
      </c>
      <c r="AH289" s="105"/>
      <c r="AI289" s="105"/>
      <c r="AJ289" s="99">
        <f t="shared" si="91"/>
        <v>0</v>
      </c>
      <c r="AK289" s="105"/>
      <c r="AL289" s="105"/>
      <c r="AM289" s="141">
        <f t="shared" si="92"/>
        <v>0</v>
      </c>
      <c r="AN289" s="140">
        <f t="shared" si="93"/>
        <v>0</v>
      </c>
      <c r="AO289" s="137">
        <f>IF(AN289="0","0",LOOKUP(AN289,{0,66,80,100,120,140,160},{0,1,2,3,"3.5",4,5}))</f>
        <v>0</v>
      </c>
      <c r="AP289" s="105"/>
      <c r="AQ289" s="105"/>
      <c r="AR289" s="101">
        <f t="shared" si="94"/>
        <v>0</v>
      </c>
      <c r="AS289" s="105"/>
      <c r="AT289" s="105"/>
      <c r="AU289" s="141">
        <f t="shared" si="95"/>
        <v>0</v>
      </c>
      <c r="AV289" s="141"/>
      <c r="AW289" s="141">
        <f t="shared" si="96"/>
        <v>0</v>
      </c>
      <c r="AX289" s="137">
        <f>IF(AW289="0","0",LOOKUP(AW289,{0,66,80,100,120,140,160},{0,1,2,3,"3.5",4,5}))</f>
        <v>0</v>
      </c>
      <c r="AY289" s="107" t="s">
        <v>486</v>
      </c>
      <c r="AZ289" s="107">
        <f>IF(ISBLANK(AX289)," ",IF(AX289="0","0",LOOKUP(AX289,{0,1,2,3,"3.5",4,5},{0,0,0,1,"1.5",2,3})))</f>
        <v>0</v>
      </c>
      <c r="BA289" s="44">
        <f t="shared" si="97"/>
        <v>0</v>
      </c>
      <c r="BB289" s="43" t="str">
        <f t="shared" si="98"/>
        <v>F</v>
      </c>
      <c r="BC289" s="34" t="str">
        <f t="shared" si="99"/>
        <v>Fail</v>
      </c>
      <c r="BD289" s="42"/>
      <c r="BE289" s="49" t="str">
        <f>IF(H289="0","0",LOOKUP(H289,{0,1,2,3,"3.5",4,5},{"F","D","C","B","A-","A","A+"}))</f>
        <v>F</v>
      </c>
      <c r="BF289" s="49" t="str">
        <f>IF(L289="0","0",LOOKUP(L289,{0,1,2,3,"3.5",4,5},{"F","D","C","B","A-","A","A+"}))</f>
        <v>F</v>
      </c>
      <c r="BG289" s="49" t="str">
        <f>IF(Q289="0","0",LOOKUP(Q289,{0,1,2,3,"3.5",4,5},{"F","D","C","B","A-","A","A+"}))</f>
        <v>F</v>
      </c>
      <c r="BH289" s="49" t="str">
        <f>IF(Y289="0","0",LOOKUP(Y289,{0,1,2,3,"3.5",4,5},{"F","D","C","B","A-","A","A+"}))</f>
        <v>F</v>
      </c>
      <c r="BI289" s="49" t="str">
        <f>IF(AG289="0","0",LOOKUP(AG289,{0,1,2,3,"3.5",4,5},{"F","D","C","B","A-","A","A+"}))</f>
        <v>F</v>
      </c>
      <c r="BJ289" s="49" t="str">
        <f>IF(AO289="0","0",LOOKUP(AO289,{0,1,2,3,"3.5",4,5},{"F","D","C","B","A-","A","A+"}))</f>
        <v>F</v>
      </c>
      <c r="BK289" s="49" t="str">
        <f>IF(AX289="0","0",LOOKUP(AX289,{0,1,2,3,"3.5",4,5},{"F","D","C","B","A-","A","A+"}))</f>
        <v>F</v>
      </c>
      <c r="BL289" s="50">
        <f t="shared" si="100"/>
        <v>0</v>
      </c>
    </row>
    <row r="290" spans="1:64" ht="15" customHeight="1">
      <c r="A290" s="37">
        <v>2286</v>
      </c>
      <c r="B290" s="38" t="s">
        <v>748</v>
      </c>
      <c r="C290" s="150">
        <v>41</v>
      </c>
      <c r="D290" s="150">
        <v>60</v>
      </c>
      <c r="E290" s="99">
        <f t="shared" si="81"/>
        <v>101</v>
      </c>
      <c r="F290" s="105">
        <v>20</v>
      </c>
      <c r="G290" s="99">
        <f t="shared" si="82"/>
        <v>121</v>
      </c>
      <c r="H290" s="135" t="str">
        <f>IF(G290="0","0",LOOKUP(G290,{0,66,80,100,120,140,160},{0,1,2,3,"3.5",4,5}))</f>
        <v>3.5</v>
      </c>
      <c r="I290" s="105">
        <v>38</v>
      </c>
      <c r="J290" s="105">
        <v>34</v>
      </c>
      <c r="K290" s="136">
        <f t="shared" si="83"/>
        <v>72</v>
      </c>
      <c r="L290" s="99">
        <f>IF(K290="0","0",LOOKUP(K290,{0,66,80,100,120,140,160},{0,1,2,3,"3.5",4,5}))</f>
        <v>1</v>
      </c>
      <c r="M290" s="105">
        <v>18</v>
      </c>
      <c r="N290" s="105">
        <v>16</v>
      </c>
      <c r="O290" s="105">
        <v>12</v>
      </c>
      <c r="P290" s="99">
        <f t="shared" si="84"/>
        <v>46</v>
      </c>
      <c r="Q290" s="137">
        <f>IF(P290="0","0",LOOKUP(P290,{0,33,40,50,60,70,80},{0,1,2,3,"3.5",4,5}))</f>
        <v>2</v>
      </c>
      <c r="R290" s="105">
        <v>25</v>
      </c>
      <c r="S290" s="105">
        <v>31</v>
      </c>
      <c r="T290" s="101">
        <f t="shared" si="85"/>
        <v>56</v>
      </c>
      <c r="U290" s="105">
        <v>13</v>
      </c>
      <c r="V290" s="105">
        <v>11</v>
      </c>
      <c r="W290" s="101">
        <f t="shared" si="86"/>
        <v>24</v>
      </c>
      <c r="X290" s="138">
        <f t="shared" si="87"/>
        <v>80</v>
      </c>
      <c r="Y290" s="99">
        <f>IF(X290="0","0",LOOKUP(X290,{0,66,80,100,120,140,160},{0,1,2,3,"3.5",4,5}))</f>
        <v>2</v>
      </c>
      <c r="Z290" s="105">
        <v>40</v>
      </c>
      <c r="AA290" s="105">
        <v>31</v>
      </c>
      <c r="AB290" s="99">
        <f t="shared" si="88"/>
        <v>71</v>
      </c>
      <c r="AC290" s="105">
        <v>24</v>
      </c>
      <c r="AD290" s="105">
        <v>16</v>
      </c>
      <c r="AE290" s="139">
        <f t="shared" si="89"/>
        <v>40</v>
      </c>
      <c r="AF290" s="140">
        <f t="shared" si="90"/>
        <v>111</v>
      </c>
      <c r="AG290" s="137">
        <f>IF(AF290="0","0",LOOKUP(AF290,{0,66,80,100,120,140,160},{0,1,2,3,"3.5",4,5}))</f>
        <v>3</v>
      </c>
      <c r="AH290" s="105">
        <v>34</v>
      </c>
      <c r="AI290" s="105">
        <v>31</v>
      </c>
      <c r="AJ290" s="99">
        <f t="shared" si="91"/>
        <v>65</v>
      </c>
      <c r="AK290" s="105">
        <v>18</v>
      </c>
      <c r="AL290" s="105">
        <v>15</v>
      </c>
      <c r="AM290" s="141">
        <f t="shared" si="92"/>
        <v>33</v>
      </c>
      <c r="AN290" s="140">
        <f t="shared" si="93"/>
        <v>98</v>
      </c>
      <c r="AO290" s="137">
        <f>IF(AN290="0","0",LOOKUP(AN290,{0,66,80,100,120,140,160},{0,1,2,3,"3.5",4,5}))</f>
        <v>2</v>
      </c>
      <c r="AP290" s="105">
        <v>37</v>
      </c>
      <c r="AQ290" s="105">
        <v>27</v>
      </c>
      <c r="AR290" s="101">
        <f t="shared" si="94"/>
        <v>64</v>
      </c>
      <c r="AS290" s="105">
        <v>16</v>
      </c>
      <c r="AT290" s="105">
        <v>21</v>
      </c>
      <c r="AU290" s="141">
        <f t="shared" si="95"/>
        <v>37</v>
      </c>
      <c r="AV290" s="141">
        <v>42</v>
      </c>
      <c r="AW290" s="141">
        <f t="shared" si="96"/>
        <v>143</v>
      </c>
      <c r="AX290" s="137">
        <f>IF(AW290="0","0",LOOKUP(AW290,{0,66,80,100,120,140,160},{0,1,2,3,"3.5",4,5}))</f>
        <v>4</v>
      </c>
      <c r="AY290" s="107" t="s">
        <v>486</v>
      </c>
      <c r="AZ290" s="107">
        <f>IF(ISBLANK(AX290)," ",IF(AX290="0","0",LOOKUP(AX290,{0,1,2,3,"3.5",4,5},{0,0,0,1,"1.5",2,3})))</f>
        <v>2</v>
      </c>
      <c r="BA290" s="44">
        <f t="shared" si="97"/>
        <v>2.5833333333333335</v>
      </c>
      <c r="BB290" s="43" t="str">
        <f t="shared" si="98"/>
        <v>C</v>
      </c>
      <c r="BC290" s="34" t="str">
        <f t="shared" si="99"/>
        <v>Bellow Average Result</v>
      </c>
      <c r="BD290" s="42"/>
      <c r="BE290" s="49" t="str">
        <f>IF(H290="0","0",LOOKUP(H290,{0,1,2,3,"3.5",4,5},{"F","D","C","B","A-","A","A+"}))</f>
        <v>A-</v>
      </c>
      <c r="BF290" s="49" t="str">
        <f>IF(L290="0","0",LOOKUP(L290,{0,1,2,3,"3.5",4,5},{"F","D","C","B","A-","A","A+"}))</f>
        <v>D</v>
      </c>
      <c r="BG290" s="49" t="str">
        <f>IF(Q290="0","0",LOOKUP(Q290,{0,1,2,3,"3.5",4,5},{"F","D","C","B","A-","A","A+"}))</f>
        <v>C</v>
      </c>
      <c r="BH290" s="49" t="str">
        <f>IF(Y290="0","0",LOOKUP(Y290,{0,1,2,3,"3.5",4,5},{"F","D","C","B","A-","A","A+"}))</f>
        <v>C</v>
      </c>
      <c r="BI290" s="49" t="str">
        <f>IF(AG290="0","0",LOOKUP(AG290,{0,1,2,3,"3.5",4,5},{"F","D","C","B","A-","A","A+"}))</f>
        <v>B</v>
      </c>
      <c r="BJ290" s="49" t="str">
        <f>IF(AO290="0","0",LOOKUP(AO290,{0,1,2,3,"3.5",4,5},{"F","D","C","B","A-","A","A+"}))</f>
        <v>C</v>
      </c>
      <c r="BK290" s="49" t="str">
        <f>IF(AX290="0","0",LOOKUP(AX290,{0,1,2,3,"3.5",4,5},{"F","D","C","B","A-","A","A+"}))</f>
        <v>A</v>
      </c>
      <c r="BL290" s="50">
        <f t="shared" si="100"/>
        <v>671</v>
      </c>
    </row>
    <row r="291" spans="1:64" ht="15" customHeight="1">
      <c r="A291" s="37">
        <v>2287</v>
      </c>
      <c r="B291" s="38" t="s">
        <v>749</v>
      </c>
      <c r="C291" s="150">
        <v>34</v>
      </c>
      <c r="D291" s="150">
        <v>63</v>
      </c>
      <c r="E291" s="99">
        <f t="shared" si="81"/>
        <v>97</v>
      </c>
      <c r="F291" s="105">
        <v>24</v>
      </c>
      <c r="G291" s="99">
        <f t="shared" si="82"/>
        <v>121</v>
      </c>
      <c r="H291" s="135" t="str">
        <f>IF(G291="0","0",LOOKUP(G291,{0,66,80,100,120,140,160},{0,1,2,3,"3.5",4,5}))</f>
        <v>3.5</v>
      </c>
      <c r="I291" s="105">
        <v>60</v>
      </c>
      <c r="J291" s="105">
        <v>63</v>
      </c>
      <c r="K291" s="136">
        <f t="shared" si="83"/>
        <v>123</v>
      </c>
      <c r="L291" s="99" t="str">
        <f>IF(K291="0","0",LOOKUP(K291,{0,66,80,100,120,140,160},{0,1,2,3,"3.5",4,5}))</f>
        <v>3.5</v>
      </c>
      <c r="M291" s="105">
        <v>28</v>
      </c>
      <c r="N291" s="105">
        <v>14</v>
      </c>
      <c r="O291" s="105">
        <v>12</v>
      </c>
      <c r="P291" s="99">
        <f t="shared" si="84"/>
        <v>54</v>
      </c>
      <c r="Q291" s="137">
        <f>IF(P291="0","0",LOOKUP(P291,{0,33,40,50,60,70,80},{0,1,2,3,"3.5",4,5}))</f>
        <v>3</v>
      </c>
      <c r="R291" s="105">
        <v>15</v>
      </c>
      <c r="S291" s="105">
        <v>34</v>
      </c>
      <c r="T291" s="101">
        <f t="shared" si="85"/>
        <v>49</v>
      </c>
      <c r="U291" s="105">
        <v>14</v>
      </c>
      <c r="V291" s="105">
        <v>16</v>
      </c>
      <c r="W291" s="101">
        <f t="shared" si="86"/>
        <v>30</v>
      </c>
      <c r="X291" s="138">
        <f t="shared" si="87"/>
        <v>79</v>
      </c>
      <c r="Y291" s="99">
        <f>IF(X291="0","0",LOOKUP(X291,{0,66,80,100,120,140,160},{0,1,2,3,"3.5",4,5}))</f>
        <v>1</v>
      </c>
      <c r="Z291" s="105">
        <v>41</v>
      </c>
      <c r="AA291" s="105">
        <v>30</v>
      </c>
      <c r="AB291" s="99">
        <f t="shared" si="88"/>
        <v>71</v>
      </c>
      <c r="AC291" s="105">
        <v>21</v>
      </c>
      <c r="AD291" s="105">
        <v>14</v>
      </c>
      <c r="AE291" s="139">
        <f t="shared" si="89"/>
        <v>35</v>
      </c>
      <c r="AF291" s="140">
        <f t="shared" si="90"/>
        <v>106</v>
      </c>
      <c r="AG291" s="137">
        <f>IF(AF291="0","0",LOOKUP(AF291,{0,66,80,100,120,140,160},{0,1,2,3,"3.5",4,5}))</f>
        <v>3</v>
      </c>
      <c r="AH291" s="105">
        <v>43</v>
      </c>
      <c r="AI291" s="105">
        <v>43</v>
      </c>
      <c r="AJ291" s="99">
        <f t="shared" si="91"/>
        <v>86</v>
      </c>
      <c r="AK291" s="105">
        <v>20</v>
      </c>
      <c r="AL291" s="105">
        <v>15</v>
      </c>
      <c r="AM291" s="141">
        <f t="shared" si="92"/>
        <v>35</v>
      </c>
      <c r="AN291" s="140">
        <f t="shared" si="93"/>
        <v>121</v>
      </c>
      <c r="AO291" s="137" t="str">
        <f>IF(AN291="0","0",LOOKUP(AN291,{0,66,80,100,120,140,160},{0,1,2,3,"3.5",4,5}))</f>
        <v>3.5</v>
      </c>
      <c r="AP291" s="105">
        <v>28</v>
      </c>
      <c r="AQ291" s="105">
        <v>32</v>
      </c>
      <c r="AR291" s="101">
        <f t="shared" si="94"/>
        <v>60</v>
      </c>
      <c r="AS291" s="105">
        <v>14</v>
      </c>
      <c r="AT291" s="105">
        <v>12</v>
      </c>
      <c r="AU291" s="141">
        <f t="shared" si="95"/>
        <v>26</v>
      </c>
      <c r="AV291" s="141">
        <v>36</v>
      </c>
      <c r="AW291" s="141">
        <f t="shared" si="96"/>
        <v>122</v>
      </c>
      <c r="AX291" s="137" t="str">
        <f>IF(AW291="0","0",LOOKUP(AW291,{0,66,80,100,120,140,160},{0,1,2,3,"3.5",4,5}))</f>
        <v>3.5</v>
      </c>
      <c r="AY291" s="107" t="s">
        <v>486</v>
      </c>
      <c r="AZ291" s="107" t="str">
        <f>IF(ISBLANK(AX291)," ",IF(AX291="0","0",LOOKUP(AX291,{0,1,2,3,"3.5",4,5},{0,0,0,1,"1.5",2,3})))</f>
        <v>1.5</v>
      </c>
      <c r="BA291" s="44">
        <f t="shared" si="97"/>
        <v>3.1666666666666665</v>
      </c>
      <c r="BB291" s="43" t="str">
        <f t="shared" si="98"/>
        <v>B</v>
      </c>
      <c r="BC291" s="34" t="str">
        <f t="shared" si="99"/>
        <v>Average Result</v>
      </c>
      <c r="BD291" s="42"/>
      <c r="BE291" s="49" t="str">
        <f>IF(H291="0","0",LOOKUP(H291,{0,1,2,3,"3.5",4,5},{"F","D","C","B","A-","A","A+"}))</f>
        <v>A-</v>
      </c>
      <c r="BF291" s="49" t="str">
        <f>IF(L291="0","0",LOOKUP(L291,{0,1,2,3,"3.5",4,5},{"F","D","C","B","A-","A","A+"}))</f>
        <v>A-</v>
      </c>
      <c r="BG291" s="49" t="str">
        <f>IF(Q291="0","0",LOOKUP(Q291,{0,1,2,3,"3.5",4,5},{"F","D","C","B","A-","A","A+"}))</f>
        <v>B</v>
      </c>
      <c r="BH291" s="49" t="str">
        <f>IF(Y291="0","0",LOOKUP(Y291,{0,1,2,3,"3.5",4,5},{"F","D","C","B","A-","A","A+"}))</f>
        <v>D</v>
      </c>
      <c r="BI291" s="49" t="str">
        <f>IF(AG291="0","0",LOOKUP(AG291,{0,1,2,3,"3.5",4,5},{"F","D","C","B","A-","A","A+"}))</f>
        <v>B</v>
      </c>
      <c r="BJ291" s="49" t="str">
        <f>IF(AO291="0","0",LOOKUP(AO291,{0,1,2,3,"3.5",4,5},{"F","D","C","B","A-","A","A+"}))</f>
        <v>A-</v>
      </c>
      <c r="BK291" s="49" t="str">
        <f>IF(AX291="0","0",LOOKUP(AX291,{0,1,2,3,"3.5",4,5},{"F","D","C","B","A-","A","A+"}))</f>
        <v>A-</v>
      </c>
      <c r="BL291" s="50">
        <f t="shared" si="100"/>
        <v>726</v>
      </c>
    </row>
    <row r="292" spans="1:64" ht="15" customHeight="1">
      <c r="A292" s="37">
        <v>2288</v>
      </c>
      <c r="B292" s="38" t="s">
        <v>750</v>
      </c>
      <c r="C292" s="150">
        <v>38</v>
      </c>
      <c r="D292" s="150">
        <v>66</v>
      </c>
      <c r="E292" s="99">
        <f t="shared" si="81"/>
        <v>104</v>
      </c>
      <c r="F292" s="105">
        <v>21</v>
      </c>
      <c r="G292" s="99">
        <f t="shared" si="82"/>
        <v>125</v>
      </c>
      <c r="H292" s="135" t="str">
        <f>IF(G292="0","0",LOOKUP(G292,{0,66,80,100,120,140,160},{0,1,2,3,"3.5",4,5}))</f>
        <v>3.5</v>
      </c>
      <c r="I292" s="105">
        <v>47</v>
      </c>
      <c r="J292" s="105">
        <v>40</v>
      </c>
      <c r="K292" s="136">
        <f t="shared" si="83"/>
        <v>87</v>
      </c>
      <c r="L292" s="99">
        <f>IF(K292="0","0",LOOKUP(K292,{0,66,80,100,120,140,160},{0,1,2,3,"3.5",4,5}))</f>
        <v>2</v>
      </c>
      <c r="M292" s="105">
        <v>25</v>
      </c>
      <c r="N292" s="105">
        <v>14</v>
      </c>
      <c r="O292" s="105">
        <v>13</v>
      </c>
      <c r="P292" s="99">
        <f t="shared" si="84"/>
        <v>52</v>
      </c>
      <c r="Q292" s="137">
        <f>IF(P292="0","0",LOOKUP(P292,{0,33,40,50,60,70,80},{0,1,2,3,"3.5",4,5}))</f>
        <v>3</v>
      </c>
      <c r="R292" s="105">
        <v>23</v>
      </c>
      <c r="S292" s="105">
        <v>38</v>
      </c>
      <c r="T292" s="101">
        <f t="shared" si="85"/>
        <v>61</v>
      </c>
      <c r="U292" s="105">
        <v>12</v>
      </c>
      <c r="V292" s="105">
        <v>17</v>
      </c>
      <c r="W292" s="101">
        <f t="shared" si="86"/>
        <v>29</v>
      </c>
      <c r="X292" s="138">
        <f t="shared" si="87"/>
        <v>90</v>
      </c>
      <c r="Y292" s="99">
        <f>IF(X292="0","0",LOOKUP(X292,{0,66,80,100,120,140,160},{0,1,2,3,"3.5",4,5}))</f>
        <v>2</v>
      </c>
      <c r="Z292" s="105">
        <v>41</v>
      </c>
      <c r="AA292" s="105">
        <v>32</v>
      </c>
      <c r="AB292" s="99">
        <f t="shared" si="88"/>
        <v>73</v>
      </c>
      <c r="AC292" s="105">
        <v>23</v>
      </c>
      <c r="AD292" s="105">
        <v>13</v>
      </c>
      <c r="AE292" s="139">
        <f t="shared" si="89"/>
        <v>36</v>
      </c>
      <c r="AF292" s="140">
        <f t="shared" si="90"/>
        <v>109</v>
      </c>
      <c r="AG292" s="137">
        <f>IF(AF292="0","0",LOOKUP(AF292,{0,66,80,100,120,140,160},{0,1,2,3,"3.5",4,5}))</f>
        <v>3</v>
      </c>
      <c r="AH292" s="105">
        <v>43</v>
      </c>
      <c r="AI292" s="105">
        <v>37</v>
      </c>
      <c r="AJ292" s="99">
        <f t="shared" si="91"/>
        <v>80</v>
      </c>
      <c r="AK292" s="105">
        <v>18</v>
      </c>
      <c r="AL292" s="105">
        <v>13</v>
      </c>
      <c r="AM292" s="141">
        <f t="shared" si="92"/>
        <v>31</v>
      </c>
      <c r="AN292" s="140">
        <f t="shared" si="93"/>
        <v>111</v>
      </c>
      <c r="AO292" s="137">
        <f>IF(AN292="0","0",LOOKUP(AN292,{0,66,80,100,120,140,160},{0,1,2,3,"3.5",4,5}))</f>
        <v>3</v>
      </c>
      <c r="AP292" s="105">
        <v>41</v>
      </c>
      <c r="AQ292" s="105">
        <v>19</v>
      </c>
      <c r="AR292" s="101">
        <f t="shared" si="94"/>
        <v>60</v>
      </c>
      <c r="AS292" s="105">
        <v>17</v>
      </c>
      <c r="AT292" s="105">
        <v>21</v>
      </c>
      <c r="AU292" s="141">
        <f t="shared" si="95"/>
        <v>38</v>
      </c>
      <c r="AV292" s="141">
        <v>50</v>
      </c>
      <c r="AW292" s="141">
        <f t="shared" si="96"/>
        <v>148</v>
      </c>
      <c r="AX292" s="137">
        <f>IF(AW292="0","0",LOOKUP(AW292,{0,66,80,100,120,140,160},{0,1,2,3,"3.5",4,5}))</f>
        <v>4</v>
      </c>
      <c r="AY292" s="107" t="s">
        <v>486</v>
      </c>
      <c r="AZ292" s="107">
        <f>IF(ISBLANK(AX292)," ",IF(AX292="0","0",LOOKUP(AX292,{0,1,2,3,"3.5",4,5},{0,0,0,1,"1.5",2,3})))</f>
        <v>2</v>
      </c>
      <c r="BA292" s="44">
        <f t="shared" si="97"/>
        <v>3.0833333333333335</v>
      </c>
      <c r="BB292" s="43" t="str">
        <f t="shared" si="98"/>
        <v>B</v>
      </c>
      <c r="BC292" s="34" t="str">
        <f t="shared" si="99"/>
        <v>Average Result</v>
      </c>
      <c r="BD292" s="42"/>
      <c r="BE292" s="49" t="str">
        <f>IF(H292="0","0",LOOKUP(H292,{0,1,2,3,"3.5",4,5},{"F","D","C","B","A-","A","A+"}))</f>
        <v>A-</v>
      </c>
      <c r="BF292" s="49" t="str">
        <f>IF(L292="0","0",LOOKUP(L292,{0,1,2,3,"3.5",4,5},{"F","D","C","B","A-","A","A+"}))</f>
        <v>C</v>
      </c>
      <c r="BG292" s="49" t="str">
        <f>IF(Q292="0","0",LOOKUP(Q292,{0,1,2,3,"3.5",4,5},{"F","D","C","B","A-","A","A+"}))</f>
        <v>B</v>
      </c>
      <c r="BH292" s="49" t="str">
        <f>IF(Y292="0","0",LOOKUP(Y292,{0,1,2,3,"3.5",4,5},{"F","D","C","B","A-","A","A+"}))</f>
        <v>C</v>
      </c>
      <c r="BI292" s="49" t="str">
        <f>IF(AG292="0","0",LOOKUP(AG292,{0,1,2,3,"3.5",4,5},{"F","D","C","B","A-","A","A+"}))</f>
        <v>B</v>
      </c>
      <c r="BJ292" s="49" t="str">
        <f>IF(AO292="0","0",LOOKUP(AO292,{0,1,2,3,"3.5",4,5},{"F","D","C","B","A-","A","A+"}))</f>
        <v>B</v>
      </c>
      <c r="BK292" s="49" t="str">
        <f>IF(AX292="0","0",LOOKUP(AX292,{0,1,2,3,"3.5",4,5},{"F","D","C","B","A-","A","A+"}))</f>
        <v>A</v>
      </c>
      <c r="BL292" s="50">
        <f t="shared" si="100"/>
        <v>722</v>
      </c>
    </row>
    <row r="293" spans="1:64" ht="15" customHeight="1">
      <c r="A293" s="37">
        <v>2289</v>
      </c>
      <c r="B293" s="38" t="s">
        <v>751</v>
      </c>
      <c r="C293" s="150">
        <v>28</v>
      </c>
      <c r="D293" s="150">
        <v>51</v>
      </c>
      <c r="E293" s="99">
        <f t="shared" si="81"/>
        <v>79</v>
      </c>
      <c r="F293" s="105">
        <v>15</v>
      </c>
      <c r="G293" s="99">
        <f t="shared" si="82"/>
        <v>94</v>
      </c>
      <c r="H293" s="135">
        <f>IF(G293="0","0",LOOKUP(G293,{0,66,80,100,120,140,160},{0,1,2,3,"3.5",4,5}))</f>
        <v>2</v>
      </c>
      <c r="I293" s="105">
        <v>41</v>
      </c>
      <c r="J293" s="105">
        <v>39</v>
      </c>
      <c r="K293" s="136">
        <f t="shared" si="83"/>
        <v>80</v>
      </c>
      <c r="L293" s="99">
        <f>IF(K293="0","0",LOOKUP(K293,{0,66,80,100,120,140,160},{0,1,2,3,"3.5",4,5}))</f>
        <v>2</v>
      </c>
      <c r="M293" s="105">
        <v>18</v>
      </c>
      <c r="N293" s="105">
        <v>16</v>
      </c>
      <c r="O293" s="105"/>
      <c r="P293" s="99">
        <f t="shared" si="84"/>
        <v>0</v>
      </c>
      <c r="Q293" s="137">
        <f>IF(P293="0","0",LOOKUP(P293,{0,33,40,50,60,70,80},{0,1,2,3,"3.5",4,5}))</f>
        <v>0</v>
      </c>
      <c r="R293" s="105">
        <v>7</v>
      </c>
      <c r="S293" s="105"/>
      <c r="T293" s="101">
        <f t="shared" si="85"/>
        <v>7</v>
      </c>
      <c r="U293" s="105">
        <v>11</v>
      </c>
      <c r="V293" s="105"/>
      <c r="W293" s="101">
        <f t="shared" si="86"/>
        <v>11</v>
      </c>
      <c r="X293" s="138">
        <f t="shared" si="87"/>
        <v>0</v>
      </c>
      <c r="Y293" s="99">
        <f>IF(X293="0","0",LOOKUP(X293,{0,66,80,100,120,140,160},{0,1,2,3,"3.5",4,5}))</f>
        <v>0</v>
      </c>
      <c r="Z293" s="105"/>
      <c r="AA293" s="105"/>
      <c r="AB293" s="99">
        <f t="shared" si="88"/>
        <v>0</v>
      </c>
      <c r="AC293" s="105"/>
      <c r="AD293" s="105"/>
      <c r="AE293" s="139">
        <f t="shared" si="89"/>
        <v>0</v>
      </c>
      <c r="AF293" s="140">
        <f t="shared" si="90"/>
        <v>0</v>
      </c>
      <c r="AG293" s="137">
        <f>IF(AF293="0","0",LOOKUP(AF293,{0,66,80,100,120,140,160},{0,1,2,3,"3.5",4,5}))</f>
        <v>0</v>
      </c>
      <c r="AH293" s="105">
        <v>31</v>
      </c>
      <c r="AI293" s="105">
        <v>17</v>
      </c>
      <c r="AJ293" s="99">
        <f t="shared" si="91"/>
        <v>48</v>
      </c>
      <c r="AK293" s="105">
        <v>23</v>
      </c>
      <c r="AL293" s="105">
        <v>15</v>
      </c>
      <c r="AM293" s="141">
        <f t="shared" si="92"/>
        <v>38</v>
      </c>
      <c r="AN293" s="140">
        <f t="shared" si="93"/>
        <v>86</v>
      </c>
      <c r="AO293" s="137">
        <f>IF(AN293="0","0",LOOKUP(AN293,{0,66,80,100,120,140,160},{0,1,2,3,"3.5",4,5}))</f>
        <v>2</v>
      </c>
      <c r="AP293" s="105">
        <v>12</v>
      </c>
      <c r="AQ293" s="105">
        <v>13</v>
      </c>
      <c r="AR293" s="101">
        <f t="shared" si="94"/>
        <v>25</v>
      </c>
      <c r="AS293" s="105">
        <v>15</v>
      </c>
      <c r="AT293" s="105">
        <v>20</v>
      </c>
      <c r="AU293" s="141">
        <f t="shared" si="95"/>
        <v>35</v>
      </c>
      <c r="AV293" s="141"/>
      <c r="AW293" s="141">
        <f t="shared" si="96"/>
        <v>0</v>
      </c>
      <c r="AX293" s="137">
        <f>IF(AW293="0","0",LOOKUP(AW293,{0,66,80,100,120,140,160},{0,1,2,3,"3.5",4,5}))</f>
        <v>0</v>
      </c>
      <c r="AY293" s="107" t="s">
        <v>486</v>
      </c>
      <c r="AZ293" s="107">
        <f>IF(ISBLANK(AX293)," ",IF(AX293="0","0",LOOKUP(AX293,{0,1,2,3,"3.5",4,5},{0,0,0,1,"1.5",2,3})))</f>
        <v>0</v>
      </c>
      <c r="BA293" s="44">
        <f t="shared" si="97"/>
        <v>0</v>
      </c>
      <c r="BB293" s="43" t="str">
        <f t="shared" si="98"/>
        <v>F</v>
      </c>
      <c r="BC293" s="34" t="str">
        <f t="shared" si="99"/>
        <v>Fail</v>
      </c>
      <c r="BD293" s="42"/>
      <c r="BE293" s="49" t="str">
        <f>IF(H293="0","0",LOOKUP(H293,{0,1,2,3,"3.5",4,5},{"F","D","C","B","A-","A","A+"}))</f>
        <v>C</v>
      </c>
      <c r="BF293" s="49" t="str">
        <f>IF(L293="0","0",LOOKUP(L293,{0,1,2,3,"3.5",4,5},{"F","D","C","B","A-","A","A+"}))</f>
        <v>C</v>
      </c>
      <c r="BG293" s="49" t="str">
        <f>IF(Q293="0","0",LOOKUP(Q293,{0,1,2,3,"3.5",4,5},{"F","D","C","B","A-","A","A+"}))</f>
        <v>F</v>
      </c>
      <c r="BH293" s="49" t="str">
        <f>IF(Y293="0","0",LOOKUP(Y293,{0,1,2,3,"3.5",4,5},{"F","D","C","B","A-","A","A+"}))</f>
        <v>F</v>
      </c>
      <c r="BI293" s="49" t="str">
        <f>IF(AG293="0","0",LOOKUP(AG293,{0,1,2,3,"3.5",4,5},{"F","D","C","B","A-","A","A+"}))</f>
        <v>F</v>
      </c>
      <c r="BJ293" s="49" t="str">
        <f>IF(AO293="0","0",LOOKUP(AO293,{0,1,2,3,"3.5",4,5},{"F","D","C","B","A-","A","A+"}))</f>
        <v>C</v>
      </c>
      <c r="BK293" s="49" t="str">
        <f>IF(AX293="0","0",LOOKUP(AX293,{0,1,2,3,"3.5",4,5},{"F","D","C","B","A-","A","A+"}))</f>
        <v>F</v>
      </c>
      <c r="BL293" s="50">
        <f t="shared" si="100"/>
        <v>260</v>
      </c>
    </row>
    <row r="294" spans="1:64" ht="15" customHeight="1">
      <c r="A294" s="37">
        <v>2290</v>
      </c>
      <c r="B294" s="38" t="s">
        <v>752</v>
      </c>
      <c r="C294" s="150">
        <v>40</v>
      </c>
      <c r="D294" s="150">
        <v>57</v>
      </c>
      <c r="E294" s="99">
        <f t="shared" si="81"/>
        <v>97</v>
      </c>
      <c r="F294" s="105">
        <v>15</v>
      </c>
      <c r="G294" s="99">
        <f t="shared" si="82"/>
        <v>112</v>
      </c>
      <c r="H294" s="135">
        <f>IF(G294="0","0",LOOKUP(G294,{0,66,80,100,120,140,160},{0,1,2,3,"3.5",4,5}))</f>
        <v>3</v>
      </c>
      <c r="I294" s="105">
        <v>55</v>
      </c>
      <c r="J294" s="105">
        <v>41</v>
      </c>
      <c r="K294" s="136">
        <f t="shared" si="83"/>
        <v>96</v>
      </c>
      <c r="L294" s="99">
        <f>IF(K294="0","0",LOOKUP(K294,{0,66,80,100,120,140,160},{0,1,2,3,"3.5",4,5}))</f>
        <v>2</v>
      </c>
      <c r="M294" s="105">
        <v>18</v>
      </c>
      <c r="N294" s="105">
        <v>14</v>
      </c>
      <c r="O294" s="105">
        <v>12</v>
      </c>
      <c r="P294" s="99">
        <f t="shared" si="84"/>
        <v>44</v>
      </c>
      <c r="Q294" s="137">
        <f>IF(P294="0","0",LOOKUP(P294,{0,33,40,50,60,70,80},{0,1,2,3,"3.5",4,5}))</f>
        <v>2</v>
      </c>
      <c r="R294" s="105">
        <v>17</v>
      </c>
      <c r="S294" s="105">
        <v>30</v>
      </c>
      <c r="T294" s="101">
        <f t="shared" si="85"/>
        <v>47</v>
      </c>
      <c r="U294" s="105">
        <v>12</v>
      </c>
      <c r="V294" s="105">
        <v>18</v>
      </c>
      <c r="W294" s="101">
        <f t="shared" si="86"/>
        <v>30</v>
      </c>
      <c r="X294" s="138">
        <f t="shared" si="87"/>
        <v>77</v>
      </c>
      <c r="Y294" s="99">
        <f>IF(X294="0","0",LOOKUP(X294,{0,66,80,100,120,140,160},{0,1,2,3,"3.5",4,5}))</f>
        <v>1</v>
      </c>
      <c r="Z294" s="105">
        <v>31</v>
      </c>
      <c r="AA294" s="105">
        <v>36</v>
      </c>
      <c r="AB294" s="99">
        <f t="shared" si="88"/>
        <v>67</v>
      </c>
      <c r="AC294" s="105">
        <v>27</v>
      </c>
      <c r="AD294" s="105">
        <v>28</v>
      </c>
      <c r="AE294" s="139">
        <f t="shared" si="89"/>
        <v>55</v>
      </c>
      <c r="AF294" s="140">
        <f t="shared" si="90"/>
        <v>122</v>
      </c>
      <c r="AG294" s="137" t="str">
        <f>IF(AF294="0","0",LOOKUP(AF294,{0,66,80,100,120,140,160},{0,1,2,3,"3.5",4,5}))</f>
        <v>3.5</v>
      </c>
      <c r="AH294" s="105">
        <v>36</v>
      </c>
      <c r="AI294" s="105">
        <v>22</v>
      </c>
      <c r="AJ294" s="99">
        <f t="shared" si="91"/>
        <v>58</v>
      </c>
      <c r="AK294" s="105">
        <v>23</v>
      </c>
      <c r="AL294" s="105">
        <v>21</v>
      </c>
      <c r="AM294" s="141">
        <f t="shared" si="92"/>
        <v>44</v>
      </c>
      <c r="AN294" s="140">
        <f t="shared" si="93"/>
        <v>102</v>
      </c>
      <c r="AO294" s="137">
        <f>IF(AN294="0","0",LOOKUP(AN294,{0,66,80,100,120,140,160},{0,1,2,3,"3.5",4,5}))</f>
        <v>3</v>
      </c>
      <c r="AP294" s="105">
        <v>29</v>
      </c>
      <c r="AQ294" s="105">
        <v>28</v>
      </c>
      <c r="AR294" s="101">
        <f t="shared" si="94"/>
        <v>57</v>
      </c>
      <c r="AS294" s="105">
        <v>21</v>
      </c>
      <c r="AT294" s="105">
        <v>19</v>
      </c>
      <c r="AU294" s="141">
        <f t="shared" si="95"/>
        <v>40</v>
      </c>
      <c r="AV294" s="141">
        <v>36</v>
      </c>
      <c r="AW294" s="141">
        <f t="shared" si="96"/>
        <v>133</v>
      </c>
      <c r="AX294" s="137" t="str">
        <f>IF(AW294="0","0",LOOKUP(AW294,{0,66,80,100,120,140,160},{0,1,2,3,"3.5",4,5}))</f>
        <v>3.5</v>
      </c>
      <c r="AY294" s="107" t="s">
        <v>486</v>
      </c>
      <c r="AZ294" s="107" t="str">
        <f>IF(ISBLANK(AX294)," ",IF(AX294="0","0",LOOKUP(AX294,{0,1,2,3,"3.5",4,5},{0,0,0,1,"1.5",2,3})))</f>
        <v>1.5</v>
      </c>
      <c r="BA294" s="44">
        <f t="shared" si="97"/>
        <v>2.6666666666666665</v>
      </c>
      <c r="BB294" s="43" t="str">
        <f t="shared" si="98"/>
        <v>C</v>
      </c>
      <c r="BC294" s="34" t="str">
        <f t="shared" si="99"/>
        <v>Bellow Average Result</v>
      </c>
      <c r="BD294" s="42"/>
      <c r="BE294" s="49" t="str">
        <f>IF(H294="0","0",LOOKUP(H294,{0,1,2,3,"3.5",4,5},{"F","D","C","B","A-","A","A+"}))</f>
        <v>B</v>
      </c>
      <c r="BF294" s="49" t="str">
        <f>IF(L294="0","0",LOOKUP(L294,{0,1,2,3,"3.5",4,5},{"F","D","C","B","A-","A","A+"}))</f>
        <v>C</v>
      </c>
      <c r="BG294" s="49" t="str">
        <f>IF(Q294="0","0",LOOKUP(Q294,{0,1,2,3,"3.5",4,5},{"F","D","C","B","A-","A","A+"}))</f>
        <v>C</v>
      </c>
      <c r="BH294" s="49" t="str">
        <f>IF(Y294="0","0",LOOKUP(Y294,{0,1,2,3,"3.5",4,5},{"F","D","C","B","A-","A","A+"}))</f>
        <v>D</v>
      </c>
      <c r="BI294" s="49" t="str">
        <f>IF(AG294="0","0",LOOKUP(AG294,{0,1,2,3,"3.5",4,5},{"F","D","C","B","A-","A","A+"}))</f>
        <v>A-</v>
      </c>
      <c r="BJ294" s="49" t="str">
        <f>IF(AO294="0","0",LOOKUP(AO294,{0,1,2,3,"3.5",4,5},{"F","D","C","B","A-","A","A+"}))</f>
        <v>B</v>
      </c>
      <c r="BK294" s="49" t="str">
        <f>IF(AX294="0","0",LOOKUP(AX294,{0,1,2,3,"3.5",4,5},{"F","D","C","B","A-","A","A+"}))</f>
        <v>A-</v>
      </c>
      <c r="BL294" s="50">
        <f t="shared" si="100"/>
        <v>686</v>
      </c>
    </row>
    <row r="295" spans="1:64" ht="15" customHeight="1">
      <c r="A295" s="37">
        <v>2291</v>
      </c>
      <c r="B295" s="38" t="s">
        <v>753</v>
      </c>
      <c r="C295" s="150">
        <v>40</v>
      </c>
      <c r="D295" s="150">
        <v>65</v>
      </c>
      <c r="E295" s="99">
        <f t="shared" si="81"/>
        <v>105</v>
      </c>
      <c r="F295" s="105">
        <v>19</v>
      </c>
      <c r="G295" s="99">
        <f t="shared" si="82"/>
        <v>124</v>
      </c>
      <c r="H295" s="135" t="str">
        <f>IF(G295="0","0",LOOKUP(G295,{0,66,80,100,120,140,160},{0,1,2,3,"3.5",4,5}))</f>
        <v>3.5</v>
      </c>
      <c r="I295" s="105">
        <v>51</v>
      </c>
      <c r="J295" s="105">
        <v>53</v>
      </c>
      <c r="K295" s="136">
        <f t="shared" si="83"/>
        <v>104</v>
      </c>
      <c r="L295" s="99">
        <f>IF(K295="0","0",LOOKUP(K295,{0,66,80,100,120,140,160},{0,1,2,3,"3.5",4,5}))</f>
        <v>3</v>
      </c>
      <c r="M295" s="105">
        <v>25</v>
      </c>
      <c r="N295" s="105">
        <v>17</v>
      </c>
      <c r="O295" s="105">
        <v>15</v>
      </c>
      <c r="P295" s="99">
        <f t="shared" si="84"/>
        <v>57</v>
      </c>
      <c r="Q295" s="137">
        <f>IF(P295="0","0",LOOKUP(P295,{0,33,40,50,60,70,80},{0,1,2,3,"3.5",4,5}))</f>
        <v>3</v>
      </c>
      <c r="R295" s="105">
        <v>23</v>
      </c>
      <c r="S295" s="105">
        <v>35</v>
      </c>
      <c r="T295" s="101">
        <f t="shared" si="85"/>
        <v>58</v>
      </c>
      <c r="U295" s="105">
        <v>14</v>
      </c>
      <c r="V295" s="105">
        <v>21</v>
      </c>
      <c r="W295" s="101">
        <f t="shared" si="86"/>
        <v>35</v>
      </c>
      <c r="X295" s="138">
        <f t="shared" si="87"/>
        <v>93</v>
      </c>
      <c r="Y295" s="99">
        <f>IF(X295="0","0",LOOKUP(X295,{0,66,80,100,120,140,160},{0,1,2,3,"3.5",4,5}))</f>
        <v>2</v>
      </c>
      <c r="Z295" s="105">
        <v>46</v>
      </c>
      <c r="AA295" s="105">
        <v>41</v>
      </c>
      <c r="AB295" s="99">
        <f t="shared" si="88"/>
        <v>87</v>
      </c>
      <c r="AC295" s="105">
        <v>22</v>
      </c>
      <c r="AD295" s="105">
        <v>23</v>
      </c>
      <c r="AE295" s="139">
        <f t="shared" si="89"/>
        <v>45</v>
      </c>
      <c r="AF295" s="140">
        <f t="shared" si="90"/>
        <v>132</v>
      </c>
      <c r="AG295" s="137" t="str">
        <f>IF(AF295="0","0",LOOKUP(AF295,{0,66,80,100,120,140,160},{0,1,2,3,"3.5",4,5}))</f>
        <v>3.5</v>
      </c>
      <c r="AH295" s="105">
        <v>52</v>
      </c>
      <c r="AI295" s="105">
        <v>40</v>
      </c>
      <c r="AJ295" s="99">
        <f t="shared" si="91"/>
        <v>92</v>
      </c>
      <c r="AK295" s="105">
        <v>21</v>
      </c>
      <c r="AL295" s="105">
        <v>20</v>
      </c>
      <c r="AM295" s="141">
        <f t="shared" si="92"/>
        <v>41</v>
      </c>
      <c r="AN295" s="140">
        <f t="shared" si="93"/>
        <v>133</v>
      </c>
      <c r="AO295" s="137" t="str">
        <f>IF(AN295="0","0",LOOKUP(AN295,{0,66,80,100,120,140,160},{0,1,2,3,"3.5",4,5}))</f>
        <v>3.5</v>
      </c>
      <c r="AP295" s="105">
        <v>34</v>
      </c>
      <c r="AQ295" s="105">
        <v>24</v>
      </c>
      <c r="AR295" s="101">
        <f t="shared" si="94"/>
        <v>58</v>
      </c>
      <c r="AS295" s="105">
        <v>12</v>
      </c>
      <c r="AT295" s="105">
        <v>16</v>
      </c>
      <c r="AU295" s="141">
        <f t="shared" si="95"/>
        <v>28</v>
      </c>
      <c r="AV295" s="141">
        <v>42</v>
      </c>
      <c r="AW295" s="141">
        <f t="shared" si="96"/>
        <v>128</v>
      </c>
      <c r="AX295" s="137" t="str">
        <f>IF(AW295="0","0",LOOKUP(AW295,{0,66,80,100,120,140,160},{0,1,2,3,"3.5",4,5}))</f>
        <v>3.5</v>
      </c>
      <c r="AY295" s="107" t="s">
        <v>486</v>
      </c>
      <c r="AZ295" s="107" t="str">
        <f>IF(ISBLANK(AX295)," ",IF(AX295="0","0",LOOKUP(AX295,{0,1,2,3,"3.5",4,5},{0,0,0,1,"1.5",2,3})))</f>
        <v>1.5</v>
      </c>
      <c r="BA295" s="44">
        <f t="shared" si="97"/>
        <v>3.3333333333333335</v>
      </c>
      <c r="BB295" s="43" t="str">
        <f t="shared" si="98"/>
        <v>B</v>
      </c>
      <c r="BC295" s="34" t="str">
        <f t="shared" si="99"/>
        <v>Average Result</v>
      </c>
      <c r="BD295" s="42"/>
      <c r="BE295" s="49" t="str">
        <f>IF(H295="0","0",LOOKUP(H295,{0,1,2,3,"3.5",4,5},{"F","D","C","B","A-","A","A+"}))</f>
        <v>A-</v>
      </c>
      <c r="BF295" s="49" t="str">
        <f>IF(L295="0","0",LOOKUP(L295,{0,1,2,3,"3.5",4,5},{"F","D","C","B","A-","A","A+"}))</f>
        <v>B</v>
      </c>
      <c r="BG295" s="49" t="str">
        <f>IF(Q295="0","0",LOOKUP(Q295,{0,1,2,3,"3.5",4,5},{"F","D","C","B","A-","A","A+"}))</f>
        <v>B</v>
      </c>
      <c r="BH295" s="49" t="str">
        <f>IF(Y295="0","0",LOOKUP(Y295,{0,1,2,3,"3.5",4,5},{"F","D","C","B","A-","A","A+"}))</f>
        <v>C</v>
      </c>
      <c r="BI295" s="49" t="str">
        <f>IF(AG295="0","0",LOOKUP(AG295,{0,1,2,3,"3.5",4,5},{"F","D","C","B","A-","A","A+"}))</f>
        <v>A-</v>
      </c>
      <c r="BJ295" s="49" t="str">
        <f>IF(AO295="0","0",LOOKUP(AO295,{0,1,2,3,"3.5",4,5},{"F","D","C","B","A-","A","A+"}))</f>
        <v>A-</v>
      </c>
      <c r="BK295" s="49" t="str">
        <f>IF(AX295="0","0",LOOKUP(AX295,{0,1,2,3,"3.5",4,5},{"F","D","C","B","A-","A","A+"}))</f>
        <v>A-</v>
      </c>
      <c r="BL295" s="50">
        <f t="shared" si="100"/>
        <v>771</v>
      </c>
    </row>
    <row r="296" spans="1:64" ht="15" customHeight="1">
      <c r="A296" s="37">
        <v>2292</v>
      </c>
      <c r="B296" s="38" t="s">
        <v>754</v>
      </c>
      <c r="C296" s="150"/>
      <c r="D296" s="150"/>
      <c r="E296" s="99">
        <f t="shared" si="81"/>
        <v>0</v>
      </c>
      <c r="F296" s="105"/>
      <c r="G296" s="99">
        <f t="shared" si="82"/>
        <v>0</v>
      </c>
      <c r="H296" s="135">
        <f>IF(G296="0","0",LOOKUP(G296,{0,66,80,100,120,140,160},{0,1,2,3,"3.5",4,5}))</f>
        <v>0</v>
      </c>
      <c r="I296" s="105"/>
      <c r="J296" s="105"/>
      <c r="K296" s="136">
        <f t="shared" si="83"/>
        <v>0</v>
      </c>
      <c r="L296" s="99">
        <f>IF(K296="0","0",LOOKUP(K296,{0,66,80,100,120,140,160},{0,1,2,3,"3.5",4,5}))</f>
        <v>0</v>
      </c>
      <c r="M296" s="105"/>
      <c r="N296" s="105"/>
      <c r="O296" s="105"/>
      <c r="P296" s="99">
        <f t="shared" si="84"/>
        <v>0</v>
      </c>
      <c r="Q296" s="137">
        <f>IF(P296="0","0",LOOKUP(P296,{0,33,40,50,60,70,80},{0,1,2,3,"3.5",4,5}))</f>
        <v>0</v>
      </c>
      <c r="R296" s="105"/>
      <c r="S296" s="105"/>
      <c r="T296" s="101">
        <f t="shared" si="85"/>
        <v>0</v>
      </c>
      <c r="U296" s="105"/>
      <c r="V296" s="105"/>
      <c r="W296" s="101">
        <f t="shared" si="86"/>
        <v>0</v>
      </c>
      <c r="X296" s="138">
        <f t="shared" si="87"/>
        <v>0</v>
      </c>
      <c r="Y296" s="99">
        <f>IF(X296="0","0",LOOKUP(X296,{0,66,80,100,120,140,160},{0,1,2,3,"3.5",4,5}))</f>
        <v>0</v>
      </c>
      <c r="Z296" s="105"/>
      <c r="AA296" s="105"/>
      <c r="AB296" s="99">
        <f t="shared" si="88"/>
        <v>0</v>
      </c>
      <c r="AC296" s="105"/>
      <c r="AD296" s="105"/>
      <c r="AE296" s="139">
        <f t="shared" si="89"/>
        <v>0</v>
      </c>
      <c r="AF296" s="140">
        <f t="shared" si="90"/>
        <v>0</v>
      </c>
      <c r="AG296" s="137">
        <f>IF(AF296="0","0",LOOKUP(AF296,{0,66,80,100,120,140,160},{0,1,2,3,"3.5",4,5}))</f>
        <v>0</v>
      </c>
      <c r="AH296" s="105"/>
      <c r="AI296" s="105"/>
      <c r="AJ296" s="99">
        <f t="shared" si="91"/>
        <v>0</v>
      </c>
      <c r="AK296" s="105"/>
      <c r="AL296" s="105"/>
      <c r="AM296" s="141">
        <f t="shared" si="92"/>
        <v>0</v>
      </c>
      <c r="AN296" s="140">
        <f t="shared" si="93"/>
        <v>0</v>
      </c>
      <c r="AO296" s="137">
        <f>IF(AN296="0","0",LOOKUP(AN296,{0,66,80,100,120,140,160},{0,1,2,3,"3.5",4,5}))</f>
        <v>0</v>
      </c>
      <c r="AP296" s="105"/>
      <c r="AQ296" s="105"/>
      <c r="AR296" s="101">
        <f t="shared" si="94"/>
        <v>0</v>
      </c>
      <c r="AS296" s="105"/>
      <c r="AT296" s="105"/>
      <c r="AU296" s="141">
        <f t="shared" si="95"/>
        <v>0</v>
      </c>
      <c r="AV296" s="141"/>
      <c r="AW296" s="141">
        <f t="shared" si="96"/>
        <v>0</v>
      </c>
      <c r="AX296" s="137">
        <f>IF(AW296="0","0",LOOKUP(AW296,{0,66,80,100,120,140,160},{0,1,2,3,"3.5",4,5}))</f>
        <v>0</v>
      </c>
      <c r="AY296" s="107" t="s">
        <v>486</v>
      </c>
      <c r="AZ296" s="107">
        <f>IF(ISBLANK(AX296)," ",IF(AX296="0","0",LOOKUP(AX296,{0,1,2,3,"3.5",4,5},{0,0,0,1,"1.5",2,3})))</f>
        <v>0</v>
      </c>
      <c r="BA296" s="44">
        <f t="shared" si="97"/>
        <v>0</v>
      </c>
      <c r="BB296" s="43" t="str">
        <f t="shared" si="98"/>
        <v>F</v>
      </c>
      <c r="BC296" s="34" t="str">
        <f t="shared" si="99"/>
        <v>Fail</v>
      </c>
      <c r="BD296" s="42"/>
      <c r="BE296" s="49" t="str">
        <f>IF(H296="0","0",LOOKUP(H296,{0,1,2,3,"3.5",4,5},{"F","D","C","B","A-","A","A+"}))</f>
        <v>F</v>
      </c>
      <c r="BF296" s="49" t="str">
        <f>IF(L296="0","0",LOOKUP(L296,{0,1,2,3,"3.5",4,5},{"F","D","C","B","A-","A","A+"}))</f>
        <v>F</v>
      </c>
      <c r="BG296" s="49" t="str">
        <f>IF(Q296="0","0",LOOKUP(Q296,{0,1,2,3,"3.5",4,5},{"F","D","C","B","A-","A","A+"}))</f>
        <v>F</v>
      </c>
      <c r="BH296" s="49" t="str">
        <f>IF(Y296="0","0",LOOKUP(Y296,{0,1,2,3,"3.5",4,5},{"F","D","C","B","A-","A","A+"}))</f>
        <v>F</v>
      </c>
      <c r="BI296" s="49" t="str">
        <f>IF(AG296="0","0",LOOKUP(AG296,{0,1,2,3,"3.5",4,5},{"F","D","C","B","A-","A","A+"}))</f>
        <v>F</v>
      </c>
      <c r="BJ296" s="49" t="str">
        <f>IF(AO296="0","0",LOOKUP(AO296,{0,1,2,3,"3.5",4,5},{"F","D","C","B","A-","A","A+"}))</f>
        <v>F</v>
      </c>
      <c r="BK296" s="49" t="str">
        <f>IF(AX296="0","0",LOOKUP(AX296,{0,1,2,3,"3.5",4,5},{"F","D","C","B","A-","A","A+"}))</f>
        <v>F</v>
      </c>
      <c r="BL296" s="50">
        <f t="shared" si="100"/>
        <v>0</v>
      </c>
    </row>
    <row r="297" spans="1:64" ht="15" customHeight="1">
      <c r="A297" s="37">
        <v>2293</v>
      </c>
      <c r="B297" s="38" t="s">
        <v>755</v>
      </c>
      <c r="C297" s="150">
        <v>34</v>
      </c>
      <c r="D297" s="150">
        <v>61</v>
      </c>
      <c r="E297" s="99">
        <f t="shared" si="81"/>
        <v>95</v>
      </c>
      <c r="F297" s="105">
        <v>22</v>
      </c>
      <c r="G297" s="99">
        <f t="shared" si="82"/>
        <v>117</v>
      </c>
      <c r="H297" s="135">
        <f>IF(G297="0","0",LOOKUP(G297,{0,66,80,100,120,140,160},{0,1,2,3,"3.5",4,5}))</f>
        <v>3</v>
      </c>
      <c r="I297" s="105">
        <v>51</v>
      </c>
      <c r="J297" s="105">
        <v>42</v>
      </c>
      <c r="K297" s="136">
        <f t="shared" si="83"/>
        <v>93</v>
      </c>
      <c r="L297" s="99">
        <f>IF(K297="0","0",LOOKUP(K297,{0,66,80,100,120,140,160},{0,1,2,3,"3.5",4,5}))</f>
        <v>2</v>
      </c>
      <c r="M297" s="105">
        <v>17</v>
      </c>
      <c r="N297" s="105">
        <v>16</v>
      </c>
      <c r="O297" s="105">
        <v>10</v>
      </c>
      <c r="P297" s="99">
        <f t="shared" si="84"/>
        <v>43</v>
      </c>
      <c r="Q297" s="137">
        <f>IF(P297="0","0",LOOKUP(P297,{0,33,40,50,60,70,80},{0,1,2,3,"3.5",4,5}))</f>
        <v>2</v>
      </c>
      <c r="R297" s="105">
        <v>18</v>
      </c>
      <c r="S297" s="105">
        <v>27</v>
      </c>
      <c r="T297" s="101">
        <f t="shared" si="85"/>
        <v>45</v>
      </c>
      <c r="U297" s="105">
        <v>16</v>
      </c>
      <c r="V297" s="105">
        <v>18</v>
      </c>
      <c r="W297" s="101">
        <f t="shared" si="86"/>
        <v>34</v>
      </c>
      <c r="X297" s="138">
        <f t="shared" si="87"/>
        <v>79</v>
      </c>
      <c r="Y297" s="99">
        <f>IF(X297="0","0",LOOKUP(X297,{0,66,80,100,120,140,160},{0,1,2,3,"3.5",4,5}))</f>
        <v>1</v>
      </c>
      <c r="Z297" s="105">
        <v>33</v>
      </c>
      <c r="AA297" s="105">
        <v>25</v>
      </c>
      <c r="AB297" s="99">
        <f t="shared" si="88"/>
        <v>58</v>
      </c>
      <c r="AC297" s="105">
        <v>21</v>
      </c>
      <c r="AD297" s="105">
        <v>19</v>
      </c>
      <c r="AE297" s="139">
        <f t="shared" si="89"/>
        <v>40</v>
      </c>
      <c r="AF297" s="140">
        <f t="shared" si="90"/>
        <v>98</v>
      </c>
      <c r="AG297" s="137">
        <f>IF(AF297="0","0",LOOKUP(AF297,{0,66,80,100,120,140,160},{0,1,2,3,"3.5",4,5}))</f>
        <v>2</v>
      </c>
      <c r="AH297" s="105">
        <v>36</v>
      </c>
      <c r="AI297" s="105">
        <v>33</v>
      </c>
      <c r="AJ297" s="99">
        <f t="shared" si="91"/>
        <v>69</v>
      </c>
      <c r="AK297" s="105">
        <v>22</v>
      </c>
      <c r="AL297" s="105">
        <v>15</v>
      </c>
      <c r="AM297" s="141">
        <f t="shared" si="92"/>
        <v>37</v>
      </c>
      <c r="AN297" s="140">
        <f t="shared" si="93"/>
        <v>106</v>
      </c>
      <c r="AO297" s="137">
        <f>IF(AN297="0","0",LOOKUP(AN297,{0,66,80,100,120,140,160},{0,1,2,3,"3.5",4,5}))</f>
        <v>3</v>
      </c>
      <c r="AP297" s="105">
        <v>32</v>
      </c>
      <c r="AQ297" s="105">
        <v>23</v>
      </c>
      <c r="AR297" s="101">
        <f t="shared" si="94"/>
        <v>55</v>
      </c>
      <c r="AS297" s="105">
        <v>20</v>
      </c>
      <c r="AT297" s="105">
        <v>17</v>
      </c>
      <c r="AU297" s="141">
        <f t="shared" si="95"/>
        <v>37</v>
      </c>
      <c r="AV297" s="141">
        <v>36</v>
      </c>
      <c r="AW297" s="141">
        <f t="shared" si="96"/>
        <v>128</v>
      </c>
      <c r="AX297" s="137" t="str">
        <f>IF(AW297="0","0",LOOKUP(AW297,{0,66,80,100,120,140,160},{0,1,2,3,"3.5",4,5}))</f>
        <v>3.5</v>
      </c>
      <c r="AY297" s="107" t="s">
        <v>486</v>
      </c>
      <c r="AZ297" s="107" t="str">
        <f>IF(ISBLANK(AX297)," ",IF(AX297="0","0",LOOKUP(AX297,{0,1,2,3,"3.5",4,5},{0,0,0,1,"1.5",2,3})))</f>
        <v>1.5</v>
      </c>
      <c r="BA297" s="44">
        <f t="shared" si="97"/>
        <v>2.4166666666666665</v>
      </c>
      <c r="BB297" s="43" t="str">
        <f t="shared" si="98"/>
        <v>C</v>
      </c>
      <c r="BC297" s="34" t="str">
        <f t="shared" si="99"/>
        <v>Bellow Average Result</v>
      </c>
      <c r="BD297" s="42"/>
      <c r="BE297" s="49" t="str">
        <f>IF(H297="0","0",LOOKUP(H297,{0,1,2,3,"3.5",4,5},{"F","D","C","B","A-","A","A+"}))</f>
        <v>B</v>
      </c>
      <c r="BF297" s="49" t="str">
        <f>IF(L297="0","0",LOOKUP(L297,{0,1,2,3,"3.5",4,5},{"F","D","C","B","A-","A","A+"}))</f>
        <v>C</v>
      </c>
      <c r="BG297" s="49" t="str">
        <f>IF(Q297="0","0",LOOKUP(Q297,{0,1,2,3,"3.5",4,5},{"F","D","C","B","A-","A","A+"}))</f>
        <v>C</v>
      </c>
      <c r="BH297" s="49" t="str">
        <f>IF(Y297="0","0",LOOKUP(Y297,{0,1,2,3,"3.5",4,5},{"F","D","C","B","A-","A","A+"}))</f>
        <v>D</v>
      </c>
      <c r="BI297" s="49" t="str">
        <f>IF(AG297="0","0",LOOKUP(AG297,{0,1,2,3,"3.5",4,5},{"F","D","C","B","A-","A","A+"}))</f>
        <v>C</v>
      </c>
      <c r="BJ297" s="49" t="str">
        <f>IF(AO297="0","0",LOOKUP(AO297,{0,1,2,3,"3.5",4,5},{"F","D","C","B","A-","A","A+"}))</f>
        <v>B</v>
      </c>
      <c r="BK297" s="49" t="str">
        <f>IF(AX297="0","0",LOOKUP(AX297,{0,1,2,3,"3.5",4,5},{"F","D","C","B","A-","A","A+"}))</f>
        <v>A-</v>
      </c>
      <c r="BL297" s="50">
        <f t="shared" si="100"/>
        <v>664</v>
      </c>
    </row>
    <row r="298" spans="1:64" ht="15" customHeight="1">
      <c r="A298" s="37">
        <v>2294</v>
      </c>
      <c r="B298" s="38" t="s">
        <v>756</v>
      </c>
      <c r="C298" s="150">
        <v>46</v>
      </c>
      <c r="D298" s="150">
        <v>63</v>
      </c>
      <c r="E298" s="99">
        <f t="shared" si="81"/>
        <v>109</v>
      </c>
      <c r="F298" s="105">
        <v>21</v>
      </c>
      <c r="G298" s="99">
        <f t="shared" si="82"/>
        <v>130</v>
      </c>
      <c r="H298" s="135" t="str">
        <f>IF(G298="0","0",LOOKUP(G298,{0,66,80,100,120,140,160},{0,1,2,3,"3.5",4,5}))</f>
        <v>3.5</v>
      </c>
      <c r="I298" s="105">
        <v>57</v>
      </c>
      <c r="J298" s="105">
        <v>56</v>
      </c>
      <c r="K298" s="136">
        <f t="shared" si="83"/>
        <v>113</v>
      </c>
      <c r="L298" s="99">
        <f>IF(K298="0","0",LOOKUP(K298,{0,66,80,100,120,140,160},{0,1,2,3,"3.5",4,5}))</f>
        <v>3</v>
      </c>
      <c r="M298" s="105">
        <v>25</v>
      </c>
      <c r="N298" s="105">
        <v>18</v>
      </c>
      <c r="O298" s="105">
        <v>15</v>
      </c>
      <c r="P298" s="99">
        <f t="shared" si="84"/>
        <v>58</v>
      </c>
      <c r="Q298" s="137">
        <f>IF(P298="0","0",LOOKUP(P298,{0,33,40,50,60,70,80},{0,1,2,3,"3.5",4,5}))</f>
        <v>3</v>
      </c>
      <c r="R298" s="105">
        <v>23</v>
      </c>
      <c r="S298" s="105">
        <v>37</v>
      </c>
      <c r="T298" s="101">
        <f t="shared" si="85"/>
        <v>60</v>
      </c>
      <c r="U298" s="105">
        <v>19</v>
      </c>
      <c r="V298" s="105">
        <v>21</v>
      </c>
      <c r="W298" s="101">
        <f t="shared" si="86"/>
        <v>40</v>
      </c>
      <c r="X298" s="138">
        <f t="shared" si="87"/>
        <v>100</v>
      </c>
      <c r="Y298" s="99">
        <f>IF(X298="0","0",LOOKUP(X298,{0,66,80,100,120,140,160},{0,1,2,3,"3.5",4,5}))</f>
        <v>3</v>
      </c>
      <c r="Z298" s="105">
        <v>43</v>
      </c>
      <c r="AA298" s="105">
        <v>28</v>
      </c>
      <c r="AB298" s="99">
        <f t="shared" si="88"/>
        <v>71</v>
      </c>
      <c r="AC298" s="105">
        <v>20</v>
      </c>
      <c r="AD298" s="105">
        <v>22</v>
      </c>
      <c r="AE298" s="139">
        <f t="shared" si="89"/>
        <v>42</v>
      </c>
      <c r="AF298" s="140">
        <f t="shared" si="90"/>
        <v>113</v>
      </c>
      <c r="AG298" s="137">
        <f>IF(AF298="0","0",LOOKUP(AF298,{0,66,80,100,120,140,160},{0,1,2,3,"3.5",4,5}))</f>
        <v>3</v>
      </c>
      <c r="AH298" s="105">
        <v>47</v>
      </c>
      <c r="AI298" s="105">
        <v>39</v>
      </c>
      <c r="AJ298" s="99">
        <f t="shared" si="91"/>
        <v>86</v>
      </c>
      <c r="AK298" s="105">
        <v>22</v>
      </c>
      <c r="AL298" s="105">
        <v>15</v>
      </c>
      <c r="AM298" s="141">
        <f t="shared" si="92"/>
        <v>37</v>
      </c>
      <c r="AN298" s="140">
        <f t="shared" si="93"/>
        <v>123</v>
      </c>
      <c r="AO298" s="137" t="str">
        <f>IF(AN298="0","0",LOOKUP(AN298,{0,66,80,100,120,140,160},{0,1,2,3,"3.5",4,5}))</f>
        <v>3.5</v>
      </c>
      <c r="AP298" s="105">
        <v>42</v>
      </c>
      <c r="AQ298" s="105">
        <v>36</v>
      </c>
      <c r="AR298" s="101">
        <f t="shared" si="94"/>
        <v>78</v>
      </c>
      <c r="AS298" s="105">
        <v>20</v>
      </c>
      <c r="AT298" s="105">
        <v>15</v>
      </c>
      <c r="AU298" s="141">
        <f t="shared" si="95"/>
        <v>35</v>
      </c>
      <c r="AV298" s="141">
        <v>48</v>
      </c>
      <c r="AW298" s="141">
        <f t="shared" si="96"/>
        <v>161</v>
      </c>
      <c r="AX298" s="137">
        <f>IF(AW298="0","0",LOOKUP(AW298,{0,66,80,100,120,140,160},{0,1,2,3,"3.5",4,5}))</f>
        <v>5</v>
      </c>
      <c r="AY298" s="107" t="s">
        <v>486</v>
      </c>
      <c r="AZ298" s="107">
        <f>IF(ISBLANK(AX298)," ",IF(AX298="0","0",LOOKUP(AX298,{0,1,2,3,"3.5",4,5},{0,0,0,1,"1.5",2,3})))</f>
        <v>3</v>
      </c>
      <c r="BA298" s="44">
        <f t="shared" si="97"/>
        <v>3.6666666666666665</v>
      </c>
      <c r="BB298" s="43" t="str">
        <f t="shared" si="98"/>
        <v>A-</v>
      </c>
      <c r="BC298" s="34" t="str">
        <f t="shared" si="99"/>
        <v>Good Result</v>
      </c>
      <c r="BD298" s="42"/>
      <c r="BE298" s="49" t="str">
        <f>IF(H298="0","0",LOOKUP(H298,{0,1,2,3,"3.5",4,5},{"F","D","C","B","A-","A","A+"}))</f>
        <v>A-</v>
      </c>
      <c r="BF298" s="49" t="str">
        <f>IF(L298="0","0",LOOKUP(L298,{0,1,2,3,"3.5",4,5},{"F","D","C","B","A-","A","A+"}))</f>
        <v>B</v>
      </c>
      <c r="BG298" s="49" t="str">
        <f>IF(Q298="0","0",LOOKUP(Q298,{0,1,2,3,"3.5",4,5},{"F","D","C","B","A-","A","A+"}))</f>
        <v>B</v>
      </c>
      <c r="BH298" s="49" t="str">
        <f>IF(Y298="0","0",LOOKUP(Y298,{0,1,2,3,"3.5",4,5},{"F","D","C","B","A-","A","A+"}))</f>
        <v>B</v>
      </c>
      <c r="BI298" s="49" t="str">
        <f>IF(AG298="0","0",LOOKUP(AG298,{0,1,2,3,"3.5",4,5},{"F","D","C","B","A-","A","A+"}))</f>
        <v>B</v>
      </c>
      <c r="BJ298" s="49" t="str">
        <f>IF(AO298="0","0",LOOKUP(AO298,{0,1,2,3,"3.5",4,5},{"F","D","C","B","A-","A","A+"}))</f>
        <v>A-</v>
      </c>
      <c r="BK298" s="49" t="str">
        <f>IF(AX298="0","0",LOOKUP(AX298,{0,1,2,3,"3.5",4,5},{"F","D","C","B","A-","A","A+"}))</f>
        <v>A+</v>
      </c>
      <c r="BL298" s="50">
        <f t="shared" si="100"/>
        <v>798</v>
      </c>
    </row>
    <row r="299" spans="1:64" ht="15" customHeight="1">
      <c r="A299" s="37">
        <v>2295</v>
      </c>
      <c r="B299" s="38" t="s">
        <v>757</v>
      </c>
      <c r="C299" s="150">
        <v>25</v>
      </c>
      <c r="D299" s="150">
        <v>50</v>
      </c>
      <c r="E299" s="99">
        <f t="shared" si="81"/>
        <v>75</v>
      </c>
      <c r="F299" s="105">
        <v>20</v>
      </c>
      <c r="G299" s="99">
        <f t="shared" si="82"/>
        <v>95</v>
      </c>
      <c r="H299" s="135">
        <f>IF(G299="0","0",LOOKUP(G299,{0,66,80,100,120,140,160},{0,1,2,3,"3.5",4,5}))</f>
        <v>2</v>
      </c>
      <c r="I299" s="105">
        <v>19</v>
      </c>
      <c r="J299" s="105">
        <v>44</v>
      </c>
      <c r="K299" s="136">
        <f t="shared" si="83"/>
        <v>63</v>
      </c>
      <c r="L299" s="99">
        <f>IF(K299="0","0",LOOKUP(K299,{0,66,80,100,120,140,160},{0,1,2,3,"3.5",4,5}))</f>
        <v>0</v>
      </c>
      <c r="M299" s="105">
        <v>18</v>
      </c>
      <c r="N299" s="105">
        <v>13</v>
      </c>
      <c r="O299" s="105">
        <v>13</v>
      </c>
      <c r="P299" s="99">
        <f t="shared" si="84"/>
        <v>44</v>
      </c>
      <c r="Q299" s="137">
        <f>IF(P299="0","0",LOOKUP(P299,{0,33,40,50,60,70,80},{0,1,2,3,"3.5",4,5}))</f>
        <v>2</v>
      </c>
      <c r="R299" s="105">
        <v>4</v>
      </c>
      <c r="S299" s="105">
        <v>40</v>
      </c>
      <c r="T299" s="101">
        <f t="shared" si="85"/>
        <v>44</v>
      </c>
      <c r="U299" s="105">
        <v>18</v>
      </c>
      <c r="V299" s="105">
        <v>15</v>
      </c>
      <c r="W299" s="101">
        <f t="shared" si="86"/>
        <v>33</v>
      </c>
      <c r="X299" s="138">
        <f t="shared" si="87"/>
        <v>77</v>
      </c>
      <c r="Y299" s="99">
        <f>IF(X299="0","0",LOOKUP(X299,{0,66,80,100,120,140,160},{0,1,2,3,"3.5",4,5}))</f>
        <v>1</v>
      </c>
      <c r="Z299" s="105">
        <v>33</v>
      </c>
      <c r="AA299" s="105">
        <v>32</v>
      </c>
      <c r="AB299" s="99">
        <f t="shared" si="88"/>
        <v>65</v>
      </c>
      <c r="AC299" s="105">
        <v>23</v>
      </c>
      <c r="AD299" s="105">
        <v>20</v>
      </c>
      <c r="AE299" s="139">
        <f t="shared" si="89"/>
        <v>43</v>
      </c>
      <c r="AF299" s="140">
        <f t="shared" si="90"/>
        <v>108</v>
      </c>
      <c r="AG299" s="137">
        <f>IF(AF299="0","0",LOOKUP(AF299,{0,66,80,100,120,140,160},{0,1,2,3,"3.5",4,5}))</f>
        <v>3</v>
      </c>
      <c r="AH299" s="105">
        <v>22</v>
      </c>
      <c r="AI299" s="105">
        <v>18</v>
      </c>
      <c r="AJ299" s="99">
        <f t="shared" si="91"/>
        <v>40</v>
      </c>
      <c r="AK299" s="105">
        <v>13</v>
      </c>
      <c r="AL299" s="105">
        <v>16</v>
      </c>
      <c r="AM299" s="141">
        <f t="shared" si="92"/>
        <v>29</v>
      </c>
      <c r="AN299" s="140">
        <f t="shared" si="93"/>
        <v>69</v>
      </c>
      <c r="AO299" s="137">
        <f>IF(AN299="0","0",LOOKUP(AN299,{0,66,80,100,120,140,160},{0,1,2,3,"3.5",4,5}))</f>
        <v>1</v>
      </c>
      <c r="AP299" s="105">
        <v>13</v>
      </c>
      <c r="AQ299" s="105">
        <v>18</v>
      </c>
      <c r="AR299" s="101">
        <f t="shared" si="94"/>
        <v>31</v>
      </c>
      <c r="AS299" s="105">
        <v>12</v>
      </c>
      <c r="AT299" s="105">
        <v>17</v>
      </c>
      <c r="AU299" s="141">
        <f t="shared" si="95"/>
        <v>29</v>
      </c>
      <c r="AV299" s="141">
        <v>30</v>
      </c>
      <c r="AW299" s="141">
        <f t="shared" si="96"/>
        <v>90</v>
      </c>
      <c r="AX299" s="137">
        <f>IF(AW299="0","0",LOOKUP(AW299,{0,66,80,100,120,140,160},{0,1,2,3,"3.5",4,5}))</f>
        <v>2</v>
      </c>
      <c r="AY299" s="107" t="s">
        <v>486</v>
      </c>
      <c r="AZ299" s="107">
        <f>IF(ISBLANK(AX299)," ",IF(AX299="0","0",LOOKUP(AX299,{0,1,2,3,"3.5",4,5},{0,0,0,1,"1.5",2,3})))</f>
        <v>0</v>
      </c>
      <c r="BA299" s="44">
        <f t="shared" si="97"/>
        <v>0</v>
      </c>
      <c r="BB299" s="43" t="str">
        <f t="shared" si="98"/>
        <v>F</v>
      </c>
      <c r="BC299" s="34" t="str">
        <f t="shared" si="99"/>
        <v>Fail</v>
      </c>
      <c r="BD299" s="42"/>
      <c r="BE299" s="49" t="str">
        <f>IF(H299="0","0",LOOKUP(H299,{0,1,2,3,"3.5",4,5},{"F","D","C","B","A-","A","A+"}))</f>
        <v>C</v>
      </c>
      <c r="BF299" s="49" t="str">
        <f>IF(L299="0","0",LOOKUP(L299,{0,1,2,3,"3.5",4,5},{"F","D","C","B","A-","A","A+"}))</f>
        <v>F</v>
      </c>
      <c r="BG299" s="49" t="str">
        <f>IF(Q299="0","0",LOOKUP(Q299,{0,1,2,3,"3.5",4,5},{"F","D","C","B","A-","A","A+"}))</f>
        <v>C</v>
      </c>
      <c r="BH299" s="49" t="str">
        <f>IF(Y299="0","0",LOOKUP(Y299,{0,1,2,3,"3.5",4,5},{"F","D","C","B","A-","A","A+"}))</f>
        <v>D</v>
      </c>
      <c r="BI299" s="49" t="str">
        <f>IF(AG299="0","0",LOOKUP(AG299,{0,1,2,3,"3.5",4,5},{"F","D","C","B","A-","A","A+"}))</f>
        <v>B</v>
      </c>
      <c r="BJ299" s="49" t="str">
        <f>IF(AO299="0","0",LOOKUP(AO299,{0,1,2,3,"3.5",4,5},{"F","D","C","B","A-","A","A+"}))</f>
        <v>D</v>
      </c>
      <c r="BK299" s="49" t="str">
        <f>IF(AX299="0","0",LOOKUP(AX299,{0,1,2,3,"3.5",4,5},{"F","D","C","B","A-","A","A+"}))</f>
        <v>C</v>
      </c>
      <c r="BL299" s="50">
        <f t="shared" si="100"/>
        <v>546</v>
      </c>
    </row>
    <row r="300" spans="1:64" ht="15" customHeight="1">
      <c r="A300" s="37">
        <v>2296</v>
      </c>
      <c r="B300" s="38"/>
      <c r="C300" s="150"/>
      <c r="D300" s="150"/>
      <c r="E300" s="99">
        <f t="shared" si="81"/>
        <v>0</v>
      </c>
      <c r="F300" s="105"/>
      <c r="G300" s="99">
        <f t="shared" si="82"/>
        <v>0</v>
      </c>
      <c r="H300" s="135">
        <f>IF(G300="0","0",LOOKUP(G300,{0,66,80,100,120,140,160},{0,1,2,3,"3.5",4,5}))</f>
        <v>0</v>
      </c>
      <c r="I300" s="105">
        <v>44</v>
      </c>
      <c r="J300" s="105">
        <v>38</v>
      </c>
      <c r="K300" s="136">
        <f t="shared" si="83"/>
        <v>82</v>
      </c>
      <c r="L300" s="99">
        <f>IF(K300="0","0",LOOKUP(K300,{0,66,80,100,120,140,160},{0,1,2,3,"3.5",4,5}))</f>
        <v>2</v>
      </c>
      <c r="M300" s="105">
        <v>19</v>
      </c>
      <c r="N300" s="105">
        <v>11</v>
      </c>
      <c r="O300" s="105"/>
      <c r="P300" s="99">
        <f t="shared" si="84"/>
        <v>0</v>
      </c>
      <c r="Q300" s="137">
        <f>IF(P300="0","0",LOOKUP(P300,{0,33,40,50,60,70,80},{0,1,2,3,"3.5",4,5}))</f>
        <v>0</v>
      </c>
      <c r="R300" s="105">
        <v>14</v>
      </c>
      <c r="S300" s="105">
        <v>28</v>
      </c>
      <c r="T300" s="101">
        <f t="shared" si="85"/>
        <v>42</v>
      </c>
      <c r="U300" s="105"/>
      <c r="V300" s="105">
        <v>13</v>
      </c>
      <c r="W300" s="101">
        <f t="shared" si="86"/>
        <v>13</v>
      </c>
      <c r="X300" s="138">
        <f t="shared" si="87"/>
        <v>0</v>
      </c>
      <c r="Y300" s="99">
        <f>IF(X300="0","0",LOOKUP(X300,{0,66,80,100,120,140,160},{0,1,2,3,"3.5",4,5}))</f>
        <v>0</v>
      </c>
      <c r="Z300" s="105">
        <v>33</v>
      </c>
      <c r="AA300" s="105"/>
      <c r="AB300" s="99">
        <f t="shared" si="88"/>
        <v>33</v>
      </c>
      <c r="AC300" s="105">
        <v>26</v>
      </c>
      <c r="AD300" s="105"/>
      <c r="AE300" s="139">
        <f t="shared" si="89"/>
        <v>26</v>
      </c>
      <c r="AF300" s="140">
        <f t="shared" si="90"/>
        <v>0</v>
      </c>
      <c r="AG300" s="137">
        <f>IF(AF300="0","0",LOOKUP(AF300,{0,66,80,100,120,140,160},{0,1,2,3,"3.5",4,5}))</f>
        <v>0</v>
      </c>
      <c r="AH300" s="105"/>
      <c r="AI300" s="105"/>
      <c r="AJ300" s="99">
        <f t="shared" si="91"/>
        <v>0</v>
      </c>
      <c r="AK300" s="105"/>
      <c r="AL300" s="105"/>
      <c r="AM300" s="141">
        <f t="shared" si="92"/>
        <v>0</v>
      </c>
      <c r="AN300" s="140">
        <f t="shared" si="93"/>
        <v>0</v>
      </c>
      <c r="AO300" s="137">
        <f>IF(AN300="0","0",LOOKUP(AN300,{0,66,80,100,120,140,160},{0,1,2,3,"3.5",4,5}))</f>
        <v>0</v>
      </c>
      <c r="AP300" s="105"/>
      <c r="AQ300" s="105"/>
      <c r="AR300" s="101">
        <f t="shared" si="94"/>
        <v>0</v>
      </c>
      <c r="AS300" s="105"/>
      <c r="AT300" s="105"/>
      <c r="AU300" s="141">
        <f t="shared" si="95"/>
        <v>0</v>
      </c>
      <c r="AV300" s="141"/>
      <c r="AW300" s="141">
        <f t="shared" si="96"/>
        <v>0</v>
      </c>
      <c r="AX300" s="137">
        <f>IF(AW300="0","0",LOOKUP(AW300,{0,66,80,100,120,140,160},{0,1,2,3,"3.5",4,5}))</f>
        <v>0</v>
      </c>
      <c r="AY300" s="107" t="s">
        <v>486</v>
      </c>
      <c r="AZ300" s="107">
        <f>IF(ISBLANK(AX300)," ",IF(AX300="0","0",LOOKUP(AX300,{0,1,2,3,"3.5",4,5},{0,0,0,1,"1.5",2,3})))</f>
        <v>0</v>
      </c>
      <c r="BA300" s="44">
        <f t="shared" si="97"/>
        <v>0</v>
      </c>
      <c r="BB300" s="43" t="str">
        <f t="shared" si="98"/>
        <v>F</v>
      </c>
      <c r="BC300" s="34" t="str">
        <f t="shared" si="99"/>
        <v>Fail</v>
      </c>
      <c r="BD300" s="42"/>
      <c r="BE300" s="49" t="str">
        <f>IF(H300="0","0",LOOKUP(H300,{0,1,2,3,"3.5",4,5},{"F","D","C","B","A-","A","A+"}))</f>
        <v>F</v>
      </c>
      <c r="BF300" s="49" t="str">
        <f>IF(L300="0","0",LOOKUP(L300,{0,1,2,3,"3.5",4,5},{"F","D","C","B","A-","A","A+"}))</f>
        <v>C</v>
      </c>
      <c r="BG300" s="49" t="str">
        <f>IF(Q300="0","0",LOOKUP(Q300,{0,1,2,3,"3.5",4,5},{"F","D","C","B","A-","A","A+"}))</f>
        <v>F</v>
      </c>
      <c r="BH300" s="49" t="str">
        <f>IF(Y300="0","0",LOOKUP(Y300,{0,1,2,3,"3.5",4,5},{"F","D","C","B","A-","A","A+"}))</f>
        <v>F</v>
      </c>
      <c r="BI300" s="49" t="str">
        <f>IF(AG300="0","0",LOOKUP(AG300,{0,1,2,3,"3.5",4,5},{"F","D","C","B","A-","A","A+"}))</f>
        <v>F</v>
      </c>
      <c r="BJ300" s="49" t="str">
        <f>IF(AO300="0","0",LOOKUP(AO300,{0,1,2,3,"3.5",4,5},{"F","D","C","B","A-","A","A+"}))</f>
        <v>F</v>
      </c>
      <c r="BK300" s="49" t="str">
        <f>IF(AX300="0","0",LOOKUP(AX300,{0,1,2,3,"3.5",4,5},{"F","D","C","B","A-","A","A+"}))</f>
        <v>F</v>
      </c>
      <c r="BL300" s="50">
        <f t="shared" si="100"/>
        <v>82</v>
      </c>
    </row>
    <row r="301" spans="1:64" ht="15" customHeight="1">
      <c r="A301" s="37">
        <v>2297</v>
      </c>
      <c r="B301" s="38" t="s">
        <v>758</v>
      </c>
      <c r="C301" s="150">
        <v>37</v>
      </c>
      <c r="D301" s="150">
        <v>70</v>
      </c>
      <c r="E301" s="99">
        <f t="shared" si="81"/>
        <v>107</v>
      </c>
      <c r="F301" s="105">
        <v>20</v>
      </c>
      <c r="G301" s="99">
        <f t="shared" si="82"/>
        <v>127</v>
      </c>
      <c r="H301" s="135" t="str">
        <f>IF(G301="0","0",LOOKUP(G301,{0,66,80,100,120,140,160},{0,1,2,3,"3.5",4,5}))</f>
        <v>3.5</v>
      </c>
      <c r="I301" s="105">
        <v>42</v>
      </c>
      <c r="J301" s="105">
        <v>61</v>
      </c>
      <c r="K301" s="136">
        <f t="shared" si="83"/>
        <v>103</v>
      </c>
      <c r="L301" s="99">
        <f>IF(K301="0","0",LOOKUP(K301,{0,66,80,100,120,140,160},{0,1,2,3,"3.5",4,5}))</f>
        <v>3</v>
      </c>
      <c r="M301" s="105">
        <v>25</v>
      </c>
      <c r="N301" s="105">
        <v>13</v>
      </c>
      <c r="O301" s="105">
        <v>22</v>
      </c>
      <c r="P301" s="99">
        <f t="shared" si="84"/>
        <v>60</v>
      </c>
      <c r="Q301" s="137" t="str">
        <f>IF(P301="0","0",LOOKUP(P301,{0,33,40,50,60,70,80},{0,1,2,3,"3.5",4,5}))</f>
        <v>3.5</v>
      </c>
      <c r="R301" s="105">
        <v>11</v>
      </c>
      <c r="S301" s="105">
        <v>23</v>
      </c>
      <c r="T301" s="101">
        <f t="shared" si="85"/>
        <v>34</v>
      </c>
      <c r="U301" s="105">
        <v>17</v>
      </c>
      <c r="V301" s="105">
        <v>13</v>
      </c>
      <c r="W301" s="101">
        <f t="shared" si="86"/>
        <v>30</v>
      </c>
      <c r="X301" s="138">
        <f t="shared" si="87"/>
        <v>0</v>
      </c>
      <c r="Y301" s="99">
        <f>IF(X301="0","0",LOOKUP(X301,{0,66,80,100,120,140,160},{0,1,2,3,"3.5",4,5}))</f>
        <v>0</v>
      </c>
      <c r="Z301" s="105">
        <v>32</v>
      </c>
      <c r="AA301" s="105">
        <v>36</v>
      </c>
      <c r="AB301" s="99">
        <f t="shared" si="88"/>
        <v>68</v>
      </c>
      <c r="AC301" s="105">
        <v>26</v>
      </c>
      <c r="AD301" s="105">
        <v>25</v>
      </c>
      <c r="AE301" s="139">
        <f t="shared" si="89"/>
        <v>51</v>
      </c>
      <c r="AF301" s="140">
        <f t="shared" si="90"/>
        <v>119</v>
      </c>
      <c r="AG301" s="137">
        <f>IF(AF301="0","0",LOOKUP(AF301,{0,66,80,100,120,140,160},{0,1,2,3,"3.5",4,5}))</f>
        <v>3</v>
      </c>
      <c r="AH301" s="105">
        <v>33</v>
      </c>
      <c r="AI301" s="105">
        <v>27</v>
      </c>
      <c r="AJ301" s="99">
        <f t="shared" si="91"/>
        <v>60</v>
      </c>
      <c r="AK301" s="105">
        <v>23</v>
      </c>
      <c r="AL301" s="105">
        <v>17</v>
      </c>
      <c r="AM301" s="141">
        <f t="shared" si="92"/>
        <v>40</v>
      </c>
      <c r="AN301" s="140">
        <f t="shared" si="93"/>
        <v>100</v>
      </c>
      <c r="AO301" s="137">
        <f>IF(AN301="0","0",LOOKUP(AN301,{0,66,80,100,120,140,160},{0,1,2,3,"3.5",4,5}))</f>
        <v>3</v>
      </c>
      <c r="AP301" s="105">
        <v>30</v>
      </c>
      <c r="AQ301" s="105">
        <v>25</v>
      </c>
      <c r="AR301" s="101">
        <f t="shared" si="94"/>
        <v>55</v>
      </c>
      <c r="AS301" s="105">
        <v>14</v>
      </c>
      <c r="AT301" s="105">
        <v>17</v>
      </c>
      <c r="AU301" s="141">
        <f t="shared" si="95"/>
        <v>31</v>
      </c>
      <c r="AV301" s="141">
        <v>42</v>
      </c>
      <c r="AW301" s="141">
        <f t="shared" si="96"/>
        <v>128</v>
      </c>
      <c r="AX301" s="137" t="str">
        <f>IF(AW301="0","0",LOOKUP(AW301,{0,66,80,100,120,140,160},{0,1,2,3,"3.5",4,5}))</f>
        <v>3.5</v>
      </c>
      <c r="AY301" s="107" t="s">
        <v>486</v>
      </c>
      <c r="AZ301" s="107" t="str">
        <f>IF(ISBLANK(AX301)," ",IF(AX301="0","0",LOOKUP(AX301,{0,1,2,3,"3.5",4,5},{0,0,0,1,"1.5",2,3})))</f>
        <v>1.5</v>
      </c>
      <c r="BA301" s="44">
        <f t="shared" si="97"/>
        <v>0</v>
      </c>
      <c r="BB301" s="43" t="str">
        <f t="shared" si="98"/>
        <v>F</v>
      </c>
      <c r="BC301" s="34" t="str">
        <f t="shared" si="99"/>
        <v>Fail</v>
      </c>
      <c r="BD301" s="42"/>
      <c r="BE301" s="49" t="str">
        <f>IF(H301="0","0",LOOKUP(H301,{0,1,2,3,"3.5",4,5},{"F","D","C","B","A-","A","A+"}))</f>
        <v>A-</v>
      </c>
      <c r="BF301" s="49" t="str">
        <f>IF(L301="0","0",LOOKUP(L301,{0,1,2,3,"3.5",4,5},{"F","D","C","B","A-","A","A+"}))</f>
        <v>B</v>
      </c>
      <c r="BG301" s="49" t="str">
        <f>IF(Q301="0","0",LOOKUP(Q301,{0,1,2,3,"3.5",4,5},{"F","D","C","B","A-","A","A+"}))</f>
        <v>A-</v>
      </c>
      <c r="BH301" s="49" t="str">
        <f>IF(Y301="0","0",LOOKUP(Y301,{0,1,2,3,"3.5",4,5},{"F","D","C","B","A-","A","A+"}))</f>
        <v>F</v>
      </c>
      <c r="BI301" s="49" t="str">
        <f>IF(AG301="0","0",LOOKUP(AG301,{0,1,2,3,"3.5",4,5},{"F","D","C","B","A-","A","A+"}))</f>
        <v>B</v>
      </c>
      <c r="BJ301" s="49" t="str">
        <f>IF(AO301="0","0",LOOKUP(AO301,{0,1,2,3,"3.5",4,5},{"F","D","C","B","A-","A","A+"}))</f>
        <v>B</v>
      </c>
      <c r="BK301" s="49" t="str">
        <f>IF(AX301="0","0",LOOKUP(AX301,{0,1,2,3,"3.5",4,5},{"F","D","C","B","A-","A","A+"}))</f>
        <v>A-</v>
      </c>
      <c r="BL301" s="50">
        <f t="shared" si="100"/>
        <v>637</v>
      </c>
    </row>
    <row r="302" spans="1:64" ht="15" customHeight="1">
      <c r="A302" s="37">
        <v>2298</v>
      </c>
      <c r="B302" s="38" t="s">
        <v>759</v>
      </c>
      <c r="C302" s="150">
        <v>35</v>
      </c>
      <c r="D302" s="150">
        <v>44</v>
      </c>
      <c r="E302" s="99">
        <f t="shared" si="81"/>
        <v>79</v>
      </c>
      <c r="F302" s="105">
        <v>15</v>
      </c>
      <c r="G302" s="99">
        <f t="shared" si="82"/>
        <v>94</v>
      </c>
      <c r="H302" s="135">
        <f>IF(G302="0","0",LOOKUP(G302,{0,66,80,100,120,140,160},{0,1,2,3,"3.5",4,5}))</f>
        <v>2</v>
      </c>
      <c r="I302" s="105">
        <v>50</v>
      </c>
      <c r="J302" s="105">
        <v>36</v>
      </c>
      <c r="K302" s="136">
        <f t="shared" si="83"/>
        <v>86</v>
      </c>
      <c r="L302" s="99">
        <f>IF(K302="0","0",LOOKUP(K302,{0,66,80,100,120,140,160},{0,1,2,3,"3.5",4,5}))</f>
        <v>2</v>
      </c>
      <c r="M302" s="105">
        <v>19</v>
      </c>
      <c r="N302" s="105">
        <v>10</v>
      </c>
      <c r="O302" s="105">
        <v>12</v>
      </c>
      <c r="P302" s="99">
        <f t="shared" si="84"/>
        <v>41</v>
      </c>
      <c r="Q302" s="137">
        <f>IF(P302="0","0",LOOKUP(P302,{0,33,40,50,60,70,80},{0,1,2,3,"3.5",4,5}))</f>
        <v>2</v>
      </c>
      <c r="R302" s="105">
        <v>12</v>
      </c>
      <c r="S302" s="105">
        <v>25</v>
      </c>
      <c r="T302" s="101">
        <f t="shared" si="85"/>
        <v>37</v>
      </c>
      <c r="U302" s="105">
        <v>16</v>
      </c>
      <c r="V302" s="105">
        <v>15</v>
      </c>
      <c r="W302" s="101">
        <f t="shared" si="86"/>
        <v>31</v>
      </c>
      <c r="X302" s="138">
        <f t="shared" si="87"/>
        <v>0</v>
      </c>
      <c r="Y302" s="99">
        <f>IF(X302="0","0",LOOKUP(X302,{0,66,80,100,120,140,160},{0,1,2,3,"3.5",4,5}))</f>
        <v>0</v>
      </c>
      <c r="Z302" s="105">
        <v>34</v>
      </c>
      <c r="AA302" s="105">
        <v>27</v>
      </c>
      <c r="AB302" s="99">
        <f t="shared" si="88"/>
        <v>61</v>
      </c>
      <c r="AC302" s="105">
        <v>23</v>
      </c>
      <c r="AD302" s="105">
        <v>24</v>
      </c>
      <c r="AE302" s="139">
        <f t="shared" si="89"/>
        <v>47</v>
      </c>
      <c r="AF302" s="140">
        <f t="shared" si="90"/>
        <v>108</v>
      </c>
      <c r="AG302" s="137">
        <f>IF(AF302="0","0",LOOKUP(AF302,{0,66,80,100,120,140,160},{0,1,2,3,"3.5",4,5}))</f>
        <v>3</v>
      </c>
      <c r="AH302" s="105">
        <v>29</v>
      </c>
      <c r="AI302" s="105">
        <v>24</v>
      </c>
      <c r="AJ302" s="99">
        <f t="shared" si="91"/>
        <v>53</v>
      </c>
      <c r="AK302" s="105">
        <v>14</v>
      </c>
      <c r="AL302" s="151" t="s">
        <v>55</v>
      </c>
      <c r="AM302" s="141">
        <f t="shared" si="92"/>
        <v>23</v>
      </c>
      <c r="AN302" s="140">
        <f t="shared" si="93"/>
        <v>76</v>
      </c>
      <c r="AO302" s="137">
        <f>IF(AN302="0","0",LOOKUP(AN302,{0,66,80,100,120,140,160},{0,1,2,3,"3.5",4,5}))</f>
        <v>1</v>
      </c>
      <c r="AP302" s="105">
        <v>30</v>
      </c>
      <c r="AQ302" s="105">
        <v>25</v>
      </c>
      <c r="AR302" s="101">
        <f t="shared" si="94"/>
        <v>55</v>
      </c>
      <c r="AS302" s="105">
        <v>14</v>
      </c>
      <c r="AT302" s="105">
        <v>20</v>
      </c>
      <c r="AU302" s="141">
        <f t="shared" si="95"/>
        <v>34</v>
      </c>
      <c r="AV302" s="141">
        <v>42</v>
      </c>
      <c r="AW302" s="141">
        <f t="shared" si="96"/>
        <v>131</v>
      </c>
      <c r="AX302" s="137" t="str">
        <f>IF(AW302="0","0",LOOKUP(AW302,{0,66,80,100,120,140,160},{0,1,2,3,"3.5",4,5}))</f>
        <v>3.5</v>
      </c>
      <c r="AY302" s="107" t="s">
        <v>486</v>
      </c>
      <c r="AZ302" s="107" t="str">
        <f>IF(ISBLANK(AX302)," ",IF(AX302="0","0",LOOKUP(AX302,{0,1,2,3,"3.5",4,5},{0,0,0,1,"1.5",2,3})))</f>
        <v>1.5</v>
      </c>
      <c r="BA302" s="44">
        <f t="shared" si="97"/>
        <v>0</v>
      </c>
      <c r="BB302" s="43" t="str">
        <f t="shared" si="98"/>
        <v>F</v>
      </c>
      <c r="BC302" s="34" t="str">
        <f t="shared" si="99"/>
        <v>Fail</v>
      </c>
      <c r="BD302" s="42"/>
      <c r="BE302" s="49" t="str">
        <f>IF(H302="0","0",LOOKUP(H302,{0,1,2,3,"3.5",4,5},{"F","D","C","B","A-","A","A+"}))</f>
        <v>C</v>
      </c>
      <c r="BF302" s="49" t="str">
        <f>IF(L302="0","0",LOOKUP(L302,{0,1,2,3,"3.5",4,5},{"F","D","C","B","A-","A","A+"}))</f>
        <v>C</v>
      </c>
      <c r="BG302" s="49" t="str">
        <f>IF(Q302="0","0",LOOKUP(Q302,{0,1,2,3,"3.5",4,5},{"F","D","C","B","A-","A","A+"}))</f>
        <v>C</v>
      </c>
      <c r="BH302" s="49" t="str">
        <f>IF(Y302="0","0",LOOKUP(Y302,{0,1,2,3,"3.5",4,5},{"F","D","C","B","A-","A","A+"}))</f>
        <v>F</v>
      </c>
      <c r="BI302" s="49" t="str">
        <f>IF(AG302="0","0",LOOKUP(AG302,{0,1,2,3,"3.5",4,5},{"F","D","C","B","A-","A","A+"}))</f>
        <v>B</v>
      </c>
      <c r="BJ302" s="49" t="str">
        <f>IF(AO302="0","0",LOOKUP(AO302,{0,1,2,3,"3.5",4,5},{"F","D","C","B","A-","A","A+"}))</f>
        <v>D</v>
      </c>
      <c r="BK302" s="49" t="str">
        <f>IF(AX302="0","0",LOOKUP(AX302,{0,1,2,3,"3.5",4,5},{"F","D","C","B","A-","A","A+"}))</f>
        <v>A-</v>
      </c>
      <c r="BL302" s="50">
        <f t="shared" si="100"/>
        <v>536</v>
      </c>
    </row>
    <row r="303" spans="1:64" ht="15" customHeight="1">
      <c r="A303" s="37">
        <v>2299</v>
      </c>
      <c r="B303" s="38" t="s">
        <v>760</v>
      </c>
      <c r="C303" s="150">
        <v>29</v>
      </c>
      <c r="D303" s="150">
        <v>60</v>
      </c>
      <c r="E303" s="99">
        <f t="shared" si="81"/>
        <v>89</v>
      </c>
      <c r="F303" s="105">
        <v>20</v>
      </c>
      <c r="G303" s="99">
        <f t="shared" si="82"/>
        <v>109</v>
      </c>
      <c r="H303" s="135">
        <f>IF(G303="0","0",LOOKUP(G303,{0,66,80,100,120,140,160},{0,1,2,3,"3.5",4,5}))</f>
        <v>3</v>
      </c>
      <c r="I303" s="105">
        <v>61</v>
      </c>
      <c r="J303" s="105">
        <v>56</v>
      </c>
      <c r="K303" s="136">
        <f t="shared" si="83"/>
        <v>117</v>
      </c>
      <c r="L303" s="99">
        <f>IF(K303="0","0",LOOKUP(K303,{0,66,80,100,120,140,160},{0,1,2,3,"3.5",4,5}))</f>
        <v>3</v>
      </c>
      <c r="M303" s="105">
        <v>30</v>
      </c>
      <c r="N303" s="105">
        <v>17</v>
      </c>
      <c r="O303" s="105"/>
      <c r="P303" s="99">
        <f t="shared" si="84"/>
        <v>0</v>
      </c>
      <c r="Q303" s="137">
        <f>IF(P303="0","0",LOOKUP(P303,{0,33,40,50,60,70,80},{0,1,2,3,"3.5",4,5}))</f>
        <v>0</v>
      </c>
      <c r="R303" s="105">
        <v>25</v>
      </c>
      <c r="S303" s="105"/>
      <c r="T303" s="101">
        <f t="shared" si="85"/>
        <v>25</v>
      </c>
      <c r="U303" s="105">
        <v>17</v>
      </c>
      <c r="V303" s="105"/>
      <c r="W303" s="101">
        <f t="shared" si="86"/>
        <v>17</v>
      </c>
      <c r="X303" s="138">
        <f t="shared" si="87"/>
        <v>0</v>
      </c>
      <c r="Y303" s="99">
        <f>IF(X303="0","0",LOOKUP(X303,{0,66,80,100,120,140,160},{0,1,2,3,"3.5",4,5}))</f>
        <v>0</v>
      </c>
      <c r="Z303" s="105"/>
      <c r="AA303" s="105"/>
      <c r="AB303" s="99">
        <f t="shared" si="88"/>
        <v>0</v>
      </c>
      <c r="AC303" s="105"/>
      <c r="AD303" s="105"/>
      <c r="AE303" s="139">
        <f t="shared" si="89"/>
        <v>0</v>
      </c>
      <c r="AF303" s="140">
        <f t="shared" si="90"/>
        <v>0</v>
      </c>
      <c r="AG303" s="137">
        <f>IF(AF303="0","0",LOOKUP(AF303,{0,66,80,100,120,140,160},{0,1,2,3,"3.5",4,5}))</f>
        <v>0</v>
      </c>
      <c r="AH303" s="105">
        <v>44</v>
      </c>
      <c r="AI303" s="105">
        <v>38</v>
      </c>
      <c r="AJ303" s="99">
        <f t="shared" si="91"/>
        <v>82</v>
      </c>
      <c r="AK303" s="105">
        <v>22</v>
      </c>
      <c r="AL303" s="105">
        <v>14</v>
      </c>
      <c r="AM303" s="141">
        <f t="shared" si="92"/>
        <v>36</v>
      </c>
      <c r="AN303" s="140">
        <f t="shared" si="93"/>
        <v>118</v>
      </c>
      <c r="AO303" s="137">
        <f>IF(AN303="0","0",LOOKUP(AN303,{0,66,80,100,120,140,160},{0,1,2,3,"3.5",4,5}))</f>
        <v>3</v>
      </c>
      <c r="AP303" s="105"/>
      <c r="AQ303" s="105"/>
      <c r="AR303" s="101">
        <f t="shared" si="94"/>
        <v>0</v>
      </c>
      <c r="AS303" s="105"/>
      <c r="AT303" s="105"/>
      <c r="AU303" s="141">
        <f t="shared" si="95"/>
        <v>0</v>
      </c>
      <c r="AV303" s="141"/>
      <c r="AW303" s="141">
        <f t="shared" si="96"/>
        <v>0</v>
      </c>
      <c r="AX303" s="137">
        <f>IF(AW303="0","0",LOOKUP(AW303,{0,66,80,100,120,140,160},{0,1,2,3,"3.5",4,5}))</f>
        <v>0</v>
      </c>
      <c r="AY303" s="107" t="s">
        <v>486</v>
      </c>
      <c r="AZ303" s="107">
        <f>IF(ISBLANK(AX303)," ",IF(AX303="0","0",LOOKUP(AX303,{0,1,2,3,"3.5",4,5},{0,0,0,1,"1.5",2,3})))</f>
        <v>0</v>
      </c>
      <c r="BA303" s="44">
        <f t="shared" si="97"/>
        <v>0</v>
      </c>
      <c r="BB303" s="43" t="str">
        <f t="shared" si="98"/>
        <v>F</v>
      </c>
      <c r="BC303" s="34" t="str">
        <f t="shared" si="99"/>
        <v>Fail</v>
      </c>
      <c r="BD303" s="42"/>
      <c r="BE303" s="49" t="str">
        <f>IF(H303="0","0",LOOKUP(H303,{0,1,2,3,"3.5",4,5},{"F","D","C","B","A-","A","A+"}))</f>
        <v>B</v>
      </c>
      <c r="BF303" s="49" t="str">
        <f>IF(L303="0","0",LOOKUP(L303,{0,1,2,3,"3.5",4,5},{"F","D","C","B","A-","A","A+"}))</f>
        <v>B</v>
      </c>
      <c r="BG303" s="49" t="str">
        <f>IF(Q303="0","0",LOOKUP(Q303,{0,1,2,3,"3.5",4,5},{"F","D","C","B","A-","A","A+"}))</f>
        <v>F</v>
      </c>
      <c r="BH303" s="49" t="str">
        <f>IF(Y303="0","0",LOOKUP(Y303,{0,1,2,3,"3.5",4,5},{"F","D","C","B","A-","A","A+"}))</f>
        <v>F</v>
      </c>
      <c r="BI303" s="49" t="str">
        <f>IF(AG303="0","0",LOOKUP(AG303,{0,1,2,3,"3.5",4,5},{"F","D","C","B","A-","A","A+"}))</f>
        <v>F</v>
      </c>
      <c r="BJ303" s="49" t="str">
        <f>IF(AO303="0","0",LOOKUP(AO303,{0,1,2,3,"3.5",4,5},{"F","D","C","B","A-","A","A+"}))</f>
        <v>B</v>
      </c>
      <c r="BK303" s="49" t="str">
        <f>IF(AX303="0","0",LOOKUP(AX303,{0,1,2,3,"3.5",4,5},{"F","D","C","B","A-","A","A+"}))</f>
        <v>F</v>
      </c>
      <c r="BL303" s="50">
        <f t="shared" si="100"/>
        <v>344</v>
      </c>
    </row>
    <row r="304" spans="1:64" ht="15" customHeight="1">
      <c r="A304" s="37">
        <v>2300</v>
      </c>
      <c r="B304" s="38" t="s">
        <v>761</v>
      </c>
      <c r="C304" s="150">
        <v>34</v>
      </c>
      <c r="D304" s="150">
        <v>48</v>
      </c>
      <c r="E304" s="99">
        <f t="shared" si="81"/>
        <v>82</v>
      </c>
      <c r="F304" s="105">
        <v>15</v>
      </c>
      <c r="G304" s="99">
        <f t="shared" si="82"/>
        <v>97</v>
      </c>
      <c r="H304" s="135">
        <f>IF(G304="0","0",LOOKUP(G304,{0,66,80,100,120,140,160},{0,1,2,3,"3.5",4,5}))</f>
        <v>2</v>
      </c>
      <c r="I304" s="105">
        <v>64</v>
      </c>
      <c r="J304" s="105">
        <v>68</v>
      </c>
      <c r="K304" s="136">
        <f t="shared" si="83"/>
        <v>132</v>
      </c>
      <c r="L304" s="99" t="str">
        <f>IF(K304="0","0",LOOKUP(K304,{0,66,80,100,120,140,160},{0,1,2,3,"3.5",4,5}))</f>
        <v>3.5</v>
      </c>
      <c r="M304" s="105"/>
      <c r="N304" s="105"/>
      <c r="O304" s="105"/>
      <c r="P304" s="99">
        <f t="shared" si="84"/>
        <v>0</v>
      </c>
      <c r="Q304" s="137">
        <f>IF(P304="0","0",LOOKUP(P304,{0,33,40,50,60,70,80},{0,1,2,3,"3.5",4,5}))</f>
        <v>0</v>
      </c>
      <c r="R304" s="105">
        <v>0</v>
      </c>
      <c r="S304" s="105">
        <v>23</v>
      </c>
      <c r="T304" s="101">
        <f t="shared" si="85"/>
        <v>23</v>
      </c>
      <c r="U304" s="105">
        <v>8</v>
      </c>
      <c r="V304" s="105">
        <v>19</v>
      </c>
      <c r="W304" s="101">
        <f t="shared" si="86"/>
        <v>27</v>
      </c>
      <c r="X304" s="138">
        <f t="shared" si="87"/>
        <v>0</v>
      </c>
      <c r="Y304" s="99">
        <f>IF(X304="0","0",LOOKUP(X304,{0,66,80,100,120,140,160},{0,1,2,3,"3.5",4,5}))</f>
        <v>0</v>
      </c>
      <c r="Z304" s="105">
        <v>28</v>
      </c>
      <c r="AA304" s="105">
        <v>24</v>
      </c>
      <c r="AB304" s="99">
        <f t="shared" si="88"/>
        <v>52</v>
      </c>
      <c r="AC304" s="105">
        <v>24</v>
      </c>
      <c r="AD304" s="105">
        <v>22</v>
      </c>
      <c r="AE304" s="139">
        <f t="shared" si="89"/>
        <v>46</v>
      </c>
      <c r="AF304" s="140">
        <f t="shared" si="90"/>
        <v>98</v>
      </c>
      <c r="AG304" s="137">
        <f>IF(AF304="0","0",LOOKUP(AF304,{0,66,80,100,120,140,160},{0,1,2,3,"3.5",4,5}))</f>
        <v>2</v>
      </c>
      <c r="AH304" s="105"/>
      <c r="AI304" s="105"/>
      <c r="AJ304" s="99">
        <f t="shared" si="91"/>
        <v>0</v>
      </c>
      <c r="AK304" s="105"/>
      <c r="AL304" s="105"/>
      <c r="AM304" s="141">
        <f t="shared" si="92"/>
        <v>0</v>
      </c>
      <c r="AN304" s="140">
        <f t="shared" si="93"/>
        <v>0</v>
      </c>
      <c r="AO304" s="137">
        <f>IF(AN304="0","0",LOOKUP(AN304,{0,66,80,100,120,140,160},{0,1,2,3,"3.5",4,5}))</f>
        <v>0</v>
      </c>
      <c r="AP304" s="105">
        <v>30</v>
      </c>
      <c r="AQ304" s="105">
        <v>17</v>
      </c>
      <c r="AR304" s="101">
        <f t="shared" si="94"/>
        <v>47</v>
      </c>
      <c r="AS304" s="105">
        <v>12</v>
      </c>
      <c r="AT304" s="105">
        <v>16</v>
      </c>
      <c r="AU304" s="141">
        <f t="shared" si="95"/>
        <v>28</v>
      </c>
      <c r="AV304" s="141">
        <v>40</v>
      </c>
      <c r="AW304" s="141">
        <f t="shared" si="96"/>
        <v>115</v>
      </c>
      <c r="AX304" s="137">
        <f>IF(AW304="0","0",LOOKUP(AW304,{0,66,80,100,120,140,160},{0,1,2,3,"3.5",4,5}))</f>
        <v>3</v>
      </c>
      <c r="AY304" s="107" t="s">
        <v>486</v>
      </c>
      <c r="AZ304" s="107">
        <f>IF(ISBLANK(AX304)," ",IF(AX304="0","0",LOOKUP(AX304,{0,1,2,3,"3.5",4,5},{0,0,0,1,"1.5",2,3})))</f>
        <v>1</v>
      </c>
      <c r="BA304" s="44">
        <f t="shared" si="97"/>
        <v>0</v>
      </c>
      <c r="BB304" s="43" t="str">
        <f t="shared" si="98"/>
        <v>F</v>
      </c>
      <c r="BC304" s="34" t="str">
        <f t="shared" si="99"/>
        <v>Fail</v>
      </c>
      <c r="BD304" s="42"/>
      <c r="BE304" s="49" t="str">
        <f>IF(H304="0","0",LOOKUP(H304,{0,1,2,3,"3.5",4,5},{"F","D","C","B","A-","A","A+"}))</f>
        <v>C</v>
      </c>
      <c r="BF304" s="49" t="str">
        <f>IF(L304="0","0",LOOKUP(L304,{0,1,2,3,"3.5",4,5},{"F","D","C","B","A-","A","A+"}))</f>
        <v>A-</v>
      </c>
      <c r="BG304" s="49" t="str">
        <f>IF(Q304="0","0",LOOKUP(Q304,{0,1,2,3,"3.5",4,5},{"F","D","C","B","A-","A","A+"}))</f>
        <v>F</v>
      </c>
      <c r="BH304" s="49" t="str">
        <f>IF(Y304="0","0",LOOKUP(Y304,{0,1,2,3,"3.5",4,5},{"F","D","C","B","A-","A","A+"}))</f>
        <v>F</v>
      </c>
      <c r="BI304" s="49" t="str">
        <f>IF(AG304="0","0",LOOKUP(AG304,{0,1,2,3,"3.5",4,5},{"F","D","C","B","A-","A","A+"}))</f>
        <v>C</v>
      </c>
      <c r="BJ304" s="49" t="str">
        <f>IF(AO304="0","0",LOOKUP(AO304,{0,1,2,3,"3.5",4,5},{"F","D","C","B","A-","A","A+"}))</f>
        <v>F</v>
      </c>
      <c r="BK304" s="49" t="str">
        <f>IF(AX304="0","0",LOOKUP(AX304,{0,1,2,3,"3.5",4,5},{"F","D","C","B","A-","A","A+"}))</f>
        <v>B</v>
      </c>
      <c r="BL304" s="50">
        <f t="shared" si="100"/>
        <v>442</v>
      </c>
    </row>
    <row r="305" spans="1:64" ht="15" customHeight="1">
      <c r="A305" s="37">
        <v>2301</v>
      </c>
      <c r="B305" s="38" t="s">
        <v>762</v>
      </c>
      <c r="C305" s="150"/>
      <c r="D305" s="150"/>
      <c r="E305" s="99">
        <f t="shared" si="81"/>
        <v>0</v>
      </c>
      <c r="F305" s="105"/>
      <c r="G305" s="99">
        <f t="shared" si="82"/>
        <v>0</v>
      </c>
      <c r="H305" s="135">
        <f>IF(G305="0","0",LOOKUP(G305,{0,66,80,100,120,140,160},{0,1,2,3,"3.5",4,5}))</f>
        <v>0</v>
      </c>
      <c r="I305" s="105"/>
      <c r="J305" s="105"/>
      <c r="K305" s="136">
        <f t="shared" si="83"/>
        <v>0</v>
      </c>
      <c r="L305" s="99">
        <f>IF(K305="0","0",LOOKUP(K305,{0,66,80,100,120,140,160},{0,1,2,3,"3.5",4,5}))</f>
        <v>0</v>
      </c>
      <c r="M305" s="105"/>
      <c r="N305" s="105"/>
      <c r="O305" s="105"/>
      <c r="P305" s="99">
        <f t="shared" si="84"/>
        <v>0</v>
      </c>
      <c r="Q305" s="137">
        <f>IF(P305="0","0",LOOKUP(P305,{0,33,40,50,60,70,80},{0,1,2,3,"3.5",4,5}))</f>
        <v>0</v>
      </c>
      <c r="R305" s="105"/>
      <c r="S305" s="105"/>
      <c r="T305" s="101">
        <f t="shared" si="85"/>
        <v>0</v>
      </c>
      <c r="U305" s="105"/>
      <c r="V305" s="105"/>
      <c r="W305" s="101">
        <f t="shared" si="86"/>
        <v>0</v>
      </c>
      <c r="X305" s="138">
        <f t="shared" si="87"/>
        <v>0</v>
      </c>
      <c r="Y305" s="99">
        <f>IF(X305="0","0",LOOKUP(X305,{0,66,80,100,120,140,160},{0,1,2,3,"3.5",4,5}))</f>
        <v>0</v>
      </c>
      <c r="Z305" s="105"/>
      <c r="AA305" s="105"/>
      <c r="AB305" s="99">
        <f t="shared" si="88"/>
        <v>0</v>
      </c>
      <c r="AC305" s="105"/>
      <c r="AD305" s="105"/>
      <c r="AE305" s="139">
        <f t="shared" si="89"/>
        <v>0</v>
      </c>
      <c r="AF305" s="140">
        <f t="shared" si="90"/>
        <v>0</v>
      </c>
      <c r="AG305" s="137">
        <f>IF(AF305="0","0",LOOKUP(AF305,{0,66,80,100,120,140,160},{0,1,2,3,"3.5",4,5}))</f>
        <v>0</v>
      </c>
      <c r="AH305" s="105"/>
      <c r="AI305" s="105"/>
      <c r="AJ305" s="99">
        <f t="shared" si="91"/>
        <v>0</v>
      </c>
      <c r="AK305" s="105"/>
      <c r="AL305" s="105"/>
      <c r="AM305" s="141">
        <f t="shared" si="92"/>
        <v>0</v>
      </c>
      <c r="AN305" s="140">
        <f t="shared" si="93"/>
        <v>0</v>
      </c>
      <c r="AO305" s="137">
        <f>IF(AN305="0","0",LOOKUP(AN305,{0,66,80,100,120,140,160},{0,1,2,3,"3.5",4,5}))</f>
        <v>0</v>
      </c>
      <c r="AP305" s="105"/>
      <c r="AQ305" s="105"/>
      <c r="AR305" s="101">
        <f t="shared" si="94"/>
        <v>0</v>
      </c>
      <c r="AS305" s="105"/>
      <c r="AT305" s="105"/>
      <c r="AU305" s="141">
        <f t="shared" si="95"/>
        <v>0</v>
      </c>
      <c r="AV305" s="105"/>
      <c r="AW305" s="141">
        <f t="shared" si="96"/>
        <v>0</v>
      </c>
      <c r="AX305" s="137">
        <f>IF(AW305="0","0",LOOKUP(AW305,{0,66,80,100,120,140,160},{0,1,2,3,"3.5",4,5}))</f>
        <v>0</v>
      </c>
      <c r="AY305" s="107" t="s">
        <v>486</v>
      </c>
      <c r="AZ305" s="107">
        <f>IF(ISBLANK(AX305)," ",IF(AX305="0","0",LOOKUP(AX305,{0,1,2,3,"3.5",4,5},{0,0,0,1,"1.5",2,3})))</f>
        <v>0</v>
      </c>
      <c r="BA305" s="44">
        <f t="shared" si="97"/>
        <v>0</v>
      </c>
      <c r="BB305" s="43" t="str">
        <f t="shared" si="98"/>
        <v>F</v>
      </c>
      <c r="BC305" s="34" t="str">
        <f t="shared" si="99"/>
        <v>Fail</v>
      </c>
      <c r="BE305" s="49" t="str">
        <f>IF(H305="0","0",LOOKUP(H305,{0,1,2,3,"3.5",4,5},{"F","D","C","B","A-","A","A+"}))</f>
        <v>F</v>
      </c>
      <c r="BF305" s="49" t="str">
        <f>IF(L305="0","0",LOOKUP(L305,{0,1,2,3,"3.5",4,5},{"F","D","C","B","A-","A","A+"}))</f>
        <v>F</v>
      </c>
      <c r="BG305" s="49" t="str">
        <f>IF(Q305="0","0",LOOKUP(Q305,{0,1,2,3,"3.5",4,5},{"F","D","C","B","A-","A","A+"}))</f>
        <v>F</v>
      </c>
      <c r="BH305" s="49" t="str">
        <f>IF(Y305="0","0",LOOKUP(Y305,{0,1,2,3,"3.5",4,5},{"F","D","C","B","A-","A","A+"}))</f>
        <v>F</v>
      </c>
      <c r="BI305" s="49" t="str">
        <f>IF(AG305="0","0",LOOKUP(AG305,{0,1,2,3,"3.5",4,5},{"F","D","C","B","A-","A","A+"}))</f>
        <v>F</v>
      </c>
      <c r="BJ305" s="49" t="str">
        <f>IF(AO305="0","0",LOOKUP(AO305,{0,1,2,3,"3.5",4,5},{"F","D","C","B","A-","A","A+"}))</f>
        <v>F</v>
      </c>
      <c r="BK305" s="49" t="str">
        <f>IF(AX305="0","0",LOOKUP(AX305,{0,1,2,3,"3.5",4,5},{"F","D","C","B","A-","A","A+"}))</f>
        <v>F</v>
      </c>
      <c r="BL305" s="50">
        <f t="shared" si="100"/>
        <v>0</v>
      </c>
    </row>
    <row r="306" spans="1:64" ht="15" customHeight="1">
      <c r="A306" s="37">
        <v>2302</v>
      </c>
      <c r="B306" s="38" t="s">
        <v>763</v>
      </c>
      <c r="C306" s="150">
        <v>37</v>
      </c>
      <c r="D306" s="150">
        <v>72</v>
      </c>
      <c r="E306" s="99">
        <f t="shared" ref="E306:E353" si="101">SUM(C306+D306)</f>
        <v>109</v>
      </c>
      <c r="F306" s="105">
        <v>18</v>
      </c>
      <c r="G306" s="99">
        <f t="shared" si="82"/>
        <v>127</v>
      </c>
      <c r="H306" s="135" t="str">
        <f>IF(G306="0","0",LOOKUP(G306,{0,66,80,100,120,140,160},{0,1,2,3,"3.5",4,5}))</f>
        <v>3.5</v>
      </c>
      <c r="I306" s="105">
        <v>54</v>
      </c>
      <c r="J306" s="105">
        <v>50</v>
      </c>
      <c r="K306" s="136">
        <f t="shared" si="83"/>
        <v>104</v>
      </c>
      <c r="L306" s="99">
        <f>IF(K306="0","0",LOOKUP(K306,{0,66,80,100,120,140,160},{0,1,2,3,"3.5",4,5}))</f>
        <v>3</v>
      </c>
      <c r="M306" s="105">
        <v>18</v>
      </c>
      <c r="N306" s="105">
        <v>13</v>
      </c>
      <c r="O306" s="105">
        <v>12</v>
      </c>
      <c r="P306" s="99">
        <f t="shared" si="84"/>
        <v>43</v>
      </c>
      <c r="Q306" s="137">
        <f>IF(P306="0","0",LOOKUP(P306,{0,33,40,50,60,70,80},{0,1,2,3,"3.5",4,5}))</f>
        <v>2</v>
      </c>
      <c r="R306" s="105">
        <v>23</v>
      </c>
      <c r="S306" s="105">
        <v>34</v>
      </c>
      <c r="T306" s="101">
        <f t="shared" si="85"/>
        <v>57</v>
      </c>
      <c r="U306" s="105">
        <v>13</v>
      </c>
      <c r="V306" s="105">
        <v>16</v>
      </c>
      <c r="W306" s="101">
        <f t="shared" si="86"/>
        <v>29</v>
      </c>
      <c r="X306" s="138">
        <f t="shared" si="87"/>
        <v>86</v>
      </c>
      <c r="Y306" s="99">
        <f>IF(X306="0","0",LOOKUP(X306,{0,66,80,100,120,140,160},{0,1,2,3,"3.5",4,5}))</f>
        <v>2</v>
      </c>
      <c r="Z306" s="105">
        <v>47</v>
      </c>
      <c r="AA306" s="105">
        <v>30</v>
      </c>
      <c r="AB306" s="99">
        <f t="shared" si="88"/>
        <v>77</v>
      </c>
      <c r="AC306" s="105">
        <v>26</v>
      </c>
      <c r="AD306" s="105">
        <v>23</v>
      </c>
      <c r="AE306" s="139">
        <f t="shared" si="89"/>
        <v>49</v>
      </c>
      <c r="AF306" s="140">
        <f t="shared" si="90"/>
        <v>126</v>
      </c>
      <c r="AG306" s="137" t="str">
        <f>IF(AF306="0","0",LOOKUP(AF306,{0,66,80,100,120,140,160},{0,1,2,3,"3.5",4,5}))</f>
        <v>3.5</v>
      </c>
      <c r="AH306" s="105">
        <v>47</v>
      </c>
      <c r="AI306" s="105">
        <v>28</v>
      </c>
      <c r="AJ306" s="99">
        <f t="shared" si="91"/>
        <v>75</v>
      </c>
      <c r="AK306" s="105">
        <v>15</v>
      </c>
      <c r="AL306" s="151" t="s">
        <v>126</v>
      </c>
      <c r="AM306" s="141">
        <f t="shared" si="92"/>
        <v>23</v>
      </c>
      <c r="AN306" s="140">
        <f t="shared" si="93"/>
        <v>98</v>
      </c>
      <c r="AO306" s="137">
        <f>IF(AN306="0","0",LOOKUP(AN306,{0,66,80,100,120,140,160},{0,1,2,3,"3.5",4,5}))</f>
        <v>2</v>
      </c>
      <c r="AP306" s="105">
        <v>45</v>
      </c>
      <c r="AQ306" s="105">
        <v>26</v>
      </c>
      <c r="AR306" s="101">
        <f t="shared" si="94"/>
        <v>71</v>
      </c>
      <c r="AS306" s="105">
        <v>13</v>
      </c>
      <c r="AT306" s="105">
        <v>19</v>
      </c>
      <c r="AU306" s="141">
        <f t="shared" si="95"/>
        <v>32</v>
      </c>
      <c r="AV306" s="105">
        <v>50</v>
      </c>
      <c r="AW306" s="141">
        <f t="shared" si="96"/>
        <v>153</v>
      </c>
      <c r="AX306" s="137">
        <f>IF(AW306="0","0",LOOKUP(AW306,{0,66,80,100,120,140,160},{0,1,2,3,"3.5",4,5}))</f>
        <v>4</v>
      </c>
      <c r="AY306" s="107" t="s">
        <v>486</v>
      </c>
      <c r="AZ306" s="107">
        <f>IF(ISBLANK(AX306)," ",IF(AX306="0","0",LOOKUP(AX306,{0,1,2,3,"3.5",4,5},{0,0,0,1,"1.5",2,3})))</f>
        <v>2</v>
      </c>
      <c r="BA306" s="44">
        <f t="shared" si="97"/>
        <v>3</v>
      </c>
      <c r="BB306" s="43" t="str">
        <f t="shared" si="98"/>
        <v>B</v>
      </c>
      <c r="BC306" s="34" t="str">
        <f t="shared" si="99"/>
        <v>Average Result</v>
      </c>
      <c r="BE306" s="49" t="str">
        <f>IF(H306="0","0",LOOKUP(H306,{0,1,2,3,"3.5",4,5},{"F","D","C","B","A-","A","A+"}))</f>
        <v>A-</v>
      </c>
      <c r="BF306" s="49" t="str">
        <f>IF(L306="0","0",LOOKUP(L306,{0,1,2,3,"3.5",4,5},{"F","D","C","B","A-","A","A+"}))</f>
        <v>B</v>
      </c>
      <c r="BG306" s="49" t="str">
        <f>IF(Q306="0","0",LOOKUP(Q306,{0,1,2,3,"3.5",4,5},{"F","D","C","B","A-","A","A+"}))</f>
        <v>C</v>
      </c>
      <c r="BH306" s="49" t="str">
        <f>IF(Y306="0","0",LOOKUP(Y306,{0,1,2,3,"3.5",4,5},{"F","D","C","B","A-","A","A+"}))</f>
        <v>C</v>
      </c>
      <c r="BI306" s="49" t="str">
        <f>IF(AG306="0","0",LOOKUP(AG306,{0,1,2,3,"3.5",4,5},{"F","D","C","B","A-","A","A+"}))</f>
        <v>A-</v>
      </c>
      <c r="BJ306" s="49" t="str">
        <f>IF(AO306="0","0",LOOKUP(AO306,{0,1,2,3,"3.5",4,5},{"F","D","C","B","A-","A","A+"}))</f>
        <v>C</v>
      </c>
      <c r="BK306" s="49" t="str">
        <f>IF(AX306="0","0",LOOKUP(AX306,{0,1,2,3,"3.5",4,5},{"F","D","C","B","A-","A","A+"}))</f>
        <v>A</v>
      </c>
      <c r="BL306" s="50">
        <f t="shared" si="100"/>
        <v>737</v>
      </c>
    </row>
    <row r="307" spans="1:64" ht="15" customHeight="1">
      <c r="A307" s="37">
        <v>2303</v>
      </c>
      <c r="B307" s="38" t="s">
        <v>764</v>
      </c>
      <c r="C307" s="150">
        <v>25</v>
      </c>
      <c r="D307" s="150">
        <v>50</v>
      </c>
      <c r="E307" s="99">
        <f t="shared" si="101"/>
        <v>75</v>
      </c>
      <c r="F307" s="105">
        <v>16</v>
      </c>
      <c r="G307" s="99">
        <f t="shared" si="82"/>
        <v>91</v>
      </c>
      <c r="H307" s="135">
        <f>IF(G307="0","0",LOOKUP(G307,{0,66,80,100,120,140,160},{0,1,2,3,"3.5",4,5}))</f>
        <v>2</v>
      </c>
      <c r="I307" s="105">
        <v>37</v>
      </c>
      <c r="J307" s="105">
        <v>29</v>
      </c>
      <c r="K307" s="136">
        <f t="shared" si="83"/>
        <v>66</v>
      </c>
      <c r="L307" s="99">
        <f>IF(K307="0","0",LOOKUP(K307,{0,66,80,100,120,140,160},{0,1,2,3,"3.5",4,5}))</f>
        <v>1</v>
      </c>
      <c r="M307" s="105">
        <v>8</v>
      </c>
      <c r="N307" s="105">
        <v>12</v>
      </c>
      <c r="O307" s="105">
        <v>13</v>
      </c>
      <c r="P307" s="99">
        <f t="shared" si="84"/>
        <v>0</v>
      </c>
      <c r="Q307" s="137">
        <f>IF(P307="0","0",LOOKUP(P307,{0,33,40,50,60,70,80},{0,1,2,3,"3.5",4,5}))</f>
        <v>0</v>
      </c>
      <c r="R307" s="105">
        <v>7</v>
      </c>
      <c r="S307" s="105">
        <v>16</v>
      </c>
      <c r="T307" s="101">
        <f t="shared" si="85"/>
        <v>23</v>
      </c>
      <c r="U307" s="105">
        <v>15</v>
      </c>
      <c r="V307" s="105">
        <v>12</v>
      </c>
      <c r="W307" s="101">
        <f t="shared" si="86"/>
        <v>27</v>
      </c>
      <c r="X307" s="138">
        <f t="shared" si="87"/>
        <v>0</v>
      </c>
      <c r="Y307" s="99">
        <f>IF(X307="0","0",LOOKUP(X307,{0,66,80,100,120,140,160},{0,1,2,3,"3.5",4,5}))</f>
        <v>0</v>
      </c>
      <c r="Z307" s="105">
        <v>19</v>
      </c>
      <c r="AA307" s="105">
        <v>15</v>
      </c>
      <c r="AB307" s="99">
        <f t="shared" si="88"/>
        <v>34</v>
      </c>
      <c r="AC307" s="105">
        <v>18</v>
      </c>
      <c r="AD307" s="105">
        <v>15</v>
      </c>
      <c r="AE307" s="139">
        <f t="shared" si="89"/>
        <v>33</v>
      </c>
      <c r="AF307" s="140">
        <f t="shared" si="90"/>
        <v>0</v>
      </c>
      <c r="AG307" s="137">
        <f>IF(AF307="0","0",LOOKUP(AF307,{0,66,80,100,120,140,160},{0,1,2,3,"3.5",4,5}))</f>
        <v>0</v>
      </c>
      <c r="AH307" s="105">
        <v>22</v>
      </c>
      <c r="AI307" s="105">
        <v>16</v>
      </c>
      <c r="AJ307" s="99">
        <f t="shared" si="91"/>
        <v>38</v>
      </c>
      <c r="AK307" s="105">
        <v>17</v>
      </c>
      <c r="AL307" s="151" t="s">
        <v>224</v>
      </c>
      <c r="AM307" s="141">
        <f t="shared" si="92"/>
        <v>22</v>
      </c>
      <c r="AN307" s="140">
        <f t="shared" si="93"/>
        <v>60</v>
      </c>
      <c r="AO307" s="137">
        <f>IF(AN307="0","0",LOOKUP(AN307,{0,66,80,100,120,140,160},{0,1,2,3,"3.5",4,5}))</f>
        <v>0</v>
      </c>
      <c r="AP307" s="105"/>
      <c r="AQ307" s="105"/>
      <c r="AR307" s="101">
        <f t="shared" si="94"/>
        <v>0</v>
      </c>
      <c r="AS307" s="105"/>
      <c r="AT307" s="105"/>
      <c r="AU307" s="141">
        <f t="shared" si="95"/>
        <v>0</v>
      </c>
      <c r="AV307" s="105"/>
      <c r="AW307" s="141">
        <f t="shared" si="96"/>
        <v>0</v>
      </c>
      <c r="AX307" s="137">
        <f>IF(AW307="0","0",LOOKUP(AW307,{0,66,80,100,120,140,160},{0,1,2,3,"3.5",4,5}))</f>
        <v>0</v>
      </c>
      <c r="AY307" s="107" t="s">
        <v>486</v>
      </c>
      <c r="AZ307" s="107">
        <f>IF(ISBLANK(AX307)," ",IF(AX307="0","0",LOOKUP(AX307,{0,1,2,3,"3.5",4,5},{0,0,0,1,"1.5",2,3})))</f>
        <v>0</v>
      </c>
      <c r="BA307" s="44">
        <f t="shared" si="97"/>
        <v>0</v>
      </c>
      <c r="BB307" s="43" t="str">
        <f t="shared" si="98"/>
        <v>F</v>
      </c>
      <c r="BC307" s="34" t="str">
        <f t="shared" si="99"/>
        <v>Fail</v>
      </c>
      <c r="BE307" s="49" t="str">
        <f>IF(H307="0","0",LOOKUP(H307,{0,1,2,3,"3.5",4,5},{"F","D","C","B","A-","A","A+"}))</f>
        <v>C</v>
      </c>
      <c r="BF307" s="49" t="str">
        <f>IF(L307="0","0",LOOKUP(L307,{0,1,2,3,"3.5",4,5},{"F","D","C","B","A-","A","A+"}))</f>
        <v>D</v>
      </c>
      <c r="BG307" s="49" t="str">
        <f>IF(Q307="0","0",LOOKUP(Q307,{0,1,2,3,"3.5",4,5},{"F","D","C","B","A-","A","A+"}))</f>
        <v>F</v>
      </c>
      <c r="BH307" s="49" t="str">
        <f>IF(Y307="0","0",LOOKUP(Y307,{0,1,2,3,"3.5",4,5},{"F","D","C","B","A-","A","A+"}))</f>
        <v>F</v>
      </c>
      <c r="BI307" s="49" t="str">
        <f>IF(AG307="0","0",LOOKUP(AG307,{0,1,2,3,"3.5",4,5},{"F","D","C","B","A-","A","A+"}))</f>
        <v>F</v>
      </c>
      <c r="BJ307" s="49" t="str">
        <f>IF(AO307="0","0",LOOKUP(AO307,{0,1,2,3,"3.5",4,5},{"F","D","C","B","A-","A","A+"}))</f>
        <v>F</v>
      </c>
      <c r="BK307" s="49" t="str">
        <f>IF(AX307="0","0",LOOKUP(AX307,{0,1,2,3,"3.5",4,5},{"F","D","C","B","A-","A","A+"}))</f>
        <v>F</v>
      </c>
      <c r="BL307" s="50">
        <f t="shared" si="100"/>
        <v>217</v>
      </c>
    </row>
    <row r="308" spans="1:64" ht="15" customHeight="1">
      <c r="A308" s="37">
        <v>2304</v>
      </c>
      <c r="B308" s="38" t="s">
        <v>765</v>
      </c>
      <c r="C308" s="150">
        <v>45</v>
      </c>
      <c r="D308" s="150">
        <v>68</v>
      </c>
      <c r="E308" s="99">
        <f t="shared" si="101"/>
        <v>113</v>
      </c>
      <c r="F308" s="105">
        <v>18</v>
      </c>
      <c r="G308" s="99">
        <f t="shared" si="82"/>
        <v>131</v>
      </c>
      <c r="H308" s="135" t="str">
        <f>IF(G308="0","0",LOOKUP(G308,{0,66,80,100,120,140,160},{0,1,2,3,"3.5",4,5}))</f>
        <v>3.5</v>
      </c>
      <c r="I308" s="105">
        <v>46</v>
      </c>
      <c r="J308" s="105">
        <v>61</v>
      </c>
      <c r="K308" s="136">
        <f t="shared" si="83"/>
        <v>107</v>
      </c>
      <c r="L308" s="99">
        <f>IF(K308="0","0",LOOKUP(K308,{0,66,80,100,120,140,160},{0,1,2,3,"3.5",4,5}))</f>
        <v>3</v>
      </c>
      <c r="M308" s="105">
        <v>24</v>
      </c>
      <c r="N308" s="105">
        <v>14</v>
      </c>
      <c r="O308" s="105">
        <v>10</v>
      </c>
      <c r="P308" s="99">
        <f t="shared" si="84"/>
        <v>48</v>
      </c>
      <c r="Q308" s="137">
        <f>IF(P308="0","0",LOOKUP(P308,{0,33,40,50,60,70,80},{0,1,2,3,"3.5",4,5}))</f>
        <v>2</v>
      </c>
      <c r="R308" s="105">
        <v>30</v>
      </c>
      <c r="S308" s="105">
        <v>33</v>
      </c>
      <c r="T308" s="101">
        <f t="shared" si="85"/>
        <v>63</v>
      </c>
      <c r="U308" s="105">
        <v>12</v>
      </c>
      <c r="V308" s="105">
        <v>16</v>
      </c>
      <c r="W308" s="101">
        <f t="shared" si="86"/>
        <v>28</v>
      </c>
      <c r="X308" s="138">
        <f t="shared" si="87"/>
        <v>91</v>
      </c>
      <c r="Y308" s="99">
        <f>IF(X308="0","0",LOOKUP(X308,{0,66,80,100,120,140,160},{0,1,2,3,"3.5",4,5}))</f>
        <v>2</v>
      </c>
      <c r="Z308" s="105">
        <v>41</v>
      </c>
      <c r="AA308" s="105">
        <v>45</v>
      </c>
      <c r="AB308" s="99">
        <f t="shared" si="88"/>
        <v>86</v>
      </c>
      <c r="AC308" s="105">
        <v>24</v>
      </c>
      <c r="AD308" s="105">
        <v>26</v>
      </c>
      <c r="AE308" s="139">
        <f t="shared" si="89"/>
        <v>50</v>
      </c>
      <c r="AF308" s="140">
        <f t="shared" si="90"/>
        <v>136</v>
      </c>
      <c r="AG308" s="137" t="str">
        <f>IF(AF308="0","0",LOOKUP(AF308,{0,66,80,100,120,140,160},{0,1,2,3,"3.5",4,5}))</f>
        <v>3.5</v>
      </c>
      <c r="AH308" s="105">
        <v>51</v>
      </c>
      <c r="AI308" s="105">
        <v>54</v>
      </c>
      <c r="AJ308" s="99">
        <f t="shared" si="91"/>
        <v>105</v>
      </c>
      <c r="AK308" s="105">
        <v>24</v>
      </c>
      <c r="AL308" s="105">
        <v>20</v>
      </c>
      <c r="AM308" s="141">
        <f t="shared" si="92"/>
        <v>44</v>
      </c>
      <c r="AN308" s="140">
        <f t="shared" si="93"/>
        <v>149</v>
      </c>
      <c r="AO308" s="137">
        <f>IF(AN308="0","0",LOOKUP(AN308,{0,66,80,100,120,140,160},{0,1,2,3,"3.5",4,5}))</f>
        <v>4</v>
      </c>
      <c r="AP308" s="105">
        <v>43</v>
      </c>
      <c r="AQ308" s="105">
        <v>29</v>
      </c>
      <c r="AR308" s="101">
        <f t="shared" si="94"/>
        <v>72</v>
      </c>
      <c r="AS308" s="105">
        <v>18</v>
      </c>
      <c r="AT308" s="105">
        <v>20</v>
      </c>
      <c r="AU308" s="141">
        <f t="shared" si="95"/>
        <v>38</v>
      </c>
      <c r="AV308" s="105">
        <v>50</v>
      </c>
      <c r="AW308" s="141">
        <f t="shared" si="96"/>
        <v>160</v>
      </c>
      <c r="AX308" s="137">
        <f>IF(AW308="0","0",LOOKUP(AW308,{0,66,80,100,120,140,160},{0,1,2,3,"3.5",4,5}))</f>
        <v>5</v>
      </c>
      <c r="AY308" s="107" t="s">
        <v>486</v>
      </c>
      <c r="AZ308" s="107">
        <f>IF(ISBLANK(AX308)," ",IF(AX308="0","0",LOOKUP(AX308,{0,1,2,3,"3.5",4,5},{0,0,0,1,"1.5",2,3})))</f>
        <v>3</v>
      </c>
      <c r="BA308" s="44">
        <f t="shared" si="97"/>
        <v>3.5</v>
      </c>
      <c r="BB308" s="43" t="str">
        <f t="shared" si="98"/>
        <v>A-</v>
      </c>
      <c r="BC308" s="34" t="str">
        <f t="shared" si="99"/>
        <v>Good Result</v>
      </c>
      <c r="BE308" s="49" t="str">
        <f>IF(H308="0","0",LOOKUP(H308,{0,1,2,3,"3.5",4,5},{"F","D","C","B","A-","A","A+"}))</f>
        <v>A-</v>
      </c>
      <c r="BF308" s="49" t="str">
        <f>IF(L308="0","0",LOOKUP(L308,{0,1,2,3,"3.5",4,5},{"F","D","C","B","A-","A","A+"}))</f>
        <v>B</v>
      </c>
      <c r="BG308" s="49" t="str">
        <f>IF(Q308="0","0",LOOKUP(Q308,{0,1,2,3,"3.5",4,5},{"F","D","C","B","A-","A","A+"}))</f>
        <v>C</v>
      </c>
      <c r="BH308" s="49" t="str">
        <f>IF(Y308="0","0",LOOKUP(Y308,{0,1,2,3,"3.5",4,5},{"F","D","C","B","A-","A","A+"}))</f>
        <v>C</v>
      </c>
      <c r="BI308" s="49" t="str">
        <f>IF(AG308="0","0",LOOKUP(AG308,{0,1,2,3,"3.5",4,5},{"F","D","C","B","A-","A","A+"}))</f>
        <v>A-</v>
      </c>
      <c r="BJ308" s="49" t="str">
        <f>IF(AO308="0","0",LOOKUP(AO308,{0,1,2,3,"3.5",4,5},{"F","D","C","B","A-","A","A+"}))</f>
        <v>A</v>
      </c>
      <c r="BK308" s="49" t="str">
        <f>IF(AX308="0","0",LOOKUP(AX308,{0,1,2,3,"3.5",4,5},{"F","D","C","B","A-","A","A+"}))</f>
        <v>A+</v>
      </c>
      <c r="BL308" s="50">
        <f t="shared" si="100"/>
        <v>822</v>
      </c>
    </row>
    <row r="309" spans="1:64" ht="15" customHeight="1">
      <c r="A309" s="37">
        <v>2305</v>
      </c>
      <c r="B309" s="38" t="s">
        <v>766</v>
      </c>
      <c r="C309" s="150">
        <v>34</v>
      </c>
      <c r="D309" s="150">
        <v>52</v>
      </c>
      <c r="E309" s="99">
        <f t="shared" si="101"/>
        <v>86</v>
      </c>
      <c r="F309" s="105">
        <v>21</v>
      </c>
      <c r="G309" s="99">
        <f t="shared" si="82"/>
        <v>107</v>
      </c>
      <c r="H309" s="135">
        <f>IF(G309="0","0",LOOKUP(G309,{0,66,80,100,120,140,160},{0,1,2,3,"3.5",4,5}))</f>
        <v>3</v>
      </c>
      <c r="I309" s="105">
        <v>64</v>
      </c>
      <c r="J309" s="105">
        <v>59</v>
      </c>
      <c r="K309" s="136">
        <f t="shared" si="83"/>
        <v>123</v>
      </c>
      <c r="L309" s="99" t="str">
        <f>IF(K309="0","0",LOOKUP(K309,{0,66,80,100,120,140,160},{0,1,2,3,"3.5",4,5}))</f>
        <v>3.5</v>
      </c>
      <c r="M309" s="105">
        <v>29</v>
      </c>
      <c r="N309" s="105">
        <v>18</v>
      </c>
      <c r="O309" s="105">
        <v>13</v>
      </c>
      <c r="P309" s="99">
        <f t="shared" si="84"/>
        <v>60</v>
      </c>
      <c r="Q309" s="137" t="str">
        <f>IF(P309="0","0",LOOKUP(P309,{0,33,40,50,60,70,80},{0,1,2,3,"3.5",4,5}))</f>
        <v>3.5</v>
      </c>
      <c r="R309" s="105">
        <v>16</v>
      </c>
      <c r="S309" s="105">
        <v>24</v>
      </c>
      <c r="T309" s="101">
        <f t="shared" si="85"/>
        <v>40</v>
      </c>
      <c r="U309" s="105">
        <v>17</v>
      </c>
      <c r="V309" s="105">
        <v>20</v>
      </c>
      <c r="W309" s="101">
        <f t="shared" si="86"/>
        <v>37</v>
      </c>
      <c r="X309" s="138">
        <f t="shared" si="87"/>
        <v>77</v>
      </c>
      <c r="Y309" s="99">
        <f>IF(X309="0","0",LOOKUP(X309,{0,66,80,100,120,140,160},{0,1,2,3,"3.5",4,5}))</f>
        <v>1</v>
      </c>
      <c r="Z309" s="105">
        <v>42</v>
      </c>
      <c r="AA309" s="105">
        <v>33</v>
      </c>
      <c r="AB309" s="99">
        <f t="shared" si="88"/>
        <v>75</v>
      </c>
      <c r="AC309" s="105">
        <v>24</v>
      </c>
      <c r="AD309" s="105">
        <v>22</v>
      </c>
      <c r="AE309" s="139">
        <f t="shared" si="89"/>
        <v>46</v>
      </c>
      <c r="AF309" s="140">
        <f t="shared" si="90"/>
        <v>121</v>
      </c>
      <c r="AG309" s="137" t="str">
        <f>IF(AF309="0","0",LOOKUP(AF309,{0,66,80,100,120,140,160},{0,1,2,3,"3.5",4,5}))</f>
        <v>3.5</v>
      </c>
      <c r="AH309" s="105">
        <v>32</v>
      </c>
      <c r="AI309" s="105">
        <v>36</v>
      </c>
      <c r="AJ309" s="99">
        <f t="shared" si="91"/>
        <v>68</v>
      </c>
      <c r="AK309" s="105">
        <v>17</v>
      </c>
      <c r="AL309" s="105">
        <v>13</v>
      </c>
      <c r="AM309" s="141">
        <f t="shared" si="92"/>
        <v>30</v>
      </c>
      <c r="AN309" s="140">
        <f t="shared" si="93"/>
        <v>98</v>
      </c>
      <c r="AO309" s="137">
        <f>IF(AN309="0","0",LOOKUP(AN309,{0,66,80,100,120,140,160},{0,1,2,3,"3.5",4,5}))</f>
        <v>2</v>
      </c>
      <c r="AP309" s="105">
        <v>29</v>
      </c>
      <c r="AQ309" s="105">
        <v>20</v>
      </c>
      <c r="AR309" s="101">
        <f t="shared" si="94"/>
        <v>49</v>
      </c>
      <c r="AS309" s="105">
        <v>15</v>
      </c>
      <c r="AT309" s="105">
        <v>15</v>
      </c>
      <c r="AU309" s="141">
        <f t="shared" si="95"/>
        <v>30</v>
      </c>
      <c r="AV309" s="105">
        <v>36</v>
      </c>
      <c r="AW309" s="141">
        <f t="shared" si="96"/>
        <v>115</v>
      </c>
      <c r="AX309" s="137">
        <f>IF(AW309="0","0",LOOKUP(AW309,{0,66,80,100,120,140,160},{0,1,2,3,"3.5",4,5}))</f>
        <v>3</v>
      </c>
      <c r="AY309" s="107" t="s">
        <v>486</v>
      </c>
      <c r="AZ309" s="107">
        <f>IF(ISBLANK(AX309)," ",IF(AX309="0","0",LOOKUP(AX309,{0,1,2,3,"3.5",4,5},{0,0,0,1,"1.5",2,3})))</f>
        <v>1</v>
      </c>
      <c r="BA309" s="44">
        <f t="shared" si="97"/>
        <v>2.9166666666666665</v>
      </c>
      <c r="BB309" s="43" t="str">
        <f t="shared" si="98"/>
        <v>C</v>
      </c>
      <c r="BC309" s="34" t="str">
        <f t="shared" si="99"/>
        <v>Bellow Average Result</v>
      </c>
      <c r="BE309" s="49" t="str">
        <f>IF(H309="0","0",LOOKUP(H309,{0,1,2,3,"3.5",4,5},{"F","D","C","B","A-","A","A+"}))</f>
        <v>B</v>
      </c>
      <c r="BF309" s="49" t="str">
        <f>IF(L309="0","0",LOOKUP(L309,{0,1,2,3,"3.5",4,5},{"F","D","C","B","A-","A","A+"}))</f>
        <v>A-</v>
      </c>
      <c r="BG309" s="49" t="str">
        <f>IF(Q309="0","0",LOOKUP(Q309,{0,1,2,3,"3.5",4,5},{"F","D","C","B","A-","A","A+"}))</f>
        <v>A-</v>
      </c>
      <c r="BH309" s="49" t="str">
        <f>IF(Y309="0","0",LOOKUP(Y309,{0,1,2,3,"3.5",4,5},{"F","D","C","B","A-","A","A+"}))</f>
        <v>D</v>
      </c>
      <c r="BI309" s="49" t="str">
        <f>IF(AG309="0","0",LOOKUP(AG309,{0,1,2,3,"3.5",4,5},{"F","D","C","B","A-","A","A+"}))</f>
        <v>A-</v>
      </c>
      <c r="BJ309" s="49" t="str">
        <f>IF(AO309="0","0",LOOKUP(AO309,{0,1,2,3,"3.5",4,5},{"F","D","C","B","A-","A","A+"}))</f>
        <v>C</v>
      </c>
      <c r="BK309" s="49" t="str">
        <f>IF(AX309="0","0",LOOKUP(AX309,{0,1,2,3,"3.5",4,5},{"F","D","C","B","A-","A","A+"}))</f>
        <v>B</v>
      </c>
      <c r="BL309" s="50">
        <f t="shared" si="100"/>
        <v>701</v>
      </c>
    </row>
    <row r="310" spans="1:64" ht="15" customHeight="1">
      <c r="A310" s="37">
        <v>2306</v>
      </c>
      <c r="B310" s="38" t="s">
        <v>767</v>
      </c>
      <c r="C310" s="150"/>
      <c r="D310" s="150"/>
      <c r="E310" s="99">
        <f t="shared" si="101"/>
        <v>0</v>
      </c>
      <c r="F310" s="105"/>
      <c r="G310" s="99">
        <f t="shared" si="82"/>
        <v>0</v>
      </c>
      <c r="H310" s="135">
        <f>IF(G310="0","0",LOOKUP(G310,{0,66,80,100,120,140,160},{0,1,2,3,"3.5",4,5}))</f>
        <v>0</v>
      </c>
      <c r="I310" s="105"/>
      <c r="J310" s="105"/>
      <c r="K310" s="136">
        <f t="shared" si="83"/>
        <v>0</v>
      </c>
      <c r="L310" s="99">
        <f>IF(K310="0","0",LOOKUP(K310,{0,66,80,100,120,140,160},{0,1,2,3,"3.5",4,5}))</f>
        <v>0</v>
      </c>
      <c r="M310" s="105"/>
      <c r="N310" s="105"/>
      <c r="O310" s="105"/>
      <c r="P310" s="99">
        <f t="shared" si="84"/>
        <v>0</v>
      </c>
      <c r="Q310" s="137">
        <f>IF(P310="0","0",LOOKUP(P310,{0,33,40,50,60,70,80},{0,1,2,3,"3.5",4,5}))</f>
        <v>0</v>
      </c>
      <c r="R310" s="105"/>
      <c r="S310" s="105"/>
      <c r="T310" s="101">
        <f t="shared" si="85"/>
        <v>0</v>
      </c>
      <c r="U310" s="105"/>
      <c r="V310" s="105"/>
      <c r="W310" s="101">
        <f t="shared" si="86"/>
        <v>0</v>
      </c>
      <c r="X310" s="138">
        <f t="shared" si="87"/>
        <v>0</v>
      </c>
      <c r="Y310" s="99">
        <f>IF(X310="0","0",LOOKUP(X310,{0,66,80,100,120,140,160},{0,1,2,3,"3.5",4,5}))</f>
        <v>0</v>
      </c>
      <c r="Z310" s="105"/>
      <c r="AA310" s="105"/>
      <c r="AB310" s="99">
        <f t="shared" si="88"/>
        <v>0</v>
      </c>
      <c r="AC310" s="105"/>
      <c r="AD310" s="105"/>
      <c r="AE310" s="139">
        <f t="shared" si="89"/>
        <v>0</v>
      </c>
      <c r="AF310" s="140">
        <f t="shared" si="90"/>
        <v>0</v>
      </c>
      <c r="AG310" s="137">
        <f>IF(AF310="0","0",LOOKUP(AF310,{0,66,80,100,120,140,160},{0,1,2,3,"3.5",4,5}))</f>
        <v>0</v>
      </c>
      <c r="AH310" s="105"/>
      <c r="AI310" s="105"/>
      <c r="AJ310" s="99">
        <f t="shared" si="91"/>
        <v>0</v>
      </c>
      <c r="AK310" s="105"/>
      <c r="AL310" s="105"/>
      <c r="AM310" s="141">
        <f t="shared" si="92"/>
        <v>0</v>
      </c>
      <c r="AN310" s="140">
        <f t="shared" si="93"/>
        <v>0</v>
      </c>
      <c r="AO310" s="137">
        <f>IF(AN310="0","0",LOOKUP(AN310,{0,66,80,100,120,140,160},{0,1,2,3,"3.5",4,5}))</f>
        <v>0</v>
      </c>
      <c r="AP310" s="105"/>
      <c r="AQ310" s="105"/>
      <c r="AR310" s="101">
        <f t="shared" si="94"/>
        <v>0</v>
      </c>
      <c r="AS310" s="105"/>
      <c r="AT310" s="105"/>
      <c r="AU310" s="141">
        <f t="shared" si="95"/>
        <v>0</v>
      </c>
      <c r="AV310" s="105"/>
      <c r="AW310" s="141">
        <f t="shared" si="96"/>
        <v>0</v>
      </c>
      <c r="AX310" s="137">
        <f>IF(AW310="0","0",LOOKUP(AW310,{0,66,80,100,120,140,160},{0,1,2,3,"3.5",4,5}))</f>
        <v>0</v>
      </c>
      <c r="AY310" s="107" t="s">
        <v>486</v>
      </c>
      <c r="AZ310" s="107">
        <f>IF(ISBLANK(AX310)," ",IF(AX310="0","0",LOOKUP(AX310,{0,1,2,3,"3.5",4,5},{0,0,0,1,"1.5",2,3})))</f>
        <v>0</v>
      </c>
      <c r="BA310" s="44">
        <f t="shared" si="97"/>
        <v>0</v>
      </c>
      <c r="BB310" s="43" t="str">
        <f t="shared" si="98"/>
        <v>F</v>
      </c>
      <c r="BC310" s="34" t="str">
        <f t="shared" si="99"/>
        <v>Fail</v>
      </c>
      <c r="BE310" s="49" t="str">
        <f>IF(H310="0","0",LOOKUP(H310,{0,1,2,3,"3.5",4,5},{"F","D","C","B","A-","A","A+"}))</f>
        <v>F</v>
      </c>
      <c r="BF310" s="49" t="str">
        <f>IF(L310="0","0",LOOKUP(L310,{0,1,2,3,"3.5",4,5},{"F","D","C","B","A-","A","A+"}))</f>
        <v>F</v>
      </c>
      <c r="BG310" s="49" t="str">
        <f>IF(Q310="0","0",LOOKUP(Q310,{0,1,2,3,"3.5",4,5},{"F","D","C","B","A-","A","A+"}))</f>
        <v>F</v>
      </c>
      <c r="BH310" s="49" t="str">
        <f>IF(Y310="0","0",LOOKUP(Y310,{0,1,2,3,"3.5",4,5},{"F","D","C","B","A-","A","A+"}))</f>
        <v>F</v>
      </c>
      <c r="BI310" s="49" t="str">
        <f>IF(AG310="0","0",LOOKUP(AG310,{0,1,2,3,"3.5",4,5},{"F","D","C","B","A-","A","A+"}))</f>
        <v>F</v>
      </c>
      <c r="BJ310" s="49" t="str">
        <f>IF(AO310="0","0",LOOKUP(AO310,{0,1,2,3,"3.5",4,5},{"F","D","C","B","A-","A","A+"}))</f>
        <v>F</v>
      </c>
      <c r="BK310" s="49" t="str">
        <f>IF(AX310="0","0",LOOKUP(AX310,{0,1,2,3,"3.5",4,5},{"F","D","C","B","A-","A","A+"}))</f>
        <v>F</v>
      </c>
      <c r="BL310" s="50">
        <f t="shared" si="100"/>
        <v>0</v>
      </c>
    </row>
    <row r="311" spans="1:64" ht="15" customHeight="1">
      <c r="A311" s="37">
        <v>2307</v>
      </c>
      <c r="B311" s="38"/>
      <c r="C311" s="150"/>
      <c r="D311" s="150"/>
      <c r="E311" s="99">
        <f t="shared" si="101"/>
        <v>0</v>
      </c>
      <c r="F311" s="105"/>
      <c r="G311" s="99">
        <f t="shared" si="82"/>
        <v>0</v>
      </c>
      <c r="H311" s="135">
        <f>IF(G311="0","0",LOOKUP(G311,{0,66,80,100,120,140,160},{0,1,2,3,"3.5",4,5}))</f>
        <v>0</v>
      </c>
      <c r="I311" s="105"/>
      <c r="J311" s="105"/>
      <c r="K311" s="136">
        <f t="shared" si="83"/>
        <v>0</v>
      </c>
      <c r="L311" s="99">
        <f>IF(K311="0","0",LOOKUP(K311,{0,66,80,100,120,140,160},{0,1,2,3,"3.5",4,5}))</f>
        <v>0</v>
      </c>
      <c r="M311" s="105"/>
      <c r="N311" s="105"/>
      <c r="O311" s="105"/>
      <c r="P311" s="99">
        <f t="shared" si="84"/>
        <v>0</v>
      </c>
      <c r="Q311" s="137">
        <f>IF(P311="0","0",LOOKUP(P311,{0,33,40,50,60,70,80},{0,1,2,3,"3.5",4,5}))</f>
        <v>0</v>
      </c>
      <c r="R311" s="105"/>
      <c r="S311" s="105"/>
      <c r="T311" s="101">
        <f t="shared" si="85"/>
        <v>0</v>
      </c>
      <c r="U311" s="105"/>
      <c r="V311" s="105"/>
      <c r="W311" s="101">
        <f t="shared" si="86"/>
        <v>0</v>
      </c>
      <c r="X311" s="138">
        <f t="shared" si="87"/>
        <v>0</v>
      </c>
      <c r="Y311" s="99">
        <f>IF(X311="0","0",LOOKUP(X311,{0,66,80,100,120,140,160},{0,1,2,3,"3.5",4,5}))</f>
        <v>0</v>
      </c>
      <c r="Z311" s="105"/>
      <c r="AA311" s="105"/>
      <c r="AB311" s="99">
        <f t="shared" si="88"/>
        <v>0</v>
      </c>
      <c r="AC311" s="105"/>
      <c r="AD311" s="105"/>
      <c r="AE311" s="139">
        <f t="shared" si="89"/>
        <v>0</v>
      </c>
      <c r="AF311" s="140">
        <f t="shared" si="90"/>
        <v>0</v>
      </c>
      <c r="AG311" s="137">
        <f>IF(AF311="0","0",LOOKUP(AF311,{0,66,80,100,120,140,160},{0,1,2,3,"3.5",4,5}))</f>
        <v>0</v>
      </c>
      <c r="AH311" s="105"/>
      <c r="AI311" s="105"/>
      <c r="AJ311" s="99">
        <f t="shared" si="91"/>
        <v>0</v>
      </c>
      <c r="AK311" s="105"/>
      <c r="AL311" s="105"/>
      <c r="AM311" s="141">
        <f t="shared" si="92"/>
        <v>0</v>
      </c>
      <c r="AN311" s="140">
        <f t="shared" si="93"/>
        <v>0</v>
      </c>
      <c r="AO311" s="137">
        <f>IF(AN311="0","0",LOOKUP(AN311,{0,66,80,100,120,140,160},{0,1,2,3,"3.5",4,5}))</f>
        <v>0</v>
      </c>
      <c r="AP311" s="105"/>
      <c r="AQ311" s="105"/>
      <c r="AR311" s="101">
        <f t="shared" si="94"/>
        <v>0</v>
      </c>
      <c r="AS311" s="105"/>
      <c r="AT311" s="105"/>
      <c r="AU311" s="141">
        <f t="shared" si="95"/>
        <v>0</v>
      </c>
      <c r="AV311" s="105"/>
      <c r="AW311" s="141">
        <f t="shared" si="96"/>
        <v>0</v>
      </c>
      <c r="AX311" s="137">
        <f>IF(AW311="0","0",LOOKUP(AW311,{0,66,80,100,120,140,160},{0,1,2,3,"3.5",4,5}))</f>
        <v>0</v>
      </c>
      <c r="AY311" s="107" t="s">
        <v>486</v>
      </c>
      <c r="AZ311" s="107">
        <f>IF(ISBLANK(AX311)," ",IF(AX311="0","0",LOOKUP(AX311,{0,1,2,3,"3.5",4,5},{0,0,0,1,"1.5",2,3})))</f>
        <v>0</v>
      </c>
      <c r="BA311" s="44">
        <f t="shared" si="97"/>
        <v>0</v>
      </c>
      <c r="BB311" s="43" t="str">
        <f t="shared" si="98"/>
        <v>F</v>
      </c>
      <c r="BC311" s="34" t="str">
        <f t="shared" si="99"/>
        <v>Fail</v>
      </c>
      <c r="BE311" s="49" t="str">
        <f>IF(H311="0","0",LOOKUP(H311,{0,1,2,3,"3.5",4,5},{"F","D","C","B","A-","A","A+"}))</f>
        <v>F</v>
      </c>
      <c r="BF311" s="49" t="str">
        <f>IF(L311="0","0",LOOKUP(L311,{0,1,2,3,"3.5",4,5},{"F","D","C","B","A-","A","A+"}))</f>
        <v>F</v>
      </c>
      <c r="BG311" s="49" t="str">
        <f>IF(Q311="0","0",LOOKUP(Q311,{0,1,2,3,"3.5",4,5},{"F","D","C","B","A-","A","A+"}))</f>
        <v>F</v>
      </c>
      <c r="BH311" s="49" t="str">
        <f>IF(Y311="0","0",LOOKUP(Y311,{0,1,2,3,"3.5",4,5},{"F","D","C","B","A-","A","A+"}))</f>
        <v>F</v>
      </c>
      <c r="BI311" s="49" t="str">
        <f>IF(AG311="0","0",LOOKUP(AG311,{0,1,2,3,"3.5",4,5},{"F","D","C","B","A-","A","A+"}))</f>
        <v>F</v>
      </c>
      <c r="BJ311" s="49" t="str">
        <f>IF(AO311="0","0",LOOKUP(AO311,{0,1,2,3,"3.5",4,5},{"F","D","C","B","A-","A","A+"}))</f>
        <v>F</v>
      </c>
      <c r="BK311" s="49" t="str">
        <f>IF(AX311="0","0",LOOKUP(AX311,{0,1,2,3,"3.5",4,5},{"F","D","C","B","A-","A","A+"}))</f>
        <v>F</v>
      </c>
      <c r="BL311" s="50">
        <f t="shared" si="100"/>
        <v>0</v>
      </c>
    </row>
    <row r="312" spans="1:64" ht="15" customHeight="1">
      <c r="A312" s="37">
        <v>2308</v>
      </c>
      <c r="B312" s="38" t="s">
        <v>768</v>
      </c>
      <c r="C312" s="150">
        <v>18</v>
      </c>
      <c r="D312" s="150">
        <v>33</v>
      </c>
      <c r="E312" s="99">
        <f t="shared" si="101"/>
        <v>51</v>
      </c>
      <c r="F312" s="105">
        <v>12</v>
      </c>
      <c r="G312" s="99">
        <f t="shared" si="82"/>
        <v>63</v>
      </c>
      <c r="H312" s="135">
        <f>IF(G312="0","0",LOOKUP(G312,{0,66,80,100,120,140,160},{0,1,2,3,"3.5",4,5}))</f>
        <v>0</v>
      </c>
      <c r="I312" s="105">
        <v>56</v>
      </c>
      <c r="J312" s="105">
        <v>58</v>
      </c>
      <c r="K312" s="136">
        <f t="shared" si="83"/>
        <v>114</v>
      </c>
      <c r="L312" s="99">
        <f>IF(K312="0","0",LOOKUP(K312,{0,66,80,100,120,140,160},{0,1,2,3,"3.5",4,5}))</f>
        <v>3</v>
      </c>
      <c r="M312" s="105">
        <v>18</v>
      </c>
      <c r="N312" s="105">
        <v>11</v>
      </c>
      <c r="O312" s="105">
        <v>13</v>
      </c>
      <c r="P312" s="99">
        <f t="shared" si="84"/>
        <v>42</v>
      </c>
      <c r="Q312" s="137">
        <f>IF(P312="0","0",LOOKUP(P312,{0,33,40,50,60,70,80},{0,1,2,3,"3.5",4,5}))</f>
        <v>2</v>
      </c>
      <c r="R312" s="105">
        <v>10</v>
      </c>
      <c r="S312" s="105">
        <v>18</v>
      </c>
      <c r="T312" s="101">
        <f t="shared" si="85"/>
        <v>28</v>
      </c>
      <c r="U312" s="105">
        <v>5</v>
      </c>
      <c r="V312" s="105">
        <v>5</v>
      </c>
      <c r="W312" s="101">
        <f t="shared" si="86"/>
        <v>10</v>
      </c>
      <c r="X312" s="138">
        <f t="shared" si="87"/>
        <v>0</v>
      </c>
      <c r="Y312" s="99">
        <f>IF(X312="0","0",LOOKUP(X312,{0,66,80,100,120,140,160},{0,1,2,3,"3.5",4,5}))</f>
        <v>0</v>
      </c>
      <c r="Z312" s="105">
        <v>22</v>
      </c>
      <c r="AA312" s="105">
        <v>25</v>
      </c>
      <c r="AB312" s="99">
        <f t="shared" si="88"/>
        <v>47</v>
      </c>
      <c r="AC312" s="105">
        <v>22</v>
      </c>
      <c r="AD312" s="105">
        <v>24</v>
      </c>
      <c r="AE312" s="139">
        <f t="shared" si="89"/>
        <v>46</v>
      </c>
      <c r="AF312" s="140">
        <f t="shared" si="90"/>
        <v>93</v>
      </c>
      <c r="AG312" s="137">
        <f>IF(AF312="0","0",LOOKUP(AF312,{0,66,80,100,120,140,160},{0,1,2,3,"3.5",4,5}))</f>
        <v>2</v>
      </c>
      <c r="AH312" s="105">
        <v>21</v>
      </c>
      <c r="AI312" s="105">
        <v>23</v>
      </c>
      <c r="AJ312" s="99">
        <f t="shared" si="91"/>
        <v>44</v>
      </c>
      <c r="AK312" s="105">
        <v>18</v>
      </c>
      <c r="AL312" s="105">
        <v>17</v>
      </c>
      <c r="AM312" s="141">
        <f t="shared" si="92"/>
        <v>35</v>
      </c>
      <c r="AN312" s="140">
        <f t="shared" si="93"/>
        <v>79</v>
      </c>
      <c r="AO312" s="137">
        <f>IF(AN312="0","0",LOOKUP(AN312,{0,66,80,100,120,140,160},{0,1,2,3,"3.5",4,5}))</f>
        <v>1</v>
      </c>
      <c r="AP312" s="105">
        <v>29</v>
      </c>
      <c r="AQ312" s="105">
        <v>14</v>
      </c>
      <c r="AR312" s="101">
        <f t="shared" si="94"/>
        <v>43</v>
      </c>
      <c r="AS312" s="105">
        <v>14</v>
      </c>
      <c r="AT312" s="105">
        <v>13</v>
      </c>
      <c r="AU312" s="141">
        <f t="shared" si="95"/>
        <v>27</v>
      </c>
      <c r="AV312" s="105">
        <v>36</v>
      </c>
      <c r="AW312" s="141">
        <f t="shared" si="96"/>
        <v>106</v>
      </c>
      <c r="AX312" s="137">
        <f>IF(AW312="0","0",LOOKUP(AW312,{0,66,80,100,120,140,160},{0,1,2,3,"3.5",4,5}))</f>
        <v>3</v>
      </c>
      <c r="AY312" s="107" t="s">
        <v>486</v>
      </c>
      <c r="AZ312" s="107">
        <f>IF(ISBLANK(AX312)," ",IF(AX312="0","0",LOOKUP(AX312,{0,1,2,3,"3.5",4,5},{0,0,0,1,"1.5",2,3})))</f>
        <v>1</v>
      </c>
      <c r="BA312" s="44">
        <f t="shared" si="97"/>
        <v>0</v>
      </c>
      <c r="BB312" s="43" t="str">
        <f t="shared" si="98"/>
        <v>F</v>
      </c>
      <c r="BC312" s="34" t="str">
        <f t="shared" si="99"/>
        <v>Fail</v>
      </c>
      <c r="BE312" s="49" t="str">
        <f>IF(H312="0","0",LOOKUP(H312,{0,1,2,3,"3.5",4,5},{"F","D","C","B","A-","A","A+"}))</f>
        <v>F</v>
      </c>
      <c r="BF312" s="49" t="str">
        <f>IF(L312="0","0",LOOKUP(L312,{0,1,2,3,"3.5",4,5},{"F","D","C","B","A-","A","A+"}))</f>
        <v>B</v>
      </c>
      <c r="BG312" s="49" t="str">
        <f>IF(Q312="0","0",LOOKUP(Q312,{0,1,2,3,"3.5",4,5},{"F","D","C","B","A-","A","A+"}))</f>
        <v>C</v>
      </c>
      <c r="BH312" s="49" t="str">
        <f>IF(Y312="0","0",LOOKUP(Y312,{0,1,2,3,"3.5",4,5},{"F","D","C","B","A-","A","A+"}))</f>
        <v>F</v>
      </c>
      <c r="BI312" s="49" t="str">
        <f>IF(AG312="0","0",LOOKUP(AG312,{0,1,2,3,"3.5",4,5},{"F","D","C","B","A-","A","A+"}))</f>
        <v>C</v>
      </c>
      <c r="BJ312" s="49" t="str">
        <f>IF(AO312="0","0",LOOKUP(AO312,{0,1,2,3,"3.5",4,5},{"F","D","C","B","A-","A","A+"}))</f>
        <v>D</v>
      </c>
      <c r="BK312" s="49" t="str">
        <f>IF(AX312="0","0",LOOKUP(AX312,{0,1,2,3,"3.5",4,5},{"F","D","C","B","A-","A","A+"}))</f>
        <v>B</v>
      </c>
      <c r="BL312" s="50">
        <f t="shared" si="100"/>
        <v>497</v>
      </c>
    </row>
    <row r="313" spans="1:64" ht="15" customHeight="1">
      <c r="A313" s="37">
        <v>2309</v>
      </c>
      <c r="B313" s="38" t="s">
        <v>769</v>
      </c>
      <c r="C313" s="150">
        <v>38</v>
      </c>
      <c r="D313" s="150">
        <v>54</v>
      </c>
      <c r="E313" s="99">
        <f t="shared" si="101"/>
        <v>92</v>
      </c>
      <c r="F313" s="105">
        <v>17</v>
      </c>
      <c r="G313" s="99">
        <f t="shared" si="82"/>
        <v>109</v>
      </c>
      <c r="H313" s="135">
        <f>IF(G313="0","0",LOOKUP(G313,{0,66,80,100,120,140,160},{0,1,2,3,"3.5",4,5}))</f>
        <v>3</v>
      </c>
      <c r="I313" s="105">
        <v>44</v>
      </c>
      <c r="J313" s="105">
        <v>59</v>
      </c>
      <c r="K313" s="136">
        <f t="shared" si="83"/>
        <v>103</v>
      </c>
      <c r="L313" s="99">
        <f>IF(K313="0","0",LOOKUP(K313,{0,66,80,100,120,140,160},{0,1,2,3,"3.5",4,5}))</f>
        <v>3</v>
      </c>
      <c r="M313" s="105">
        <v>11</v>
      </c>
      <c r="N313" s="105">
        <v>5</v>
      </c>
      <c r="O313" s="105">
        <v>10</v>
      </c>
      <c r="P313" s="99">
        <f t="shared" si="84"/>
        <v>0</v>
      </c>
      <c r="Q313" s="137">
        <f>IF(P313="0","0",LOOKUP(P313,{0,33,40,50,60,70,80},{0,1,2,3,"3.5",4,5}))</f>
        <v>0</v>
      </c>
      <c r="R313" s="105"/>
      <c r="S313" s="105"/>
      <c r="T313" s="101">
        <f t="shared" si="85"/>
        <v>0</v>
      </c>
      <c r="U313" s="105"/>
      <c r="V313" s="105"/>
      <c r="W313" s="101">
        <f t="shared" si="86"/>
        <v>0</v>
      </c>
      <c r="X313" s="138">
        <f t="shared" si="87"/>
        <v>0</v>
      </c>
      <c r="Y313" s="99">
        <f>IF(X313="0","0",LOOKUP(X313,{0,66,80,100,120,140,160},{0,1,2,3,"3.5",4,5}))</f>
        <v>0</v>
      </c>
      <c r="Z313" s="105">
        <v>29</v>
      </c>
      <c r="AA313" s="105">
        <v>10</v>
      </c>
      <c r="AB313" s="99">
        <f t="shared" si="88"/>
        <v>39</v>
      </c>
      <c r="AC313" s="105">
        <v>16</v>
      </c>
      <c r="AD313" s="105">
        <v>23</v>
      </c>
      <c r="AE313" s="139">
        <f t="shared" si="89"/>
        <v>39</v>
      </c>
      <c r="AF313" s="140">
        <f t="shared" si="90"/>
        <v>78</v>
      </c>
      <c r="AG313" s="137">
        <f>IF(AF313="0","0",LOOKUP(AF313,{0,66,80,100,120,140,160},{0,1,2,3,"3.5",4,5}))</f>
        <v>1</v>
      </c>
      <c r="AH313" s="105">
        <v>30</v>
      </c>
      <c r="AI313" s="151" t="s">
        <v>251</v>
      </c>
      <c r="AJ313" s="99">
        <f t="shared" si="91"/>
        <v>37</v>
      </c>
      <c r="AK313" s="105">
        <v>12</v>
      </c>
      <c r="AL313" s="151" t="s">
        <v>608</v>
      </c>
      <c r="AM313" s="141">
        <f t="shared" si="92"/>
        <v>18</v>
      </c>
      <c r="AN313" s="140">
        <f t="shared" si="93"/>
        <v>0</v>
      </c>
      <c r="AO313" s="137">
        <f>IF(AN313="0","0",LOOKUP(AN313,{0,66,80,100,120,140,160},{0,1,2,3,"3.5",4,5}))</f>
        <v>0</v>
      </c>
      <c r="AP313" s="105">
        <v>18</v>
      </c>
      <c r="AQ313" s="105">
        <v>8</v>
      </c>
      <c r="AR313" s="101">
        <f t="shared" si="94"/>
        <v>26</v>
      </c>
      <c r="AS313" s="105">
        <v>9</v>
      </c>
      <c r="AT313" s="105">
        <v>13</v>
      </c>
      <c r="AU313" s="141">
        <f t="shared" si="95"/>
        <v>22</v>
      </c>
      <c r="AV313" s="105"/>
      <c r="AW313" s="141">
        <f t="shared" si="96"/>
        <v>0</v>
      </c>
      <c r="AX313" s="137">
        <f>IF(AW313="0","0",LOOKUP(AW313,{0,66,80,100,120,140,160},{0,1,2,3,"3.5",4,5}))</f>
        <v>0</v>
      </c>
      <c r="AY313" s="107" t="s">
        <v>486</v>
      </c>
      <c r="AZ313" s="107">
        <f>IF(ISBLANK(AX313)," ",IF(AX313="0","0",LOOKUP(AX313,{0,1,2,3,"3.5",4,5},{0,0,0,1,"1.5",2,3})))</f>
        <v>0</v>
      </c>
      <c r="BA313" s="44">
        <f t="shared" si="97"/>
        <v>0</v>
      </c>
      <c r="BB313" s="43" t="str">
        <f t="shared" si="98"/>
        <v>F</v>
      </c>
      <c r="BC313" s="34" t="str">
        <f t="shared" si="99"/>
        <v>Fail</v>
      </c>
      <c r="BE313" s="49" t="str">
        <f>IF(H313="0","0",LOOKUP(H313,{0,1,2,3,"3.5",4,5},{"F","D","C","B","A-","A","A+"}))</f>
        <v>B</v>
      </c>
      <c r="BF313" s="49" t="str">
        <f>IF(L313="0","0",LOOKUP(L313,{0,1,2,3,"3.5",4,5},{"F","D","C","B","A-","A","A+"}))</f>
        <v>B</v>
      </c>
      <c r="BG313" s="49" t="str">
        <f>IF(Q313="0","0",LOOKUP(Q313,{0,1,2,3,"3.5",4,5},{"F","D","C","B","A-","A","A+"}))</f>
        <v>F</v>
      </c>
      <c r="BH313" s="49" t="str">
        <f>IF(Y313="0","0",LOOKUP(Y313,{0,1,2,3,"3.5",4,5},{"F","D","C","B","A-","A","A+"}))</f>
        <v>F</v>
      </c>
      <c r="BI313" s="49" t="str">
        <f>IF(AG313="0","0",LOOKUP(AG313,{0,1,2,3,"3.5",4,5},{"F","D","C","B","A-","A","A+"}))</f>
        <v>D</v>
      </c>
      <c r="BJ313" s="49" t="str">
        <f>IF(AO313="0","0",LOOKUP(AO313,{0,1,2,3,"3.5",4,5},{"F","D","C","B","A-","A","A+"}))</f>
        <v>F</v>
      </c>
      <c r="BK313" s="49" t="str">
        <f>IF(AX313="0","0",LOOKUP(AX313,{0,1,2,3,"3.5",4,5},{"F","D","C","B","A-","A","A+"}))</f>
        <v>F</v>
      </c>
      <c r="BL313" s="50">
        <f t="shared" si="100"/>
        <v>290</v>
      </c>
    </row>
    <row r="314" spans="1:64" ht="15" customHeight="1">
      <c r="A314" s="37">
        <v>2310</v>
      </c>
      <c r="B314" s="38" t="s">
        <v>770</v>
      </c>
      <c r="C314" s="150"/>
      <c r="D314" s="150"/>
      <c r="E314" s="99">
        <f t="shared" si="101"/>
        <v>0</v>
      </c>
      <c r="F314" s="105"/>
      <c r="G314" s="99">
        <f t="shared" si="82"/>
        <v>0</v>
      </c>
      <c r="H314" s="135">
        <f>IF(G314="0","0",LOOKUP(G314,{0,66,80,100,120,140,160},{0,1,2,3,"3.5",4,5}))</f>
        <v>0</v>
      </c>
      <c r="I314" s="105"/>
      <c r="J314" s="105"/>
      <c r="K314" s="136">
        <f t="shared" si="83"/>
        <v>0</v>
      </c>
      <c r="L314" s="99">
        <f>IF(K314="0","0",LOOKUP(K314,{0,66,80,100,120,140,160},{0,1,2,3,"3.5",4,5}))</f>
        <v>0</v>
      </c>
      <c r="M314" s="105"/>
      <c r="N314" s="105"/>
      <c r="O314" s="105"/>
      <c r="P314" s="99">
        <f t="shared" si="84"/>
        <v>0</v>
      </c>
      <c r="Q314" s="137">
        <f>IF(P314="0","0",LOOKUP(P314,{0,33,40,50,60,70,80},{0,1,2,3,"3.5",4,5}))</f>
        <v>0</v>
      </c>
      <c r="R314" s="105"/>
      <c r="S314" s="105"/>
      <c r="T314" s="101">
        <f t="shared" si="85"/>
        <v>0</v>
      </c>
      <c r="U314" s="105"/>
      <c r="V314" s="105"/>
      <c r="W314" s="101">
        <f t="shared" si="86"/>
        <v>0</v>
      </c>
      <c r="X314" s="138">
        <f t="shared" si="87"/>
        <v>0</v>
      </c>
      <c r="Y314" s="99">
        <f>IF(X314="0","0",LOOKUP(X314,{0,66,80,100,120,140,160},{0,1,2,3,"3.5",4,5}))</f>
        <v>0</v>
      </c>
      <c r="Z314" s="105"/>
      <c r="AA314" s="105"/>
      <c r="AB314" s="99">
        <f t="shared" si="88"/>
        <v>0</v>
      </c>
      <c r="AC314" s="105"/>
      <c r="AD314" s="105"/>
      <c r="AE314" s="139">
        <f t="shared" si="89"/>
        <v>0</v>
      </c>
      <c r="AF314" s="140">
        <f t="shared" si="90"/>
        <v>0</v>
      </c>
      <c r="AG314" s="137">
        <f>IF(AF314="0","0",LOOKUP(AF314,{0,66,80,100,120,140,160},{0,1,2,3,"3.5",4,5}))</f>
        <v>0</v>
      </c>
      <c r="AH314" s="105"/>
      <c r="AI314" s="105"/>
      <c r="AJ314" s="99">
        <f t="shared" si="91"/>
        <v>0</v>
      </c>
      <c r="AK314" s="105"/>
      <c r="AL314" s="105"/>
      <c r="AM314" s="141">
        <f t="shared" si="92"/>
        <v>0</v>
      </c>
      <c r="AN314" s="140">
        <f t="shared" si="93"/>
        <v>0</v>
      </c>
      <c r="AO314" s="137">
        <f>IF(AN314="0","0",LOOKUP(AN314,{0,66,80,100,120,140,160},{0,1,2,3,"3.5",4,5}))</f>
        <v>0</v>
      </c>
      <c r="AP314" s="105"/>
      <c r="AQ314" s="105"/>
      <c r="AR314" s="101">
        <f t="shared" si="94"/>
        <v>0</v>
      </c>
      <c r="AS314" s="105"/>
      <c r="AT314" s="105"/>
      <c r="AU314" s="141">
        <f t="shared" si="95"/>
        <v>0</v>
      </c>
      <c r="AV314" s="105"/>
      <c r="AW314" s="141">
        <f t="shared" si="96"/>
        <v>0</v>
      </c>
      <c r="AX314" s="137">
        <f>IF(AW314="0","0",LOOKUP(AW314,{0,66,80,100,120,140,160},{0,1,2,3,"3.5",4,5}))</f>
        <v>0</v>
      </c>
      <c r="AY314" s="107" t="s">
        <v>486</v>
      </c>
      <c r="AZ314" s="107">
        <f>IF(ISBLANK(AX314)," ",IF(AX314="0","0",LOOKUP(AX314,{0,1,2,3,"3.5",4,5},{0,0,0,1,"1.5",2,3})))</f>
        <v>0</v>
      </c>
      <c r="BA314" s="44">
        <f t="shared" si="97"/>
        <v>0</v>
      </c>
      <c r="BB314" s="43" t="str">
        <f t="shared" si="98"/>
        <v>F</v>
      </c>
      <c r="BC314" s="34" t="str">
        <f t="shared" si="99"/>
        <v>Fail</v>
      </c>
      <c r="BE314" s="49" t="str">
        <f>IF(H314="0","0",LOOKUP(H314,{0,1,2,3,"3.5",4,5},{"F","D","C","B","A-","A","A+"}))</f>
        <v>F</v>
      </c>
      <c r="BF314" s="49" t="str">
        <f>IF(L314="0","0",LOOKUP(L314,{0,1,2,3,"3.5",4,5},{"F","D","C","B","A-","A","A+"}))</f>
        <v>F</v>
      </c>
      <c r="BG314" s="49" t="str">
        <f>IF(Q314="0","0",LOOKUP(Q314,{0,1,2,3,"3.5",4,5},{"F","D","C","B","A-","A","A+"}))</f>
        <v>F</v>
      </c>
      <c r="BH314" s="49" t="str">
        <f>IF(Y314="0","0",LOOKUP(Y314,{0,1,2,3,"3.5",4,5},{"F","D","C","B","A-","A","A+"}))</f>
        <v>F</v>
      </c>
      <c r="BI314" s="49" t="str">
        <f>IF(AG314="0","0",LOOKUP(AG314,{0,1,2,3,"3.5",4,5},{"F","D","C","B","A-","A","A+"}))</f>
        <v>F</v>
      </c>
      <c r="BJ314" s="49" t="str">
        <f>IF(AO314="0","0",LOOKUP(AO314,{0,1,2,3,"3.5",4,5},{"F","D","C","B","A-","A","A+"}))</f>
        <v>F</v>
      </c>
      <c r="BK314" s="49" t="str">
        <f>IF(AX314="0","0",LOOKUP(AX314,{0,1,2,3,"3.5",4,5},{"F","D","C","B","A-","A","A+"}))</f>
        <v>F</v>
      </c>
      <c r="BL314" s="50">
        <f t="shared" si="100"/>
        <v>0</v>
      </c>
    </row>
    <row r="315" spans="1:64" ht="15" customHeight="1">
      <c r="A315" s="37">
        <v>2311</v>
      </c>
      <c r="B315" s="38" t="s">
        <v>771</v>
      </c>
      <c r="C315" s="150"/>
      <c r="D315" s="150"/>
      <c r="E315" s="99">
        <f t="shared" si="101"/>
        <v>0</v>
      </c>
      <c r="F315" s="105"/>
      <c r="G315" s="99">
        <f t="shared" si="82"/>
        <v>0</v>
      </c>
      <c r="H315" s="135">
        <f>IF(G315="0","0",LOOKUP(G315,{0,66,80,100,120,140,160},{0,1,2,3,"3.5",4,5}))</f>
        <v>0</v>
      </c>
      <c r="I315" s="105"/>
      <c r="J315" s="105"/>
      <c r="K315" s="136">
        <f t="shared" si="83"/>
        <v>0</v>
      </c>
      <c r="L315" s="99">
        <f>IF(K315="0","0",LOOKUP(K315,{0,66,80,100,120,140,160},{0,1,2,3,"3.5",4,5}))</f>
        <v>0</v>
      </c>
      <c r="M315" s="105"/>
      <c r="N315" s="105"/>
      <c r="O315" s="105"/>
      <c r="P315" s="99">
        <f t="shared" si="84"/>
        <v>0</v>
      </c>
      <c r="Q315" s="137">
        <f>IF(P315="0","0",LOOKUP(P315,{0,33,40,50,60,70,80},{0,1,2,3,"3.5",4,5}))</f>
        <v>0</v>
      </c>
      <c r="R315" s="105"/>
      <c r="S315" s="105"/>
      <c r="T315" s="101">
        <f t="shared" si="85"/>
        <v>0</v>
      </c>
      <c r="U315" s="105"/>
      <c r="V315" s="105"/>
      <c r="W315" s="101">
        <f t="shared" si="86"/>
        <v>0</v>
      </c>
      <c r="X315" s="138">
        <f t="shared" si="87"/>
        <v>0</v>
      </c>
      <c r="Y315" s="99">
        <f>IF(X315="0","0",LOOKUP(X315,{0,66,80,100,120,140,160},{0,1,2,3,"3.5",4,5}))</f>
        <v>0</v>
      </c>
      <c r="Z315" s="105"/>
      <c r="AA315" s="105"/>
      <c r="AB315" s="99">
        <f t="shared" si="88"/>
        <v>0</v>
      </c>
      <c r="AC315" s="105"/>
      <c r="AD315" s="105"/>
      <c r="AE315" s="139">
        <f t="shared" si="89"/>
        <v>0</v>
      </c>
      <c r="AF315" s="140">
        <f t="shared" si="90"/>
        <v>0</v>
      </c>
      <c r="AG315" s="137">
        <f>IF(AF315="0","0",LOOKUP(AF315,{0,66,80,100,120,140,160},{0,1,2,3,"3.5",4,5}))</f>
        <v>0</v>
      </c>
      <c r="AH315" s="105"/>
      <c r="AI315" s="105"/>
      <c r="AJ315" s="99">
        <f t="shared" si="91"/>
        <v>0</v>
      </c>
      <c r="AK315" s="105"/>
      <c r="AL315" s="105"/>
      <c r="AM315" s="141">
        <f t="shared" si="92"/>
        <v>0</v>
      </c>
      <c r="AN315" s="140">
        <f t="shared" si="93"/>
        <v>0</v>
      </c>
      <c r="AO315" s="137">
        <f>IF(AN315="0","0",LOOKUP(AN315,{0,66,80,100,120,140,160},{0,1,2,3,"3.5",4,5}))</f>
        <v>0</v>
      </c>
      <c r="AP315" s="105"/>
      <c r="AQ315" s="105"/>
      <c r="AR315" s="101">
        <f t="shared" si="94"/>
        <v>0</v>
      </c>
      <c r="AS315" s="105"/>
      <c r="AT315" s="105"/>
      <c r="AU315" s="141">
        <f t="shared" si="95"/>
        <v>0</v>
      </c>
      <c r="AV315" s="105"/>
      <c r="AW315" s="141">
        <f t="shared" si="96"/>
        <v>0</v>
      </c>
      <c r="AX315" s="137">
        <f>IF(AW315="0","0",LOOKUP(AW315,{0,66,80,100,120,140,160},{0,1,2,3,"3.5",4,5}))</f>
        <v>0</v>
      </c>
      <c r="AY315" s="107" t="s">
        <v>486</v>
      </c>
      <c r="AZ315" s="107">
        <f>IF(ISBLANK(AX315)," ",IF(AX315="0","0",LOOKUP(AX315,{0,1,2,3,"3.5",4,5},{0,0,0,1,"1.5",2,3})))</f>
        <v>0</v>
      </c>
      <c r="BA315" s="44">
        <f t="shared" si="97"/>
        <v>0</v>
      </c>
      <c r="BB315" s="43" t="str">
        <f t="shared" si="98"/>
        <v>F</v>
      </c>
      <c r="BC315" s="34" t="str">
        <f t="shared" si="99"/>
        <v>Fail</v>
      </c>
      <c r="BE315" s="49" t="str">
        <f>IF(H315="0","0",LOOKUP(H315,{0,1,2,3,"3.5",4,5},{"F","D","C","B","A-","A","A+"}))</f>
        <v>F</v>
      </c>
      <c r="BF315" s="49" t="str">
        <f>IF(L315="0","0",LOOKUP(L315,{0,1,2,3,"3.5",4,5},{"F","D","C","B","A-","A","A+"}))</f>
        <v>F</v>
      </c>
      <c r="BG315" s="49" t="str">
        <f>IF(Q315="0","0",LOOKUP(Q315,{0,1,2,3,"3.5",4,5},{"F","D","C","B","A-","A","A+"}))</f>
        <v>F</v>
      </c>
      <c r="BH315" s="49" t="str">
        <f>IF(Y315="0","0",LOOKUP(Y315,{0,1,2,3,"3.5",4,5},{"F","D","C","B","A-","A","A+"}))</f>
        <v>F</v>
      </c>
      <c r="BI315" s="49" t="str">
        <f>IF(AG315="0","0",LOOKUP(AG315,{0,1,2,3,"3.5",4,5},{"F","D","C","B","A-","A","A+"}))</f>
        <v>F</v>
      </c>
      <c r="BJ315" s="49" t="str">
        <f>IF(AO315="0","0",LOOKUP(AO315,{0,1,2,3,"3.5",4,5},{"F","D","C","B","A-","A","A+"}))</f>
        <v>F</v>
      </c>
      <c r="BK315" s="49" t="str">
        <f>IF(AX315="0","0",LOOKUP(AX315,{0,1,2,3,"3.5",4,5},{"F","D","C","B","A-","A","A+"}))</f>
        <v>F</v>
      </c>
      <c r="BL315" s="50">
        <f t="shared" si="100"/>
        <v>0</v>
      </c>
    </row>
    <row r="316" spans="1:64" ht="15" customHeight="1">
      <c r="A316" s="37">
        <v>2312</v>
      </c>
      <c r="B316" s="38" t="s">
        <v>772</v>
      </c>
      <c r="C316" s="150">
        <v>37</v>
      </c>
      <c r="D316" s="150">
        <v>56</v>
      </c>
      <c r="E316" s="99">
        <f t="shared" si="101"/>
        <v>93</v>
      </c>
      <c r="F316" s="105">
        <v>19</v>
      </c>
      <c r="G316" s="99">
        <f t="shared" si="82"/>
        <v>112</v>
      </c>
      <c r="H316" s="135">
        <f>IF(G316="0","0",LOOKUP(G316,{0,66,80,100,120,140,160},{0,1,2,3,"3.5",4,5}))</f>
        <v>3</v>
      </c>
      <c r="I316" s="105">
        <v>54</v>
      </c>
      <c r="J316" s="105">
        <v>44</v>
      </c>
      <c r="K316" s="136">
        <f t="shared" si="83"/>
        <v>98</v>
      </c>
      <c r="L316" s="99">
        <f>IF(K316="0","0",LOOKUP(K316,{0,66,80,100,120,140,160},{0,1,2,3,"3.5",4,5}))</f>
        <v>2</v>
      </c>
      <c r="M316" s="105">
        <v>25</v>
      </c>
      <c r="N316" s="105">
        <v>13</v>
      </c>
      <c r="O316" s="105">
        <v>10</v>
      </c>
      <c r="P316" s="99">
        <f t="shared" si="84"/>
        <v>48</v>
      </c>
      <c r="Q316" s="137">
        <f>IF(P316="0","0",LOOKUP(P316,{0,33,40,50,60,70,80},{0,1,2,3,"3.5",4,5}))</f>
        <v>2</v>
      </c>
      <c r="R316" s="105">
        <v>22</v>
      </c>
      <c r="S316" s="105">
        <v>34</v>
      </c>
      <c r="T316" s="101">
        <f t="shared" si="85"/>
        <v>56</v>
      </c>
      <c r="U316" s="105">
        <v>14</v>
      </c>
      <c r="V316" s="105">
        <v>9</v>
      </c>
      <c r="W316" s="101">
        <f t="shared" si="86"/>
        <v>23</v>
      </c>
      <c r="X316" s="138">
        <f t="shared" si="87"/>
        <v>79</v>
      </c>
      <c r="Y316" s="99">
        <f>IF(X316="0","0",LOOKUP(X316,{0,66,80,100,120,140,160},{0,1,2,3,"3.5",4,5}))</f>
        <v>1</v>
      </c>
      <c r="Z316" s="105">
        <v>43</v>
      </c>
      <c r="AA316" s="105">
        <v>24</v>
      </c>
      <c r="AB316" s="99">
        <f t="shared" si="88"/>
        <v>67</v>
      </c>
      <c r="AC316" s="105">
        <v>16</v>
      </c>
      <c r="AD316" s="105">
        <v>12</v>
      </c>
      <c r="AE316" s="139">
        <f t="shared" si="89"/>
        <v>28</v>
      </c>
      <c r="AF316" s="140">
        <f t="shared" si="90"/>
        <v>95</v>
      </c>
      <c r="AG316" s="137">
        <f>IF(AF316="0","0",LOOKUP(AF316,{0,66,80,100,120,140,160},{0,1,2,3,"3.5",4,5}))</f>
        <v>2</v>
      </c>
      <c r="AH316" s="105">
        <v>41</v>
      </c>
      <c r="AI316" s="105">
        <v>32</v>
      </c>
      <c r="AJ316" s="99">
        <f t="shared" si="91"/>
        <v>73</v>
      </c>
      <c r="AK316" s="105">
        <v>14</v>
      </c>
      <c r="AL316" s="105">
        <v>13</v>
      </c>
      <c r="AM316" s="141">
        <f t="shared" si="92"/>
        <v>27</v>
      </c>
      <c r="AN316" s="140">
        <f t="shared" si="93"/>
        <v>100</v>
      </c>
      <c r="AO316" s="137">
        <f>IF(AN316="0","0",LOOKUP(AN316,{0,66,80,100,120,140,160},{0,1,2,3,"3.5",4,5}))</f>
        <v>3</v>
      </c>
      <c r="AP316" s="105"/>
      <c r="AQ316" s="105">
        <v>12</v>
      </c>
      <c r="AR316" s="101">
        <f t="shared" si="94"/>
        <v>12</v>
      </c>
      <c r="AS316" s="105"/>
      <c r="AT316" s="105">
        <v>20</v>
      </c>
      <c r="AU316" s="141">
        <f t="shared" si="95"/>
        <v>20</v>
      </c>
      <c r="AV316" s="105"/>
      <c r="AW316" s="141">
        <f t="shared" si="96"/>
        <v>0</v>
      </c>
      <c r="AX316" s="137">
        <f>IF(AW316="0","0",LOOKUP(AW316,{0,66,80,100,120,140,160},{0,1,2,3,"3.5",4,5}))</f>
        <v>0</v>
      </c>
      <c r="AY316" s="107" t="s">
        <v>486</v>
      </c>
      <c r="AZ316" s="107">
        <f>IF(ISBLANK(AX316)," ",IF(AX316="0","0",LOOKUP(AX316,{0,1,2,3,"3.5",4,5},{0,0,0,1,"1.5",2,3})))</f>
        <v>0</v>
      </c>
      <c r="BA316" s="44">
        <f t="shared" si="97"/>
        <v>2.1666666666666665</v>
      </c>
      <c r="BB316" s="43" t="str">
        <f t="shared" si="98"/>
        <v>C</v>
      </c>
      <c r="BC316" s="34" t="str">
        <f t="shared" si="99"/>
        <v>Bellow Average Result</v>
      </c>
      <c r="BE316" s="49" t="str">
        <f>IF(H316="0","0",LOOKUP(H316,{0,1,2,3,"3.5",4,5},{"F","D","C","B","A-","A","A+"}))</f>
        <v>B</v>
      </c>
      <c r="BF316" s="49" t="str">
        <f>IF(L316="0","0",LOOKUP(L316,{0,1,2,3,"3.5",4,5},{"F","D","C","B","A-","A","A+"}))</f>
        <v>C</v>
      </c>
      <c r="BG316" s="49" t="str">
        <f>IF(Q316="0","0",LOOKUP(Q316,{0,1,2,3,"3.5",4,5},{"F","D","C","B","A-","A","A+"}))</f>
        <v>C</v>
      </c>
      <c r="BH316" s="49" t="str">
        <f>IF(Y316="0","0",LOOKUP(Y316,{0,1,2,3,"3.5",4,5},{"F","D","C","B","A-","A","A+"}))</f>
        <v>D</v>
      </c>
      <c r="BI316" s="49" t="str">
        <f>IF(AG316="0","0",LOOKUP(AG316,{0,1,2,3,"3.5",4,5},{"F","D","C","B","A-","A","A+"}))</f>
        <v>C</v>
      </c>
      <c r="BJ316" s="49" t="str">
        <f>IF(AO316="0","0",LOOKUP(AO316,{0,1,2,3,"3.5",4,5},{"F","D","C","B","A-","A","A+"}))</f>
        <v>B</v>
      </c>
      <c r="BK316" s="49" t="str">
        <f>IF(AX316="0","0",LOOKUP(AX316,{0,1,2,3,"3.5",4,5},{"F","D","C","B","A-","A","A+"}))</f>
        <v>F</v>
      </c>
      <c r="BL316" s="50">
        <f t="shared" si="100"/>
        <v>532</v>
      </c>
    </row>
    <row r="317" spans="1:64" ht="15" customHeight="1">
      <c r="A317" s="37">
        <v>2313</v>
      </c>
      <c r="B317" s="38" t="s">
        <v>773</v>
      </c>
      <c r="C317" s="150">
        <v>25</v>
      </c>
      <c r="D317" s="150">
        <v>51</v>
      </c>
      <c r="E317" s="99">
        <f t="shared" si="101"/>
        <v>76</v>
      </c>
      <c r="F317" s="105">
        <v>16</v>
      </c>
      <c r="G317" s="99">
        <f t="shared" si="82"/>
        <v>92</v>
      </c>
      <c r="H317" s="135">
        <f>IF(G317="0","0",LOOKUP(G317,{0,66,80,100,120,140,160},{0,1,2,3,"3.5",4,5}))</f>
        <v>2</v>
      </c>
      <c r="I317" s="105">
        <v>53</v>
      </c>
      <c r="J317" s="105">
        <v>44</v>
      </c>
      <c r="K317" s="136">
        <f t="shared" si="83"/>
        <v>97</v>
      </c>
      <c r="L317" s="99">
        <f>IF(K317="0","0",LOOKUP(K317,{0,66,80,100,120,140,160},{0,1,2,3,"3.5",4,5}))</f>
        <v>2</v>
      </c>
      <c r="M317" s="105">
        <v>23</v>
      </c>
      <c r="N317" s="105">
        <v>10</v>
      </c>
      <c r="O317" s="105"/>
      <c r="P317" s="99">
        <f t="shared" si="84"/>
        <v>0</v>
      </c>
      <c r="Q317" s="137">
        <f>IF(P317="0","0",LOOKUP(P317,{0,33,40,50,60,70,80},{0,1,2,3,"3.5",4,5}))</f>
        <v>0</v>
      </c>
      <c r="R317" s="105">
        <v>17</v>
      </c>
      <c r="S317" s="105">
        <v>31</v>
      </c>
      <c r="T317" s="101">
        <f t="shared" si="85"/>
        <v>48</v>
      </c>
      <c r="U317" s="105">
        <v>15</v>
      </c>
      <c r="V317" s="105">
        <v>10</v>
      </c>
      <c r="W317" s="101">
        <f t="shared" si="86"/>
        <v>25</v>
      </c>
      <c r="X317" s="138">
        <f t="shared" si="87"/>
        <v>73</v>
      </c>
      <c r="Y317" s="99">
        <f>IF(X317="0","0",LOOKUP(X317,{0,66,80,100,120,140,160},{0,1,2,3,"3.5",4,5}))</f>
        <v>1</v>
      </c>
      <c r="Z317" s="105">
        <v>32</v>
      </c>
      <c r="AA317" s="105">
        <v>15</v>
      </c>
      <c r="AB317" s="99">
        <f t="shared" si="88"/>
        <v>47</v>
      </c>
      <c r="AC317" s="105">
        <v>21</v>
      </c>
      <c r="AD317" s="105">
        <v>16</v>
      </c>
      <c r="AE317" s="139">
        <f t="shared" si="89"/>
        <v>37</v>
      </c>
      <c r="AF317" s="140">
        <f t="shared" si="90"/>
        <v>84</v>
      </c>
      <c r="AG317" s="137">
        <f>IF(AF317="0","0",LOOKUP(AF317,{0,66,80,100,120,140,160},{0,1,2,3,"3.5",4,5}))</f>
        <v>2</v>
      </c>
      <c r="AH317" s="105">
        <v>28</v>
      </c>
      <c r="AI317" s="105">
        <v>23</v>
      </c>
      <c r="AJ317" s="99">
        <f t="shared" si="91"/>
        <v>51</v>
      </c>
      <c r="AK317" s="105">
        <v>17</v>
      </c>
      <c r="AL317" s="105">
        <v>11</v>
      </c>
      <c r="AM317" s="141">
        <f t="shared" si="92"/>
        <v>28</v>
      </c>
      <c r="AN317" s="140">
        <f t="shared" si="93"/>
        <v>79</v>
      </c>
      <c r="AO317" s="137">
        <f>IF(AN317="0","0",LOOKUP(AN317,{0,66,80,100,120,140,160},{0,1,2,3,"3.5",4,5}))</f>
        <v>1</v>
      </c>
      <c r="AP317" s="105">
        <v>30</v>
      </c>
      <c r="AQ317" s="105">
        <v>17</v>
      </c>
      <c r="AR317" s="101">
        <f t="shared" si="94"/>
        <v>47</v>
      </c>
      <c r="AS317" s="105">
        <v>16</v>
      </c>
      <c r="AT317" s="105">
        <v>14</v>
      </c>
      <c r="AU317" s="141">
        <f t="shared" si="95"/>
        <v>30</v>
      </c>
      <c r="AV317" s="105"/>
      <c r="AW317" s="141">
        <f t="shared" si="96"/>
        <v>0</v>
      </c>
      <c r="AX317" s="137">
        <f>IF(AW317="0","0",LOOKUP(AW317,{0,66,80,100,120,140,160},{0,1,2,3,"3.5",4,5}))</f>
        <v>0</v>
      </c>
      <c r="AY317" s="107" t="s">
        <v>486</v>
      </c>
      <c r="AZ317" s="107">
        <f>IF(ISBLANK(AX317)," ",IF(AX317="0","0",LOOKUP(AX317,{0,1,2,3,"3.5",4,5},{0,0,0,1,"1.5",2,3})))</f>
        <v>0</v>
      </c>
      <c r="BA317" s="44">
        <f t="shared" si="97"/>
        <v>0</v>
      </c>
      <c r="BB317" s="43" t="str">
        <f t="shared" si="98"/>
        <v>F</v>
      </c>
      <c r="BC317" s="34" t="str">
        <f t="shared" si="99"/>
        <v>Fail</v>
      </c>
      <c r="BE317" s="49" t="str">
        <f>IF(H317="0","0",LOOKUP(H317,{0,1,2,3,"3.5",4,5},{"F","D","C","B","A-","A","A+"}))</f>
        <v>C</v>
      </c>
      <c r="BF317" s="49" t="str">
        <f>IF(L317="0","0",LOOKUP(L317,{0,1,2,3,"3.5",4,5},{"F","D","C","B","A-","A","A+"}))</f>
        <v>C</v>
      </c>
      <c r="BG317" s="49" t="str">
        <f>IF(Q317="0","0",LOOKUP(Q317,{0,1,2,3,"3.5",4,5},{"F","D","C","B","A-","A","A+"}))</f>
        <v>F</v>
      </c>
      <c r="BH317" s="49" t="str">
        <f>IF(Y317="0","0",LOOKUP(Y317,{0,1,2,3,"3.5",4,5},{"F","D","C","B","A-","A","A+"}))</f>
        <v>D</v>
      </c>
      <c r="BI317" s="49" t="str">
        <f>IF(AG317="0","0",LOOKUP(AG317,{0,1,2,3,"3.5",4,5},{"F","D","C","B","A-","A","A+"}))</f>
        <v>C</v>
      </c>
      <c r="BJ317" s="49" t="str">
        <f>IF(AO317="0","0",LOOKUP(AO317,{0,1,2,3,"3.5",4,5},{"F","D","C","B","A-","A","A+"}))</f>
        <v>D</v>
      </c>
      <c r="BK317" s="49" t="str">
        <f>IF(AX317="0","0",LOOKUP(AX317,{0,1,2,3,"3.5",4,5},{"F","D","C","B","A-","A","A+"}))</f>
        <v>F</v>
      </c>
      <c r="BL317" s="50">
        <f t="shared" si="100"/>
        <v>425</v>
      </c>
    </row>
    <row r="318" spans="1:64" ht="15" customHeight="1">
      <c r="A318" s="37">
        <v>2314</v>
      </c>
      <c r="B318" s="38" t="s">
        <v>774</v>
      </c>
      <c r="C318" s="150"/>
      <c r="D318" s="150"/>
      <c r="E318" s="99">
        <f t="shared" si="101"/>
        <v>0</v>
      </c>
      <c r="F318" s="105"/>
      <c r="G318" s="99">
        <f t="shared" si="82"/>
        <v>0</v>
      </c>
      <c r="H318" s="135">
        <f>IF(G318="0","0",LOOKUP(G318,{0,66,80,100,120,140,160},{0,1,2,3,"3.5",4,5}))</f>
        <v>0</v>
      </c>
      <c r="I318" s="105"/>
      <c r="J318" s="105"/>
      <c r="K318" s="136">
        <f t="shared" si="83"/>
        <v>0</v>
      </c>
      <c r="L318" s="99">
        <f>IF(K318="0","0",LOOKUP(K318,{0,66,80,100,120,140,160},{0,1,2,3,"3.5",4,5}))</f>
        <v>0</v>
      </c>
      <c r="M318" s="105"/>
      <c r="N318" s="105"/>
      <c r="O318" s="105"/>
      <c r="P318" s="99">
        <f t="shared" si="84"/>
        <v>0</v>
      </c>
      <c r="Q318" s="137">
        <f>IF(P318="0","0",LOOKUP(P318,{0,33,40,50,60,70,80},{0,1,2,3,"3.5",4,5}))</f>
        <v>0</v>
      </c>
      <c r="R318" s="105"/>
      <c r="S318" s="105"/>
      <c r="T318" s="101">
        <f t="shared" si="85"/>
        <v>0</v>
      </c>
      <c r="U318" s="105"/>
      <c r="V318" s="105"/>
      <c r="W318" s="101">
        <f t="shared" si="86"/>
        <v>0</v>
      </c>
      <c r="X318" s="138">
        <f t="shared" si="87"/>
        <v>0</v>
      </c>
      <c r="Y318" s="99">
        <f>IF(X318="0","0",LOOKUP(X318,{0,66,80,100,120,140,160},{0,1,2,3,"3.5",4,5}))</f>
        <v>0</v>
      </c>
      <c r="Z318" s="105"/>
      <c r="AA318" s="105"/>
      <c r="AB318" s="99">
        <f t="shared" si="88"/>
        <v>0</v>
      </c>
      <c r="AC318" s="105"/>
      <c r="AD318" s="105"/>
      <c r="AE318" s="139">
        <f t="shared" si="89"/>
        <v>0</v>
      </c>
      <c r="AF318" s="140">
        <f t="shared" si="90"/>
        <v>0</v>
      </c>
      <c r="AG318" s="137">
        <f>IF(AF318="0","0",LOOKUP(AF318,{0,66,80,100,120,140,160},{0,1,2,3,"3.5",4,5}))</f>
        <v>0</v>
      </c>
      <c r="AH318" s="105"/>
      <c r="AI318" s="105"/>
      <c r="AJ318" s="99">
        <f t="shared" si="91"/>
        <v>0</v>
      </c>
      <c r="AK318" s="105"/>
      <c r="AL318" s="105"/>
      <c r="AM318" s="141">
        <f t="shared" si="92"/>
        <v>0</v>
      </c>
      <c r="AN318" s="140">
        <f t="shared" si="93"/>
        <v>0</v>
      </c>
      <c r="AO318" s="137">
        <f>IF(AN318="0","0",LOOKUP(AN318,{0,66,80,100,120,140,160},{0,1,2,3,"3.5",4,5}))</f>
        <v>0</v>
      </c>
      <c r="AP318" s="105"/>
      <c r="AQ318" s="105"/>
      <c r="AR318" s="101">
        <f t="shared" si="94"/>
        <v>0</v>
      </c>
      <c r="AS318" s="105"/>
      <c r="AT318" s="105"/>
      <c r="AU318" s="141">
        <f t="shared" si="95"/>
        <v>0</v>
      </c>
      <c r="AV318" s="105"/>
      <c r="AW318" s="141">
        <f t="shared" si="96"/>
        <v>0</v>
      </c>
      <c r="AX318" s="137">
        <f>IF(AW318="0","0",LOOKUP(AW318,{0,66,80,100,120,140,160},{0,1,2,3,"3.5",4,5}))</f>
        <v>0</v>
      </c>
      <c r="AY318" s="107" t="s">
        <v>486</v>
      </c>
      <c r="AZ318" s="107">
        <f>IF(ISBLANK(AX318)," ",IF(AX318="0","0",LOOKUP(AX318,{0,1,2,3,"3.5",4,5},{0,0,0,1,"1.5",2,3})))</f>
        <v>0</v>
      </c>
      <c r="BA318" s="44">
        <f t="shared" si="97"/>
        <v>0</v>
      </c>
      <c r="BB318" s="43" t="str">
        <f t="shared" si="98"/>
        <v>F</v>
      </c>
      <c r="BC318" s="34" t="str">
        <f t="shared" si="99"/>
        <v>Fail</v>
      </c>
      <c r="BE318" s="49" t="str">
        <f>IF(H318="0","0",LOOKUP(H318,{0,1,2,3,"3.5",4,5},{"F","D","C","B","A-","A","A+"}))</f>
        <v>F</v>
      </c>
      <c r="BF318" s="49" t="str">
        <f>IF(L318="0","0",LOOKUP(L318,{0,1,2,3,"3.5",4,5},{"F","D","C","B","A-","A","A+"}))</f>
        <v>F</v>
      </c>
      <c r="BG318" s="49" t="str">
        <f>IF(Q318="0","0",LOOKUP(Q318,{0,1,2,3,"3.5",4,5},{"F","D","C","B","A-","A","A+"}))</f>
        <v>F</v>
      </c>
      <c r="BH318" s="49" t="str">
        <f>IF(Y318="0","0",LOOKUP(Y318,{0,1,2,3,"3.5",4,5},{"F","D","C","B","A-","A","A+"}))</f>
        <v>F</v>
      </c>
      <c r="BI318" s="49" t="str">
        <f>IF(AG318="0","0",LOOKUP(AG318,{0,1,2,3,"3.5",4,5},{"F","D","C","B","A-","A","A+"}))</f>
        <v>F</v>
      </c>
      <c r="BJ318" s="49" t="str">
        <f>IF(AO318="0","0",LOOKUP(AO318,{0,1,2,3,"3.5",4,5},{"F","D","C","B","A-","A","A+"}))</f>
        <v>F</v>
      </c>
      <c r="BK318" s="49" t="str">
        <f>IF(AX318="0","0",LOOKUP(AX318,{0,1,2,3,"3.5",4,5},{"F","D","C","B","A-","A","A+"}))</f>
        <v>F</v>
      </c>
      <c r="BL318" s="50">
        <f t="shared" si="100"/>
        <v>0</v>
      </c>
    </row>
    <row r="319" spans="1:64" ht="15" customHeight="1">
      <c r="A319" s="37">
        <v>2315</v>
      </c>
      <c r="B319" s="38" t="s">
        <v>775</v>
      </c>
      <c r="C319" s="150">
        <v>35</v>
      </c>
      <c r="D319" s="150">
        <v>67</v>
      </c>
      <c r="E319" s="99">
        <f t="shared" si="101"/>
        <v>102</v>
      </c>
      <c r="F319" s="105">
        <v>19</v>
      </c>
      <c r="G319" s="99">
        <f t="shared" si="82"/>
        <v>121</v>
      </c>
      <c r="H319" s="135" t="str">
        <f>IF(G319="0","0",LOOKUP(G319,{0,66,80,100,120,140,160},{0,1,2,3,"3.5",4,5}))</f>
        <v>3.5</v>
      </c>
      <c r="I319" s="105">
        <v>46</v>
      </c>
      <c r="J319" s="105">
        <v>36</v>
      </c>
      <c r="K319" s="136">
        <f t="shared" si="83"/>
        <v>82</v>
      </c>
      <c r="L319" s="99">
        <f>IF(K319="0","0",LOOKUP(K319,{0,66,80,100,120,140,160},{0,1,2,3,"3.5",4,5}))</f>
        <v>2</v>
      </c>
      <c r="M319" s="105">
        <v>20</v>
      </c>
      <c r="N319" s="105">
        <v>10</v>
      </c>
      <c r="O319" s="105"/>
      <c r="P319" s="99">
        <f t="shared" si="84"/>
        <v>0</v>
      </c>
      <c r="Q319" s="137">
        <f>IF(P319="0","0",LOOKUP(P319,{0,33,40,50,60,70,80},{0,1,2,3,"3.5",4,5}))</f>
        <v>0</v>
      </c>
      <c r="R319" s="105">
        <v>19</v>
      </c>
      <c r="S319" s="105"/>
      <c r="T319" s="101">
        <f t="shared" si="85"/>
        <v>19</v>
      </c>
      <c r="U319" s="105">
        <v>12</v>
      </c>
      <c r="V319" s="105"/>
      <c r="W319" s="101">
        <f t="shared" si="86"/>
        <v>12</v>
      </c>
      <c r="X319" s="138">
        <f t="shared" si="87"/>
        <v>0</v>
      </c>
      <c r="Y319" s="99">
        <f>IF(X319="0","0",LOOKUP(X319,{0,66,80,100,120,140,160},{0,1,2,3,"3.5",4,5}))</f>
        <v>0</v>
      </c>
      <c r="Z319" s="114">
        <v>37</v>
      </c>
      <c r="AA319" s="105">
        <v>28</v>
      </c>
      <c r="AB319" s="99">
        <f t="shared" si="88"/>
        <v>65</v>
      </c>
      <c r="AC319" s="105"/>
      <c r="AD319" s="105">
        <v>20</v>
      </c>
      <c r="AE319" s="139">
        <f t="shared" si="89"/>
        <v>20</v>
      </c>
      <c r="AF319" s="140">
        <f t="shared" si="90"/>
        <v>85</v>
      </c>
      <c r="AG319" s="137">
        <f>IF(AF319="0","0",LOOKUP(AF319,{0,66,80,100,120,140,160},{0,1,2,3,"3.5",4,5}))</f>
        <v>2</v>
      </c>
      <c r="AH319" s="105">
        <v>40</v>
      </c>
      <c r="AI319" s="105">
        <v>36</v>
      </c>
      <c r="AJ319" s="99">
        <f t="shared" si="91"/>
        <v>76</v>
      </c>
      <c r="AK319" s="105">
        <v>16</v>
      </c>
      <c r="AL319" s="105">
        <v>13</v>
      </c>
      <c r="AM319" s="141">
        <f t="shared" si="92"/>
        <v>29</v>
      </c>
      <c r="AN319" s="140">
        <f t="shared" si="93"/>
        <v>105</v>
      </c>
      <c r="AO319" s="137">
        <f>IF(AN319="0","0",LOOKUP(AN319,{0,66,80,100,120,140,160},{0,1,2,3,"3.5",4,5}))</f>
        <v>3</v>
      </c>
      <c r="AP319" s="105">
        <v>35</v>
      </c>
      <c r="AQ319" s="105">
        <v>25</v>
      </c>
      <c r="AR319" s="101">
        <f t="shared" si="94"/>
        <v>60</v>
      </c>
      <c r="AS319" s="105">
        <v>15</v>
      </c>
      <c r="AT319" s="105">
        <v>21</v>
      </c>
      <c r="AU319" s="141">
        <f t="shared" si="95"/>
        <v>36</v>
      </c>
      <c r="AV319" s="105"/>
      <c r="AW319" s="141">
        <f t="shared" si="96"/>
        <v>0</v>
      </c>
      <c r="AX319" s="137">
        <f>IF(AW319="0","0",LOOKUP(AW319,{0,66,80,100,120,140,160},{0,1,2,3,"3.5",4,5}))</f>
        <v>0</v>
      </c>
      <c r="AY319" s="107" t="s">
        <v>486</v>
      </c>
      <c r="AZ319" s="107">
        <f>IF(ISBLANK(AX319)," ",IF(AX319="0","0",LOOKUP(AX319,{0,1,2,3,"3.5",4,5},{0,0,0,1,"1.5",2,3})))</f>
        <v>0</v>
      </c>
      <c r="BA319" s="44">
        <f t="shared" si="97"/>
        <v>0</v>
      </c>
      <c r="BB319" s="43" t="str">
        <f t="shared" si="98"/>
        <v>F</v>
      </c>
      <c r="BC319" s="34" t="str">
        <f t="shared" si="99"/>
        <v>Fail</v>
      </c>
      <c r="BE319" s="49" t="str">
        <f>IF(H319="0","0",LOOKUP(H319,{0,1,2,3,"3.5",4,5},{"F","D","C","B","A-","A","A+"}))</f>
        <v>A-</v>
      </c>
      <c r="BF319" s="49" t="str">
        <f>IF(L319="0","0",LOOKUP(L319,{0,1,2,3,"3.5",4,5},{"F","D","C","B","A-","A","A+"}))</f>
        <v>C</v>
      </c>
      <c r="BG319" s="49" t="str">
        <f>IF(Q319="0","0",LOOKUP(Q319,{0,1,2,3,"3.5",4,5},{"F","D","C","B","A-","A","A+"}))</f>
        <v>F</v>
      </c>
      <c r="BH319" s="49" t="str">
        <f>IF(Y319="0","0",LOOKUP(Y319,{0,1,2,3,"3.5",4,5},{"F","D","C","B","A-","A","A+"}))</f>
        <v>F</v>
      </c>
      <c r="BI319" s="49" t="str">
        <f>IF(AG319="0","0",LOOKUP(AG319,{0,1,2,3,"3.5",4,5},{"F","D","C","B","A-","A","A+"}))</f>
        <v>C</v>
      </c>
      <c r="BJ319" s="49" t="str">
        <f>IF(AO319="0","0",LOOKUP(AO319,{0,1,2,3,"3.5",4,5},{"F","D","C","B","A-","A","A+"}))</f>
        <v>B</v>
      </c>
      <c r="BK319" s="49" t="str">
        <f>IF(AX319="0","0",LOOKUP(AX319,{0,1,2,3,"3.5",4,5},{"F","D","C","B","A-","A","A+"}))</f>
        <v>F</v>
      </c>
      <c r="BL319" s="50">
        <f t="shared" si="100"/>
        <v>393</v>
      </c>
    </row>
    <row r="320" spans="1:64" ht="15" customHeight="1">
      <c r="A320" s="37">
        <v>2316</v>
      </c>
      <c r="B320" s="38" t="s">
        <v>776</v>
      </c>
      <c r="C320" s="150">
        <v>29</v>
      </c>
      <c r="D320" s="150">
        <v>51</v>
      </c>
      <c r="E320" s="99">
        <f t="shared" si="101"/>
        <v>80</v>
      </c>
      <c r="F320" s="105">
        <v>15</v>
      </c>
      <c r="G320" s="99">
        <f t="shared" si="82"/>
        <v>95</v>
      </c>
      <c r="H320" s="135">
        <f>IF(G320="0","0",LOOKUP(G320,{0,66,80,100,120,140,160},{0,1,2,3,"3.5",4,5}))</f>
        <v>2</v>
      </c>
      <c r="I320" s="105">
        <v>57</v>
      </c>
      <c r="J320" s="105">
        <v>61</v>
      </c>
      <c r="K320" s="136">
        <f t="shared" si="83"/>
        <v>118</v>
      </c>
      <c r="L320" s="99">
        <f>IF(K320="0","0",LOOKUP(K320,{0,66,80,100,120,140,160},{0,1,2,3,"3.5",4,5}))</f>
        <v>3</v>
      </c>
      <c r="M320" s="105">
        <v>18</v>
      </c>
      <c r="N320" s="105">
        <v>16</v>
      </c>
      <c r="O320" s="105">
        <v>18</v>
      </c>
      <c r="P320" s="99">
        <f t="shared" si="84"/>
        <v>52</v>
      </c>
      <c r="Q320" s="137">
        <f>IF(P320="0","0",LOOKUP(P320,{0,33,40,50,60,70,80},{0,1,2,3,"3.5",4,5}))</f>
        <v>3</v>
      </c>
      <c r="R320" s="105">
        <v>16</v>
      </c>
      <c r="S320" s="105">
        <v>33</v>
      </c>
      <c r="T320" s="101">
        <f t="shared" si="85"/>
        <v>49</v>
      </c>
      <c r="U320" s="105">
        <v>17</v>
      </c>
      <c r="V320" s="105">
        <v>16</v>
      </c>
      <c r="W320" s="101">
        <f t="shared" si="86"/>
        <v>33</v>
      </c>
      <c r="X320" s="138">
        <f t="shared" si="87"/>
        <v>82</v>
      </c>
      <c r="Y320" s="99">
        <f>IF(X320="0","0",LOOKUP(X320,{0,66,80,100,120,140,160},{0,1,2,3,"3.5",4,5}))</f>
        <v>2</v>
      </c>
      <c r="Z320" s="105">
        <v>35</v>
      </c>
      <c r="AA320" s="105">
        <v>30</v>
      </c>
      <c r="AB320" s="99">
        <f t="shared" si="88"/>
        <v>65</v>
      </c>
      <c r="AC320" s="105">
        <v>26</v>
      </c>
      <c r="AD320" s="105">
        <v>24</v>
      </c>
      <c r="AE320" s="139">
        <f t="shared" si="89"/>
        <v>50</v>
      </c>
      <c r="AF320" s="140">
        <f t="shared" si="90"/>
        <v>115</v>
      </c>
      <c r="AG320" s="137">
        <f>IF(AF320="0","0",LOOKUP(AF320,{0,66,80,100,120,140,160},{0,1,2,3,"3.5",4,5}))</f>
        <v>3</v>
      </c>
      <c r="AH320" s="105">
        <v>40</v>
      </c>
      <c r="AI320" s="105">
        <v>17</v>
      </c>
      <c r="AJ320" s="99">
        <f t="shared" si="91"/>
        <v>57</v>
      </c>
      <c r="AK320" s="105">
        <v>21</v>
      </c>
      <c r="AL320" s="105">
        <v>24</v>
      </c>
      <c r="AM320" s="141">
        <f t="shared" si="92"/>
        <v>45</v>
      </c>
      <c r="AN320" s="140">
        <f t="shared" si="93"/>
        <v>102</v>
      </c>
      <c r="AO320" s="137">
        <f>IF(AN320="0","0",LOOKUP(AN320,{0,66,80,100,120,140,160},{0,1,2,3,"3.5",4,5}))</f>
        <v>3</v>
      </c>
      <c r="AP320" s="105">
        <v>14</v>
      </c>
      <c r="AQ320" s="105"/>
      <c r="AR320" s="101">
        <f t="shared" si="94"/>
        <v>14</v>
      </c>
      <c r="AS320" s="105">
        <v>18</v>
      </c>
      <c r="AT320" s="105"/>
      <c r="AU320" s="141">
        <f t="shared" si="95"/>
        <v>18</v>
      </c>
      <c r="AV320" s="105"/>
      <c r="AW320" s="141">
        <f t="shared" si="96"/>
        <v>0</v>
      </c>
      <c r="AX320" s="137">
        <f>IF(AW320="0","0",LOOKUP(AW320,{0,66,80,100,120,140,160},{0,1,2,3,"3.5",4,5}))</f>
        <v>0</v>
      </c>
      <c r="AY320" s="107" t="s">
        <v>486</v>
      </c>
      <c r="AZ320" s="107">
        <f>IF(ISBLANK(AX320)," ",IF(AX320="0","0",LOOKUP(AX320,{0,1,2,3,"3.5",4,5},{0,0,0,1,"1.5",2,3})))</f>
        <v>0</v>
      </c>
      <c r="BA320" s="44">
        <f t="shared" si="97"/>
        <v>2.6666666666666665</v>
      </c>
      <c r="BB320" s="43" t="str">
        <f t="shared" si="98"/>
        <v>C</v>
      </c>
      <c r="BC320" s="34" t="str">
        <f t="shared" si="99"/>
        <v>Bellow Average Result</v>
      </c>
      <c r="BE320" s="49" t="str">
        <f>IF(H320="0","0",LOOKUP(H320,{0,1,2,3,"3.5",4,5},{"F","D","C","B","A-","A","A+"}))</f>
        <v>C</v>
      </c>
      <c r="BF320" s="49" t="str">
        <f>IF(L320="0","0",LOOKUP(L320,{0,1,2,3,"3.5",4,5},{"F","D","C","B","A-","A","A+"}))</f>
        <v>B</v>
      </c>
      <c r="BG320" s="49" t="str">
        <f>IF(Q320="0","0",LOOKUP(Q320,{0,1,2,3,"3.5",4,5},{"F","D","C","B","A-","A","A+"}))</f>
        <v>B</v>
      </c>
      <c r="BH320" s="49" t="str">
        <f>IF(Y320="0","0",LOOKUP(Y320,{0,1,2,3,"3.5",4,5},{"F","D","C","B","A-","A","A+"}))</f>
        <v>C</v>
      </c>
      <c r="BI320" s="49" t="str">
        <f>IF(AG320="0","0",LOOKUP(AG320,{0,1,2,3,"3.5",4,5},{"F","D","C","B","A-","A","A+"}))</f>
        <v>B</v>
      </c>
      <c r="BJ320" s="49" t="str">
        <f>IF(AO320="0","0",LOOKUP(AO320,{0,1,2,3,"3.5",4,5},{"F","D","C","B","A-","A","A+"}))</f>
        <v>B</v>
      </c>
      <c r="BK320" s="49" t="str">
        <f>IF(AX320="0","0",LOOKUP(AX320,{0,1,2,3,"3.5",4,5},{"F","D","C","B","A-","A","A+"}))</f>
        <v>F</v>
      </c>
      <c r="BL320" s="50">
        <f t="shared" si="100"/>
        <v>564</v>
      </c>
    </row>
    <row r="321" spans="1:64" ht="15" customHeight="1">
      <c r="A321" s="37">
        <v>2317</v>
      </c>
      <c r="B321" s="38" t="s">
        <v>777</v>
      </c>
      <c r="C321" s="150"/>
      <c r="D321" s="150"/>
      <c r="E321" s="99">
        <f t="shared" si="101"/>
        <v>0</v>
      </c>
      <c r="F321" s="105"/>
      <c r="G321" s="99">
        <f t="shared" si="82"/>
        <v>0</v>
      </c>
      <c r="H321" s="135">
        <f>IF(G321="0","0",LOOKUP(G321,{0,66,80,100,120,140,160},{0,1,2,3,"3.5",4,5}))</f>
        <v>0</v>
      </c>
      <c r="I321" s="105"/>
      <c r="J321" s="105"/>
      <c r="K321" s="136">
        <f t="shared" si="83"/>
        <v>0</v>
      </c>
      <c r="L321" s="99">
        <f>IF(K321="0","0",LOOKUP(K321,{0,66,80,100,120,140,160},{0,1,2,3,"3.5",4,5}))</f>
        <v>0</v>
      </c>
      <c r="M321" s="105"/>
      <c r="N321" s="105"/>
      <c r="O321" s="105"/>
      <c r="P321" s="99">
        <f t="shared" si="84"/>
        <v>0</v>
      </c>
      <c r="Q321" s="137">
        <f>IF(P321="0","0",LOOKUP(P321,{0,33,40,50,60,70,80},{0,1,2,3,"3.5",4,5}))</f>
        <v>0</v>
      </c>
      <c r="R321" s="105"/>
      <c r="S321" s="105"/>
      <c r="T321" s="101">
        <f t="shared" si="85"/>
        <v>0</v>
      </c>
      <c r="U321" s="105"/>
      <c r="V321" s="105"/>
      <c r="W321" s="101">
        <f t="shared" si="86"/>
        <v>0</v>
      </c>
      <c r="X321" s="138">
        <f t="shared" si="87"/>
        <v>0</v>
      </c>
      <c r="Y321" s="99">
        <f>IF(X321="0","0",LOOKUP(X321,{0,66,80,100,120,140,160},{0,1,2,3,"3.5",4,5}))</f>
        <v>0</v>
      </c>
      <c r="Z321" s="105"/>
      <c r="AA321" s="105"/>
      <c r="AB321" s="99">
        <f t="shared" si="88"/>
        <v>0</v>
      </c>
      <c r="AC321" s="105"/>
      <c r="AD321" s="105"/>
      <c r="AE321" s="139">
        <f t="shared" si="89"/>
        <v>0</v>
      </c>
      <c r="AF321" s="140">
        <f t="shared" si="90"/>
        <v>0</v>
      </c>
      <c r="AG321" s="137">
        <f>IF(AF321="0","0",LOOKUP(AF321,{0,66,80,100,120,140,160},{0,1,2,3,"3.5",4,5}))</f>
        <v>0</v>
      </c>
      <c r="AH321" s="105"/>
      <c r="AI321" s="105"/>
      <c r="AJ321" s="99">
        <f t="shared" si="91"/>
        <v>0</v>
      </c>
      <c r="AK321" s="105"/>
      <c r="AL321" s="105"/>
      <c r="AM321" s="141">
        <f t="shared" si="92"/>
        <v>0</v>
      </c>
      <c r="AN321" s="140">
        <f t="shared" si="93"/>
        <v>0</v>
      </c>
      <c r="AO321" s="137">
        <f>IF(AN321="0","0",LOOKUP(AN321,{0,66,80,100,120,140,160},{0,1,2,3,"3.5",4,5}))</f>
        <v>0</v>
      </c>
      <c r="AP321" s="105"/>
      <c r="AQ321" s="105"/>
      <c r="AR321" s="101">
        <f t="shared" si="94"/>
        <v>0</v>
      </c>
      <c r="AS321" s="105"/>
      <c r="AT321" s="105"/>
      <c r="AU321" s="141">
        <f t="shared" si="95"/>
        <v>0</v>
      </c>
      <c r="AV321" s="105"/>
      <c r="AW321" s="141">
        <f t="shared" si="96"/>
        <v>0</v>
      </c>
      <c r="AX321" s="137">
        <f>IF(AW321="0","0",LOOKUP(AW321,{0,66,80,100,120,140,160},{0,1,2,3,"3.5",4,5}))</f>
        <v>0</v>
      </c>
      <c r="AY321" s="107" t="s">
        <v>486</v>
      </c>
      <c r="AZ321" s="107">
        <f>IF(ISBLANK(AX321)," ",IF(AX321="0","0",LOOKUP(AX321,{0,1,2,3,"3.5",4,5},{0,0,0,1,"1.5",2,3})))</f>
        <v>0</v>
      </c>
      <c r="BA321" s="44">
        <f t="shared" si="97"/>
        <v>0</v>
      </c>
      <c r="BB321" s="43" t="str">
        <f t="shared" si="98"/>
        <v>F</v>
      </c>
      <c r="BC321" s="34" t="str">
        <f t="shared" si="99"/>
        <v>Fail</v>
      </c>
      <c r="BE321" s="49" t="str">
        <f>IF(H321="0","0",LOOKUP(H321,{0,1,2,3,"3.5",4,5},{"F","D","C","B","A-","A","A+"}))</f>
        <v>F</v>
      </c>
      <c r="BF321" s="49" t="str">
        <f>IF(L321="0","0",LOOKUP(L321,{0,1,2,3,"3.5",4,5},{"F","D","C","B","A-","A","A+"}))</f>
        <v>F</v>
      </c>
      <c r="BG321" s="49" t="str">
        <f>IF(Q321="0","0",LOOKUP(Q321,{0,1,2,3,"3.5",4,5},{"F","D","C","B","A-","A","A+"}))</f>
        <v>F</v>
      </c>
      <c r="BH321" s="49" t="str">
        <f>IF(Y321="0","0",LOOKUP(Y321,{0,1,2,3,"3.5",4,5},{"F","D","C","B","A-","A","A+"}))</f>
        <v>F</v>
      </c>
      <c r="BI321" s="49" t="str">
        <f>IF(AG321="0","0",LOOKUP(AG321,{0,1,2,3,"3.5",4,5},{"F","D","C","B","A-","A","A+"}))</f>
        <v>F</v>
      </c>
      <c r="BJ321" s="49" t="str">
        <f>IF(AO321="0","0",LOOKUP(AO321,{0,1,2,3,"3.5",4,5},{"F","D","C","B","A-","A","A+"}))</f>
        <v>F</v>
      </c>
      <c r="BK321" s="49" t="str">
        <f>IF(AX321="0","0",LOOKUP(AX321,{0,1,2,3,"3.5",4,5},{"F","D","C","B","A-","A","A+"}))</f>
        <v>F</v>
      </c>
      <c r="BL321" s="50">
        <f t="shared" si="100"/>
        <v>0</v>
      </c>
    </row>
    <row r="322" spans="1:64" ht="15" customHeight="1">
      <c r="A322" s="37">
        <v>2318</v>
      </c>
      <c r="B322" s="38" t="s">
        <v>778</v>
      </c>
      <c r="C322" s="150">
        <v>40</v>
      </c>
      <c r="D322" s="150">
        <v>55</v>
      </c>
      <c r="E322" s="99">
        <f t="shared" si="101"/>
        <v>95</v>
      </c>
      <c r="F322" s="105">
        <v>16</v>
      </c>
      <c r="G322" s="99">
        <f t="shared" si="82"/>
        <v>111</v>
      </c>
      <c r="H322" s="135">
        <f>IF(G322="0","0",LOOKUP(G322,{0,66,80,100,120,140,160},{0,1,2,3,"3.5",4,5}))</f>
        <v>3</v>
      </c>
      <c r="I322" s="105">
        <v>50</v>
      </c>
      <c r="J322" s="105">
        <v>52</v>
      </c>
      <c r="K322" s="136">
        <f t="shared" si="83"/>
        <v>102</v>
      </c>
      <c r="L322" s="99">
        <f>IF(K322="0","0",LOOKUP(K322,{0,66,80,100,120,140,160},{0,1,2,3,"3.5",4,5}))</f>
        <v>3</v>
      </c>
      <c r="M322" s="105">
        <v>21</v>
      </c>
      <c r="N322" s="105">
        <v>16</v>
      </c>
      <c r="O322" s="105">
        <v>18</v>
      </c>
      <c r="P322" s="99">
        <f t="shared" si="84"/>
        <v>55</v>
      </c>
      <c r="Q322" s="137">
        <f>IF(P322="0","0",LOOKUP(P322,{0,33,40,50,60,70,80},{0,1,2,3,"3.5",4,5}))</f>
        <v>3</v>
      </c>
      <c r="R322" s="105">
        <v>21</v>
      </c>
      <c r="S322" s="105">
        <v>30</v>
      </c>
      <c r="T322" s="101">
        <f t="shared" si="85"/>
        <v>51</v>
      </c>
      <c r="U322" s="105">
        <v>16</v>
      </c>
      <c r="V322" s="105">
        <v>13</v>
      </c>
      <c r="W322" s="101">
        <f t="shared" si="86"/>
        <v>29</v>
      </c>
      <c r="X322" s="138">
        <f t="shared" si="87"/>
        <v>80</v>
      </c>
      <c r="Y322" s="99">
        <f>IF(X322="0","0",LOOKUP(X322,{0,66,80,100,120,140,160},{0,1,2,3,"3.5",4,5}))</f>
        <v>2</v>
      </c>
      <c r="Z322" s="105">
        <v>42</v>
      </c>
      <c r="AA322" s="105">
        <v>34</v>
      </c>
      <c r="AB322" s="99">
        <f t="shared" si="88"/>
        <v>76</v>
      </c>
      <c r="AC322" s="105">
        <v>21</v>
      </c>
      <c r="AD322" s="105">
        <v>22</v>
      </c>
      <c r="AE322" s="139">
        <f t="shared" si="89"/>
        <v>43</v>
      </c>
      <c r="AF322" s="140">
        <f t="shared" si="90"/>
        <v>119</v>
      </c>
      <c r="AG322" s="137">
        <f>IF(AF322="0","0",LOOKUP(AF322,{0,66,80,100,120,140,160},{0,1,2,3,"3.5",4,5}))</f>
        <v>3</v>
      </c>
      <c r="AH322" s="105">
        <v>43</v>
      </c>
      <c r="AI322" s="105">
        <v>24</v>
      </c>
      <c r="AJ322" s="99">
        <f t="shared" si="91"/>
        <v>67</v>
      </c>
      <c r="AK322" s="105">
        <v>18</v>
      </c>
      <c r="AL322" s="105">
        <v>22</v>
      </c>
      <c r="AM322" s="141">
        <f t="shared" si="92"/>
        <v>40</v>
      </c>
      <c r="AN322" s="140">
        <f t="shared" si="93"/>
        <v>107</v>
      </c>
      <c r="AO322" s="137">
        <f>IF(AN322="0","0",LOOKUP(AN322,{0,66,80,100,120,140,160},{0,1,2,3,"3.5",4,5}))</f>
        <v>3</v>
      </c>
      <c r="AP322" s="105">
        <v>35</v>
      </c>
      <c r="AQ322" s="105">
        <v>26</v>
      </c>
      <c r="AR322" s="101">
        <f t="shared" si="94"/>
        <v>61</v>
      </c>
      <c r="AS322" s="105">
        <v>16</v>
      </c>
      <c r="AT322" s="105">
        <v>17</v>
      </c>
      <c r="AU322" s="141">
        <f t="shared" si="95"/>
        <v>33</v>
      </c>
      <c r="AV322" s="105">
        <v>50</v>
      </c>
      <c r="AW322" s="141">
        <f t="shared" si="96"/>
        <v>144</v>
      </c>
      <c r="AX322" s="137">
        <f>IF(AW322="0","0",LOOKUP(AW322,{0,66,80,100,120,140,160},{0,1,2,3,"3.5",4,5}))</f>
        <v>4</v>
      </c>
      <c r="AY322" s="107" t="s">
        <v>486</v>
      </c>
      <c r="AZ322" s="107">
        <f>IF(ISBLANK(AX322)," ",IF(AX322="0","0",LOOKUP(AX322,{0,1,2,3,"3.5",4,5},{0,0,0,1,"1.5",2,3})))</f>
        <v>2</v>
      </c>
      <c r="BA322" s="44">
        <f t="shared" si="97"/>
        <v>3.1666666666666665</v>
      </c>
      <c r="BB322" s="43" t="str">
        <f t="shared" si="98"/>
        <v>B</v>
      </c>
      <c r="BC322" s="34" t="str">
        <f t="shared" si="99"/>
        <v>Average Result</v>
      </c>
      <c r="BE322" s="49" t="str">
        <f>IF(H322="0","0",LOOKUP(H322,{0,1,2,3,"3.5",4,5},{"F","D","C","B","A-","A","A+"}))</f>
        <v>B</v>
      </c>
      <c r="BF322" s="49" t="str">
        <f>IF(L322="0","0",LOOKUP(L322,{0,1,2,3,"3.5",4,5},{"F","D","C","B","A-","A","A+"}))</f>
        <v>B</v>
      </c>
      <c r="BG322" s="49" t="str">
        <f>IF(Q322="0","0",LOOKUP(Q322,{0,1,2,3,"3.5",4,5},{"F","D","C","B","A-","A","A+"}))</f>
        <v>B</v>
      </c>
      <c r="BH322" s="49" t="str">
        <f>IF(Y322="0","0",LOOKUP(Y322,{0,1,2,3,"3.5",4,5},{"F","D","C","B","A-","A","A+"}))</f>
        <v>C</v>
      </c>
      <c r="BI322" s="49" t="str">
        <f>IF(AG322="0","0",LOOKUP(AG322,{0,1,2,3,"3.5",4,5},{"F","D","C","B","A-","A","A+"}))</f>
        <v>B</v>
      </c>
      <c r="BJ322" s="49" t="str">
        <f>IF(AO322="0","0",LOOKUP(AO322,{0,1,2,3,"3.5",4,5},{"F","D","C","B","A-","A","A+"}))</f>
        <v>B</v>
      </c>
      <c r="BK322" s="49" t="str">
        <f>IF(AX322="0","0",LOOKUP(AX322,{0,1,2,3,"3.5",4,5},{"F","D","C","B","A-","A","A+"}))</f>
        <v>A</v>
      </c>
      <c r="BL322" s="50">
        <f t="shared" si="100"/>
        <v>718</v>
      </c>
    </row>
    <row r="323" spans="1:64" ht="15" customHeight="1">
      <c r="A323" s="37">
        <v>2319</v>
      </c>
      <c r="B323" s="38" t="s">
        <v>779</v>
      </c>
      <c r="C323" s="150">
        <v>26</v>
      </c>
      <c r="D323" s="150">
        <v>52</v>
      </c>
      <c r="E323" s="99">
        <f t="shared" si="101"/>
        <v>78</v>
      </c>
      <c r="F323" s="105">
        <v>16</v>
      </c>
      <c r="G323" s="99">
        <f t="shared" si="82"/>
        <v>94</v>
      </c>
      <c r="H323" s="135">
        <f>IF(G323="0","0",LOOKUP(G323,{0,66,80,100,120,140,160},{0,1,2,3,"3.5",4,5}))</f>
        <v>2</v>
      </c>
      <c r="I323" s="105">
        <v>57</v>
      </c>
      <c r="J323" s="105">
        <v>68</v>
      </c>
      <c r="K323" s="136">
        <f t="shared" si="83"/>
        <v>125</v>
      </c>
      <c r="L323" s="99" t="str">
        <f>IF(K323="0","0",LOOKUP(K323,{0,66,80,100,120,140,160},{0,1,2,3,"3.5",4,5}))</f>
        <v>3.5</v>
      </c>
      <c r="M323" s="105">
        <v>20</v>
      </c>
      <c r="N323" s="105">
        <v>18</v>
      </c>
      <c r="O323" s="105">
        <v>10</v>
      </c>
      <c r="P323" s="99">
        <f t="shared" si="84"/>
        <v>48</v>
      </c>
      <c r="Q323" s="137">
        <f>IF(P323="0","0",LOOKUP(P323,{0,33,40,50,60,70,80},{0,1,2,3,"3.5",4,5}))</f>
        <v>2</v>
      </c>
      <c r="R323" s="105">
        <v>9</v>
      </c>
      <c r="S323" s="105">
        <v>23</v>
      </c>
      <c r="T323" s="101">
        <f t="shared" si="85"/>
        <v>32</v>
      </c>
      <c r="U323" s="105">
        <v>19</v>
      </c>
      <c r="V323" s="105">
        <v>14</v>
      </c>
      <c r="W323" s="101">
        <f t="shared" si="86"/>
        <v>33</v>
      </c>
      <c r="X323" s="138">
        <f t="shared" si="87"/>
        <v>0</v>
      </c>
      <c r="Y323" s="99">
        <f>IF(X323="0","0",LOOKUP(X323,{0,66,80,100,120,140,160},{0,1,2,3,"3.5",4,5}))</f>
        <v>0</v>
      </c>
      <c r="Z323" s="105">
        <v>34</v>
      </c>
      <c r="AA323" s="105">
        <v>26</v>
      </c>
      <c r="AB323" s="99">
        <f t="shared" si="88"/>
        <v>60</v>
      </c>
      <c r="AC323" s="105">
        <v>23</v>
      </c>
      <c r="AD323" s="105">
        <v>14</v>
      </c>
      <c r="AE323" s="139">
        <f t="shared" si="89"/>
        <v>37</v>
      </c>
      <c r="AF323" s="140">
        <f t="shared" si="90"/>
        <v>97</v>
      </c>
      <c r="AG323" s="137">
        <f>IF(AF323="0","0",LOOKUP(AF323,{0,66,80,100,120,140,160},{0,1,2,3,"3.5",4,5}))</f>
        <v>2</v>
      </c>
      <c r="AH323" s="105">
        <v>34</v>
      </c>
      <c r="AI323" s="105">
        <v>34</v>
      </c>
      <c r="AJ323" s="99">
        <f t="shared" si="91"/>
        <v>68</v>
      </c>
      <c r="AK323" s="105">
        <v>19</v>
      </c>
      <c r="AL323" s="105">
        <v>16</v>
      </c>
      <c r="AM323" s="141">
        <f t="shared" si="92"/>
        <v>35</v>
      </c>
      <c r="AN323" s="140">
        <f t="shared" si="93"/>
        <v>103</v>
      </c>
      <c r="AO323" s="137">
        <f>IF(AN323="0","0",LOOKUP(AN323,{0,66,80,100,120,140,160},{0,1,2,3,"3.5",4,5}))</f>
        <v>3</v>
      </c>
      <c r="AP323" s="105">
        <v>21</v>
      </c>
      <c r="AQ323" s="105">
        <v>22</v>
      </c>
      <c r="AR323" s="101">
        <f t="shared" si="94"/>
        <v>43</v>
      </c>
      <c r="AS323" s="105">
        <v>16</v>
      </c>
      <c r="AT323" s="105">
        <v>20</v>
      </c>
      <c r="AU323" s="141">
        <f t="shared" si="95"/>
        <v>36</v>
      </c>
      <c r="AV323" s="105">
        <v>30</v>
      </c>
      <c r="AW323" s="141">
        <f t="shared" si="96"/>
        <v>109</v>
      </c>
      <c r="AX323" s="137">
        <f>IF(AW323="0","0",LOOKUP(AW323,{0,66,80,100,120,140,160},{0,1,2,3,"3.5",4,5}))</f>
        <v>3</v>
      </c>
      <c r="AY323" s="107" t="s">
        <v>486</v>
      </c>
      <c r="AZ323" s="107">
        <f>IF(ISBLANK(AX323)," ",IF(AX323="0","0",LOOKUP(AX323,{0,1,2,3,"3.5",4,5},{0,0,0,1,"1.5",2,3})))</f>
        <v>1</v>
      </c>
      <c r="BA323" s="44">
        <f t="shared" si="97"/>
        <v>0</v>
      </c>
      <c r="BB323" s="43" t="str">
        <f t="shared" si="98"/>
        <v>F</v>
      </c>
      <c r="BC323" s="34" t="str">
        <f t="shared" si="99"/>
        <v>Fail</v>
      </c>
      <c r="BE323" s="49" t="str">
        <f>IF(H323="0","0",LOOKUP(H323,{0,1,2,3,"3.5",4,5},{"F","D","C","B","A-","A","A+"}))</f>
        <v>C</v>
      </c>
      <c r="BF323" s="49" t="str">
        <f>IF(L323="0","0",LOOKUP(L323,{0,1,2,3,"3.5",4,5},{"F","D","C","B","A-","A","A+"}))</f>
        <v>A-</v>
      </c>
      <c r="BG323" s="49" t="str">
        <f>IF(Q323="0","0",LOOKUP(Q323,{0,1,2,3,"3.5",4,5},{"F","D","C","B","A-","A","A+"}))</f>
        <v>C</v>
      </c>
      <c r="BH323" s="49" t="str">
        <f>IF(Y323="0","0",LOOKUP(Y323,{0,1,2,3,"3.5",4,5},{"F","D","C","B","A-","A","A+"}))</f>
        <v>F</v>
      </c>
      <c r="BI323" s="49" t="str">
        <f>IF(AG323="0","0",LOOKUP(AG323,{0,1,2,3,"3.5",4,5},{"F","D","C","B","A-","A","A+"}))</f>
        <v>C</v>
      </c>
      <c r="BJ323" s="49" t="str">
        <f>IF(AO323="0","0",LOOKUP(AO323,{0,1,2,3,"3.5",4,5},{"F","D","C","B","A-","A","A+"}))</f>
        <v>B</v>
      </c>
      <c r="BK323" s="49" t="str">
        <f>IF(AX323="0","0",LOOKUP(AX323,{0,1,2,3,"3.5",4,5},{"F","D","C","B","A-","A","A+"}))</f>
        <v>B</v>
      </c>
      <c r="BL323" s="50">
        <f t="shared" si="100"/>
        <v>576</v>
      </c>
    </row>
    <row r="324" spans="1:64" ht="15" customHeight="1">
      <c r="A324" s="37">
        <v>2320</v>
      </c>
      <c r="B324" s="38" t="s">
        <v>780</v>
      </c>
      <c r="C324" s="150"/>
      <c r="D324" s="150"/>
      <c r="E324" s="99">
        <f t="shared" si="101"/>
        <v>0</v>
      </c>
      <c r="F324" s="105"/>
      <c r="G324" s="99">
        <f t="shared" si="82"/>
        <v>0</v>
      </c>
      <c r="H324" s="135">
        <f>IF(G324="0","0",LOOKUP(G324,{0,66,80,100,120,140,160},{0,1,2,3,"3.5",4,5}))</f>
        <v>0</v>
      </c>
      <c r="I324" s="105"/>
      <c r="J324" s="105"/>
      <c r="K324" s="136">
        <f t="shared" si="83"/>
        <v>0</v>
      </c>
      <c r="L324" s="99">
        <f>IF(K324="0","0",LOOKUP(K324,{0,66,80,100,120,140,160},{0,1,2,3,"3.5",4,5}))</f>
        <v>0</v>
      </c>
      <c r="M324" s="105"/>
      <c r="N324" s="105"/>
      <c r="O324" s="105"/>
      <c r="P324" s="99">
        <f t="shared" si="84"/>
        <v>0</v>
      </c>
      <c r="Q324" s="137">
        <f>IF(P324="0","0",LOOKUP(P324,{0,33,40,50,60,70,80},{0,1,2,3,"3.5",4,5}))</f>
        <v>0</v>
      </c>
      <c r="R324" s="105"/>
      <c r="S324" s="105"/>
      <c r="T324" s="101">
        <f t="shared" si="85"/>
        <v>0</v>
      </c>
      <c r="U324" s="105"/>
      <c r="V324" s="105"/>
      <c r="W324" s="101">
        <f t="shared" si="86"/>
        <v>0</v>
      </c>
      <c r="X324" s="138">
        <f t="shared" si="87"/>
        <v>0</v>
      </c>
      <c r="Y324" s="99">
        <f>IF(X324="0","0",LOOKUP(X324,{0,66,80,100,120,140,160},{0,1,2,3,"3.5",4,5}))</f>
        <v>0</v>
      </c>
      <c r="Z324" s="105"/>
      <c r="AA324" s="105"/>
      <c r="AB324" s="99">
        <f t="shared" si="88"/>
        <v>0</v>
      </c>
      <c r="AC324" s="105"/>
      <c r="AD324" s="105"/>
      <c r="AE324" s="139">
        <f t="shared" si="89"/>
        <v>0</v>
      </c>
      <c r="AF324" s="140">
        <f t="shared" si="90"/>
        <v>0</v>
      </c>
      <c r="AG324" s="137">
        <f>IF(AF324="0","0",LOOKUP(AF324,{0,66,80,100,120,140,160},{0,1,2,3,"3.5",4,5}))</f>
        <v>0</v>
      </c>
      <c r="AH324" s="105"/>
      <c r="AI324" s="105"/>
      <c r="AJ324" s="99">
        <f t="shared" si="91"/>
        <v>0</v>
      </c>
      <c r="AK324" s="105"/>
      <c r="AL324" s="105"/>
      <c r="AM324" s="141">
        <f t="shared" si="92"/>
        <v>0</v>
      </c>
      <c r="AN324" s="140">
        <f t="shared" si="93"/>
        <v>0</v>
      </c>
      <c r="AO324" s="137">
        <f>IF(AN324="0","0",LOOKUP(AN324,{0,66,80,100,120,140,160},{0,1,2,3,"3.5",4,5}))</f>
        <v>0</v>
      </c>
      <c r="AP324" s="105"/>
      <c r="AQ324" s="105"/>
      <c r="AR324" s="101">
        <f t="shared" si="94"/>
        <v>0</v>
      </c>
      <c r="AS324" s="105"/>
      <c r="AT324" s="105"/>
      <c r="AU324" s="141">
        <f t="shared" si="95"/>
        <v>0</v>
      </c>
      <c r="AV324" s="105"/>
      <c r="AW324" s="141">
        <f t="shared" si="96"/>
        <v>0</v>
      </c>
      <c r="AX324" s="137">
        <f>IF(AW324="0","0",LOOKUP(AW324,{0,66,80,100,120,140,160},{0,1,2,3,"3.5",4,5}))</f>
        <v>0</v>
      </c>
      <c r="AY324" s="107" t="s">
        <v>486</v>
      </c>
      <c r="AZ324" s="107">
        <f>IF(ISBLANK(AX324)," ",IF(AX324="0","0",LOOKUP(AX324,{0,1,2,3,"3.5",4,5},{0,0,0,1,"1.5",2,3})))</f>
        <v>0</v>
      </c>
      <c r="BA324" s="44">
        <f t="shared" si="97"/>
        <v>0</v>
      </c>
      <c r="BB324" s="43" t="str">
        <f t="shared" si="98"/>
        <v>F</v>
      </c>
      <c r="BC324" s="34" t="str">
        <f t="shared" si="99"/>
        <v>Fail</v>
      </c>
      <c r="BE324" s="49" t="str">
        <f>IF(H324="0","0",LOOKUP(H324,{0,1,2,3,"3.5",4,5},{"F","D","C","B","A-","A","A+"}))</f>
        <v>F</v>
      </c>
      <c r="BF324" s="49" t="str">
        <f>IF(L324="0","0",LOOKUP(L324,{0,1,2,3,"3.5",4,5},{"F","D","C","B","A-","A","A+"}))</f>
        <v>F</v>
      </c>
      <c r="BG324" s="49" t="str">
        <f>IF(Q324="0","0",LOOKUP(Q324,{0,1,2,3,"3.5",4,5},{"F","D","C","B","A-","A","A+"}))</f>
        <v>F</v>
      </c>
      <c r="BH324" s="49" t="str">
        <f>IF(Y324="0","0",LOOKUP(Y324,{0,1,2,3,"3.5",4,5},{"F","D","C","B","A-","A","A+"}))</f>
        <v>F</v>
      </c>
      <c r="BI324" s="49" t="str">
        <f>IF(AG324="0","0",LOOKUP(AG324,{0,1,2,3,"3.5",4,5},{"F","D","C","B","A-","A","A+"}))</f>
        <v>F</v>
      </c>
      <c r="BJ324" s="49" t="str">
        <f>IF(AO324="0","0",LOOKUP(AO324,{0,1,2,3,"3.5",4,5},{"F","D","C","B","A-","A","A+"}))</f>
        <v>F</v>
      </c>
      <c r="BK324" s="49" t="str">
        <f>IF(AX324="0","0",LOOKUP(AX324,{0,1,2,3,"3.5",4,5},{"F","D","C","B","A-","A","A+"}))</f>
        <v>F</v>
      </c>
      <c r="BL324" s="50">
        <f t="shared" si="100"/>
        <v>0</v>
      </c>
    </row>
    <row r="325" spans="1:64" ht="15" customHeight="1">
      <c r="A325" s="37">
        <v>2321</v>
      </c>
      <c r="B325" s="38" t="s">
        <v>781</v>
      </c>
      <c r="C325" s="150">
        <v>24</v>
      </c>
      <c r="D325" s="150">
        <v>57</v>
      </c>
      <c r="E325" s="99">
        <f t="shared" si="101"/>
        <v>81</v>
      </c>
      <c r="F325" s="105">
        <v>19</v>
      </c>
      <c r="G325" s="99">
        <f t="shared" si="82"/>
        <v>100</v>
      </c>
      <c r="H325" s="135">
        <f>IF(G325="0","0",LOOKUP(G325,{0,66,80,100,120,140,160},{0,1,2,3,"3.5",4,5}))</f>
        <v>3</v>
      </c>
      <c r="I325" s="105">
        <v>46</v>
      </c>
      <c r="J325" s="105">
        <v>48</v>
      </c>
      <c r="K325" s="136">
        <f t="shared" si="83"/>
        <v>94</v>
      </c>
      <c r="L325" s="99">
        <f>IF(K325="0","0",LOOKUP(K325,{0,66,80,100,120,140,160},{0,1,2,3,"3.5",4,5}))</f>
        <v>2</v>
      </c>
      <c r="M325" s="105">
        <v>27</v>
      </c>
      <c r="N325" s="105">
        <v>18</v>
      </c>
      <c r="O325" s="105">
        <v>12</v>
      </c>
      <c r="P325" s="99">
        <f t="shared" si="84"/>
        <v>57</v>
      </c>
      <c r="Q325" s="137">
        <f>IF(P325="0","0",LOOKUP(P325,{0,33,40,50,60,70,80},{0,1,2,3,"3.5",4,5}))</f>
        <v>3</v>
      </c>
      <c r="R325" s="105">
        <v>15</v>
      </c>
      <c r="S325" s="105">
        <v>39</v>
      </c>
      <c r="T325" s="101">
        <f t="shared" si="85"/>
        <v>54</v>
      </c>
      <c r="U325" s="105">
        <v>12</v>
      </c>
      <c r="V325" s="105">
        <v>13</v>
      </c>
      <c r="W325" s="101">
        <f t="shared" si="86"/>
        <v>25</v>
      </c>
      <c r="X325" s="138">
        <f t="shared" si="87"/>
        <v>79</v>
      </c>
      <c r="Y325" s="99">
        <f>IF(X325="0","0",LOOKUP(X325,{0,66,80,100,120,140,160},{0,1,2,3,"3.5",4,5}))</f>
        <v>1</v>
      </c>
      <c r="Z325" s="105">
        <v>49</v>
      </c>
      <c r="AA325" s="105">
        <v>24</v>
      </c>
      <c r="AB325" s="99">
        <f t="shared" si="88"/>
        <v>73</v>
      </c>
      <c r="AC325" s="105">
        <v>19</v>
      </c>
      <c r="AD325" s="105">
        <v>11</v>
      </c>
      <c r="AE325" s="139">
        <f t="shared" si="89"/>
        <v>30</v>
      </c>
      <c r="AF325" s="140">
        <f t="shared" si="90"/>
        <v>103</v>
      </c>
      <c r="AG325" s="137">
        <f>IF(AF325="0","0",LOOKUP(AF325,{0,66,80,100,120,140,160},{0,1,2,3,"3.5",4,5}))</f>
        <v>3</v>
      </c>
      <c r="AH325" s="105">
        <v>36</v>
      </c>
      <c r="AI325" s="105">
        <v>33</v>
      </c>
      <c r="AJ325" s="99">
        <f t="shared" si="91"/>
        <v>69</v>
      </c>
      <c r="AK325" s="105">
        <v>15</v>
      </c>
      <c r="AL325" s="105">
        <v>16</v>
      </c>
      <c r="AM325" s="141">
        <f t="shared" si="92"/>
        <v>31</v>
      </c>
      <c r="AN325" s="140">
        <f t="shared" si="93"/>
        <v>100</v>
      </c>
      <c r="AO325" s="137">
        <f>IF(AN325="0","0",LOOKUP(AN325,{0,66,80,100,120,140,160},{0,1,2,3,"3.5",4,5}))</f>
        <v>3</v>
      </c>
      <c r="AP325" s="105">
        <v>40</v>
      </c>
      <c r="AQ325" s="105">
        <v>18</v>
      </c>
      <c r="AR325" s="101">
        <f t="shared" si="94"/>
        <v>58</v>
      </c>
      <c r="AS325" s="105">
        <v>14</v>
      </c>
      <c r="AT325" s="105">
        <v>13</v>
      </c>
      <c r="AU325" s="141">
        <f t="shared" si="95"/>
        <v>27</v>
      </c>
      <c r="AV325" s="105"/>
      <c r="AW325" s="141">
        <f t="shared" si="96"/>
        <v>0</v>
      </c>
      <c r="AX325" s="137">
        <f>IF(AW325="0","0",LOOKUP(AW325,{0,66,80,100,120,140,160},{0,1,2,3,"3.5",4,5}))</f>
        <v>0</v>
      </c>
      <c r="AY325" s="107" t="s">
        <v>486</v>
      </c>
      <c r="AZ325" s="107">
        <f>IF(ISBLANK(AX325)," ",IF(AX325="0","0",LOOKUP(AX325,{0,1,2,3,"3.5",4,5},{0,0,0,1,"1.5",2,3})))</f>
        <v>0</v>
      </c>
      <c r="BA325" s="44">
        <f t="shared" si="97"/>
        <v>2.5</v>
      </c>
      <c r="BB325" s="43" t="str">
        <f t="shared" si="98"/>
        <v>C</v>
      </c>
      <c r="BC325" s="34" t="str">
        <f t="shared" si="99"/>
        <v>Bellow Average Result</v>
      </c>
      <c r="BE325" s="49" t="str">
        <f>IF(H325="0","0",LOOKUP(H325,{0,1,2,3,"3.5",4,5},{"F","D","C","B","A-","A","A+"}))</f>
        <v>B</v>
      </c>
      <c r="BF325" s="49" t="str">
        <f>IF(L325="0","0",LOOKUP(L325,{0,1,2,3,"3.5",4,5},{"F","D","C","B","A-","A","A+"}))</f>
        <v>C</v>
      </c>
      <c r="BG325" s="49" t="str">
        <f>IF(Q325="0","0",LOOKUP(Q325,{0,1,2,3,"3.5",4,5},{"F","D","C","B","A-","A","A+"}))</f>
        <v>B</v>
      </c>
      <c r="BH325" s="49" t="str">
        <f>IF(Y325="0","0",LOOKUP(Y325,{0,1,2,3,"3.5",4,5},{"F","D","C","B","A-","A","A+"}))</f>
        <v>D</v>
      </c>
      <c r="BI325" s="49" t="str">
        <f>IF(AG325="0","0",LOOKUP(AG325,{0,1,2,3,"3.5",4,5},{"F","D","C","B","A-","A","A+"}))</f>
        <v>B</v>
      </c>
      <c r="BJ325" s="49" t="str">
        <f>IF(AO325="0","0",LOOKUP(AO325,{0,1,2,3,"3.5",4,5},{"F","D","C","B","A-","A","A+"}))</f>
        <v>B</v>
      </c>
      <c r="BK325" s="49" t="str">
        <f>IF(AX325="0","0",LOOKUP(AX325,{0,1,2,3,"3.5",4,5},{"F","D","C","B","A-","A","A+"}))</f>
        <v>F</v>
      </c>
      <c r="BL325" s="50">
        <f t="shared" si="100"/>
        <v>533</v>
      </c>
    </row>
    <row r="326" spans="1:64" ht="15" customHeight="1">
      <c r="A326" s="37">
        <v>2322</v>
      </c>
      <c r="B326" s="38" t="s">
        <v>782</v>
      </c>
      <c r="C326" s="150">
        <v>38</v>
      </c>
      <c r="D326" s="150">
        <v>64</v>
      </c>
      <c r="E326" s="99">
        <f t="shared" si="101"/>
        <v>102</v>
      </c>
      <c r="F326" s="105">
        <v>23</v>
      </c>
      <c r="G326" s="99">
        <f t="shared" ref="G326:G353" si="102">IF(OR((E326&lt;50),(F326&lt;9)),0,SUM(E326+F326))</f>
        <v>125</v>
      </c>
      <c r="H326" s="135" t="str">
        <f>IF(G326="0","0",LOOKUP(G326,{0,66,80,100,120,140,160},{0,1,2,3,"3.5",4,5}))</f>
        <v>3.5</v>
      </c>
      <c r="I326" s="105">
        <v>55</v>
      </c>
      <c r="J326" s="105">
        <v>60</v>
      </c>
      <c r="K326" s="136">
        <f t="shared" ref="K326:K353" si="103">SUM(I326+J326)</f>
        <v>115</v>
      </c>
      <c r="L326" s="99">
        <f>IF(K326="0","0",LOOKUP(K326,{0,66,80,100,120,140,160},{0,1,2,3,"3.5",4,5}))</f>
        <v>3</v>
      </c>
      <c r="M326" s="105">
        <v>32</v>
      </c>
      <c r="N326" s="105">
        <v>17</v>
      </c>
      <c r="O326" s="105">
        <v>17</v>
      </c>
      <c r="P326" s="99">
        <f t="shared" ref="P326:P353" si="104">IF(OR((M326&lt;12),(N326&lt;8),(O326&lt;8)),0,SUM(M326+N326+O326))</f>
        <v>66</v>
      </c>
      <c r="Q326" s="137" t="str">
        <f>IF(P326="0","0",LOOKUP(P326,{0,33,40,50,60,70,80},{0,1,2,3,"3.5",4,5}))</f>
        <v>3.5</v>
      </c>
      <c r="R326" s="105">
        <v>26</v>
      </c>
      <c r="S326" s="105">
        <v>37</v>
      </c>
      <c r="T326" s="101">
        <f t="shared" ref="T326:T353" si="105">SUM(R326+S326)</f>
        <v>63</v>
      </c>
      <c r="U326" s="105">
        <v>14</v>
      </c>
      <c r="V326" s="105">
        <v>14</v>
      </c>
      <c r="W326" s="101">
        <f t="shared" ref="W326:W353" si="106">SUM(U326+V326)</f>
        <v>28</v>
      </c>
      <c r="X326" s="138">
        <f t="shared" ref="X326:X353" si="107">IF(OR((T326&lt;38),(W326&lt;18)),0,SUM(T326+W326))</f>
        <v>91</v>
      </c>
      <c r="Y326" s="99">
        <f>IF(X326="0","0",LOOKUP(X326,{0,66,80,100,120,140,160},{0,1,2,3,"3.5",4,5}))</f>
        <v>2</v>
      </c>
      <c r="Z326" s="105">
        <v>44</v>
      </c>
      <c r="AA326" s="105">
        <v>42</v>
      </c>
      <c r="AB326" s="99">
        <f t="shared" ref="AB326:AB353" si="108">SUM(Z326+AA326)</f>
        <v>86</v>
      </c>
      <c r="AC326" s="105">
        <v>22</v>
      </c>
      <c r="AD326" s="105">
        <v>24</v>
      </c>
      <c r="AE326" s="139">
        <f t="shared" ref="AE326:AE353" si="109">SUM(AC326+AD326)</f>
        <v>46</v>
      </c>
      <c r="AF326" s="140">
        <f t="shared" ref="AF326:AF353" si="110">IF(OR((AB326&lt;38),(AE326&lt;18)),0,SUM(AB326+AE326))</f>
        <v>132</v>
      </c>
      <c r="AG326" s="137" t="str">
        <f>IF(AF326="0","0",LOOKUP(AF326,{0,66,80,100,120,140,160},{0,1,2,3,"3.5",4,5}))</f>
        <v>3.5</v>
      </c>
      <c r="AH326" s="105">
        <v>50</v>
      </c>
      <c r="AI326" s="105">
        <v>50</v>
      </c>
      <c r="AJ326" s="99">
        <f t="shared" ref="AJ326:AJ353" si="111">SUM(AH326+AI326)</f>
        <v>100</v>
      </c>
      <c r="AK326" s="105">
        <v>21</v>
      </c>
      <c r="AL326" s="105">
        <v>18</v>
      </c>
      <c r="AM326" s="141">
        <f t="shared" ref="AM326:AM353" si="112">SUM(AK326+AL326)</f>
        <v>39</v>
      </c>
      <c r="AN326" s="140">
        <f t="shared" ref="AN326:AN353" si="113">IF(OR((AJ326&lt;38),(AM326&lt;18)),0,SUM(AJ326+AM326))</f>
        <v>139</v>
      </c>
      <c r="AO326" s="137" t="str">
        <f>IF(AN326="0","0",LOOKUP(AN326,{0,66,80,100,120,140,160},{0,1,2,3,"3.5",4,5}))</f>
        <v>3.5</v>
      </c>
      <c r="AP326" s="105">
        <v>44</v>
      </c>
      <c r="AQ326" s="105">
        <v>30</v>
      </c>
      <c r="AR326" s="101">
        <f t="shared" ref="AR326:AR353" si="114">SUM(AP326+AQ326)</f>
        <v>74</v>
      </c>
      <c r="AS326" s="105">
        <v>19</v>
      </c>
      <c r="AT326" s="105">
        <v>17</v>
      </c>
      <c r="AU326" s="141">
        <f t="shared" ref="AU326:AU353" si="115">SUM(AS326+AT326)</f>
        <v>36</v>
      </c>
      <c r="AV326" s="105">
        <v>50</v>
      </c>
      <c r="AW326" s="141">
        <f t="shared" ref="AW326:AW353" si="116">IF(OR((AR326&lt;25),(AU326&lt;16),(AV326&lt;16)),0,SUM(AR326+AU326+AV326))</f>
        <v>160</v>
      </c>
      <c r="AX326" s="137">
        <f>IF(AW326="0","0",LOOKUP(AW326,{0,66,80,100,120,140,160},{0,1,2,3,"3.5",4,5}))</f>
        <v>5</v>
      </c>
      <c r="AY326" s="107" t="s">
        <v>486</v>
      </c>
      <c r="AZ326" s="107">
        <f>IF(ISBLANK(AX326)," ",IF(AX326="0","0",LOOKUP(AX326,{0,1,2,3,"3.5",4,5},{0,0,0,1,"1.5",2,3})))</f>
        <v>3</v>
      </c>
      <c r="BA326" s="44">
        <f t="shared" ref="BA326:BA353" si="117">IF(OR((H326=0),(L326=0),(Q326=0),(Y326=0),(AG326=0),(AO326=0)),0,SUM(H326+L326+Q326+Y326+AG326+AO326+AZ326)/6)</f>
        <v>3.6666666666666665</v>
      </c>
      <c r="BB326" s="43" t="str">
        <f t="shared" ref="BB326:BB353" si="118">IF(BA326&gt;=5,"A+",IF(BA326&gt;=4,"A",IF(BA326&gt;=3.5,"A-",IF(BA326&gt;=3,"B",IF(BA326&gt;=2,"C",IF(BA326&gt;=1,"D","F"))))))</f>
        <v>A-</v>
      </c>
      <c r="BC326" s="34" t="str">
        <f t="shared" ref="BC326:BC353" si="119">IF(BB326="A+","Excellent Result",IF(BB326="A","Very Good Result",IF(BB326="A-","Good Result",IF(BB326="B","Average Result",IF(BB326="C","Bellow Average Result",IF(BB326="D","Not So Good Result","Fail"))))))</f>
        <v>Good Result</v>
      </c>
      <c r="BE326" s="49" t="str">
        <f>IF(H326="0","0",LOOKUP(H326,{0,1,2,3,"3.5",4,5},{"F","D","C","B","A-","A","A+"}))</f>
        <v>A-</v>
      </c>
      <c r="BF326" s="49" t="str">
        <f>IF(L326="0","0",LOOKUP(L326,{0,1,2,3,"3.5",4,5},{"F","D","C","B","A-","A","A+"}))</f>
        <v>B</v>
      </c>
      <c r="BG326" s="49" t="str">
        <f>IF(Q326="0","0",LOOKUP(Q326,{0,1,2,3,"3.5",4,5},{"F","D","C","B","A-","A","A+"}))</f>
        <v>A-</v>
      </c>
      <c r="BH326" s="49" t="str">
        <f>IF(Y326="0","0",LOOKUP(Y326,{0,1,2,3,"3.5",4,5},{"F","D","C","B","A-","A","A+"}))</f>
        <v>C</v>
      </c>
      <c r="BI326" s="49" t="str">
        <f>IF(AG326="0","0",LOOKUP(AG326,{0,1,2,3,"3.5",4,5},{"F","D","C","B","A-","A","A+"}))</f>
        <v>A-</v>
      </c>
      <c r="BJ326" s="49" t="str">
        <f>IF(AO326="0","0",LOOKUP(AO326,{0,1,2,3,"3.5",4,5},{"F","D","C","B","A-","A","A+"}))</f>
        <v>A-</v>
      </c>
      <c r="BK326" s="49" t="str">
        <f>IF(AX326="0","0",LOOKUP(AX326,{0,1,2,3,"3.5",4,5},{"F","D","C","B","A-","A","A+"}))</f>
        <v>A+</v>
      </c>
      <c r="BL326" s="50">
        <f t="shared" ref="BL326:BL353" si="120">G326+K326+P326+X326+AF326+AN326+AW326</f>
        <v>828</v>
      </c>
    </row>
    <row r="327" spans="1:64" ht="15" customHeight="1">
      <c r="A327" s="37">
        <v>2323</v>
      </c>
      <c r="B327" s="38" t="s">
        <v>783</v>
      </c>
      <c r="C327" s="150">
        <v>44</v>
      </c>
      <c r="D327" s="150">
        <v>60</v>
      </c>
      <c r="E327" s="99">
        <f t="shared" si="101"/>
        <v>104</v>
      </c>
      <c r="F327" s="105">
        <v>16</v>
      </c>
      <c r="G327" s="99">
        <f t="shared" si="102"/>
        <v>120</v>
      </c>
      <c r="H327" s="135" t="str">
        <f>IF(G327="0","0",LOOKUP(G327,{0,66,80,100,120,140,160},{0,1,2,3,"3.5",4,5}))</f>
        <v>3.5</v>
      </c>
      <c r="I327" s="105">
        <v>46</v>
      </c>
      <c r="J327" s="105">
        <v>54</v>
      </c>
      <c r="K327" s="136">
        <f t="shared" si="103"/>
        <v>100</v>
      </c>
      <c r="L327" s="99">
        <f>IF(K327="0","0",LOOKUP(K327,{0,66,80,100,120,140,160},{0,1,2,3,"3.5",4,5}))</f>
        <v>3</v>
      </c>
      <c r="M327" s="105">
        <v>22</v>
      </c>
      <c r="N327" s="105">
        <v>13</v>
      </c>
      <c r="O327" s="105">
        <v>10</v>
      </c>
      <c r="P327" s="99">
        <f t="shared" si="104"/>
        <v>45</v>
      </c>
      <c r="Q327" s="137">
        <f>IF(P327="0","0",LOOKUP(P327,{0,33,40,50,60,70,80},{0,1,2,3,"3.5",4,5}))</f>
        <v>2</v>
      </c>
      <c r="R327" s="105">
        <v>23</v>
      </c>
      <c r="S327" s="105">
        <v>37</v>
      </c>
      <c r="T327" s="101">
        <f t="shared" si="105"/>
        <v>60</v>
      </c>
      <c r="U327" s="105">
        <v>20</v>
      </c>
      <c r="V327" s="105">
        <v>15</v>
      </c>
      <c r="W327" s="101">
        <f t="shared" si="106"/>
        <v>35</v>
      </c>
      <c r="X327" s="138">
        <f t="shared" si="107"/>
        <v>95</v>
      </c>
      <c r="Y327" s="99">
        <f>IF(X327="0","0",LOOKUP(X327,{0,66,80,100,120,140,160},{0,1,2,3,"3.5",4,5}))</f>
        <v>2</v>
      </c>
      <c r="Z327" s="105">
        <v>45</v>
      </c>
      <c r="AA327" s="105">
        <v>34</v>
      </c>
      <c r="AB327" s="99">
        <f t="shared" si="108"/>
        <v>79</v>
      </c>
      <c r="AC327" s="105">
        <v>24</v>
      </c>
      <c r="AD327" s="105">
        <v>17</v>
      </c>
      <c r="AE327" s="139">
        <f t="shared" si="109"/>
        <v>41</v>
      </c>
      <c r="AF327" s="140">
        <f t="shared" si="110"/>
        <v>120</v>
      </c>
      <c r="AG327" s="137" t="str">
        <f>IF(AF327="0","0",LOOKUP(AF327,{0,66,80,100,120,140,160},{0,1,2,3,"3.5",4,5}))</f>
        <v>3.5</v>
      </c>
      <c r="AH327" s="105">
        <v>37</v>
      </c>
      <c r="AI327" s="105">
        <v>33</v>
      </c>
      <c r="AJ327" s="99">
        <f t="shared" si="111"/>
        <v>70</v>
      </c>
      <c r="AK327" s="105">
        <v>20</v>
      </c>
      <c r="AL327" s="105">
        <v>12</v>
      </c>
      <c r="AM327" s="141">
        <f t="shared" si="112"/>
        <v>32</v>
      </c>
      <c r="AN327" s="140">
        <f t="shared" si="113"/>
        <v>102</v>
      </c>
      <c r="AO327" s="137">
        <f>IF(AN327="0","0",LOOKUP(AN327,{0,66,80,100,120,140,160},{0,1,2,3,"3.5",4,5}))</f>
        <v>3</v>
      </c>
      <c r="AP327" s="105">
        <v>41</v>
      </c>
      <c r="AQ327" s="105">
        <v>28</v>
      </c>
      <c r="AR327" s="101">
        <f t="shared" si="114"/>
        <v>69</v>
      </c>
      <c r="AS327" s="105">
        <v>16</v>
      </c>
      <c r="AT327" s="105">
        <v>21</v>
      </c>
      <c r="AU327" s="141">
        <f t="shared" si="115"/>
        <v>37</v>
      </c>
      <c r="AV327" s="105">
        <v>46</v>
      </c>
      <c r="AW327" s="141">
        <f t="shared" si="116"/>
        <v>152</v>
      </c>
      <c r="AX327" s="137">
        <f>IF(AW327="0","0",LOOKUP(AW327,{0,66,80,100,120,140,160},{0,1,2,3,"3.5",4,5}))</f>
        <v>4</v>
      </c>
      <c r="AY327" s="107" t="s">
        <v>486</v>
      </c>
      <c r="AZ327" s="107">
        <f>IF(ISBLANK(AX327)," ",IF(AX327="0","0",LOOKUP(AX327,{0,1,2,3,"3.5",4,5},{0,0,0,1,"1.5",2,3})))</f>
        <v>2</v>
      </c>
      <c r="BA327" s="44">
        <f t="shared" si="117"/>
        <v>3.1666666666666665</v>
      </c>
      <c r="BB327" s="43" t="str">
        <f t="shared" si="118"/>
        <v>B</v>
      </c>
      <c r="BC327" s="34" t="str">
        <f t="shared" si="119"/>
        <v>Average Result</v>
      </c>
      <c r="BE327" s="49" t="str">
        <f>IF(H327="0","0",LOOKUP(H327,{0,1,2,3,"3.5",4,5},{"F","D","C","B","A-","A","A+"}))</f>
        <v>A-</v>
      </c>
      <c r="BF327" s="49" t="str">
        <f>IF(L327="0","0",LOOKUP(L327,{0,1,2,3,"3.5",4,5},{"F","D","C","B","A-","A","A+"}))</f>
        <v>B</v>
      </c>
      <c r="BG327" s="49" t="str">
        <f>IF(Q327="0","0",LOOKUP(Q327,{0,1,2,3,"3.5",4,5},{"F","D","C","B","A-","A","A+"}))</f>
        <v>C</v>
      </c>
      <c r="BH327" s="49" t="str">
        <f>IF(Y327="0","0",LOOKUP(Y327,{0,1,2,3,"3.5",4,5},{"F","D","C","B","A-","A","A+"}))</f>
        <v>C</v>
      </c>
      <c r="BI327" s="49" t="str">
        <f>IF(AG327="0","0",LOOKUP(AG327,{0,1,2,3,"3.5",4,5},{"F","D","C","B","A-","A","A+"}))</f>
        <v>A-</v>
      </c>
      <c r="BJ327" s="49" t="str">
        <f>IF(AO327="0","0",LOOKUP(AO327,{0,1,2,3,"3.5",4,5},{"F","D","C","B","A-","A","A+"}))</f>
        <v>B</v>
      </c>
      <c r="BK327" s="49" t="str">
        <f>IF(AX327="0","0",LOOKUP(AX327,{0,1,2,3,"3.5",4,5},{"F","D","C","B","A-","A","A+"}))</f>
        <v>A</v>
      </c>
      <c r="BL327" s="50">
        <f t="shared" si="120"/>
        <v>734</v>
      </c>
    </row>
    <row r="328" spans="1:64" ht="15" customHeight="1">
      <c r="A328" s="37">
        <v>2324</v>
      </c>
      <c r="B328" s="38" t="s">
        <v>784</v>
      </c>
      <c r="C328" s="150"/>
      <c r="D328" s="150"/>
      <c r="E328" s="99">
        <f t="shared" si="101"/>
        <v>0</v>
      </c>
      <c r="F328" s="105"/>
      <c r="G328" s="99">
        <f t="shared" si="102"/>
        <v>0</v>
      </c>
      <c r="H328" s="135">
        <f>IF(G328="0","0",LOOKUP(G328,{0,66,80,100,120,140,160},{0,1,2,3,"3.5",4,5}))</f>
        <v>0</v>
      </c>
      <c r="I328" s="105"/>
      <c r="J328" s="105"/>
      <c r="K328" s="136">
        <f t="shared" si="103"/>
        <v>0</v>
      </c>
      <c r="L328" s="99">
        <f>IF(K328="0","0",LOOKUP(K328,{0,66,80,100,120,140,160},{0,1,2,3,"3.5",4,5}))</f>
        <v>0</v>
      </c>
      <c r="M328" s="105"/>
      <c r="N328" s="105"/>
      <c r="O328" s="105"/>
      <c r="P328" s="99">
        <f t="shared" si="104"/>
        <v>0</v>
      </c>
      <c r="Q328" s="137">
        <f>IF(P328="0","0",LOOKUP(P328,{0,33,40,50,60,70,80},{0,1,2,3,"3.5",4,5}))</f>
        <v>0</v>
      </c>
      <c r="R328" s="105"/>
      <c r="S328" s="105"/>
      <c r="T328" s="101">
        <f t="shared" si="105"/>
        <v>0</v>
      </c>
      <c r="U328" s="105"/>
      <c r="V328" s="105"/>
      <c r="W328" s="101">
        <f t="shared" si="106"/>
        <v>0</v>
      </c>
      <c r="X328" s="138">
        <f t="shared" si="107"/>
        <v>0</v>
      </c>
      <c r="Y328" s="99">
        <f>IF(X328="0","0",LOOKUP(X328,{0,66,80,100,120,140,160},{0,1,2,3,"3.5",4,5}))</f>
        <v>0</v>
      </c>
      <c r="Z328" s="105"/>
      <c r="AA328" s="105"/>
      <c r="AB328" s="99">
        <f t="shared" si="108"/>
        <v>0</v>
      </c>
      <c r="AC328" s="105"/>
      <c r="AD328" s="105"/>
      <c r="AE328" s="139">
        <f t="shared" si="109"/>
        <v>0</v>
      </c>
      <c r="AF328" s="140">
        <f t="shared" si="110"/>
        <v>0</v>
      </c>
      <c r="AG328" s="137">
        <f>IF(AF328="0","0",LOOKUP(AF328,{0,66,80,100,120,140,160},{0,1,2,3,"3.5",4,5}))</f>
        <v>0</v>
      </c>
      <c r="AH328" s="105"/>
      <c r="AI328" s="105"/>
      <c r="AJ328" s="99">
        <f t="shared" si="111"/>
        <v>0</v>
      </c>
      <c r="AK328" s="105"/>
      <c r="AL328" s="105"/>
      <c r="AM328" s="141">
        <f t="shared" si="112"/>
        <v>0</v>
      </c>
      <c r="AN328" s="140">
        <f t="shared" si="113"/>
        <v>0</v>
      </c>
      <c r="AO328" s="137">
        <f>IF(AN328="0","0",LOOKUP(AN328,{0,66,80,100,120,140,160},{0,1,2,3,"3.5",4,5}))</f>
        <v>0</v>
      </c>
      <c r="AP328" s="105"/>
      <c r="AQ328" s="105"/>
      <c r="AR328" s="101">
        <f t="shared" si="114"/>
        <v>0</v>
      </c>
      <c r="AS328" s="105"/>
      <c r="AT328" s="105"/>
      <c r="AU328" s="141">
        <f t="shared" si="115"/>
        <v>0</v>
      </c>
      <c r="AV328" s="105"/>
      <c r="AW328" s="141">
        <f t="shared" si="116"/>
        <v>0</v>
      </c>
      <c r="AX328" s="137">
        <f>IF(AW328="0","0",LOOKUP(AW328,{0,66,80,100,120,140,160},{0,1,2,3,"3.5",4,5}))</f>
        <v>0</v>
      </c>
      <c r="AY328" s="107" t="s">
        <v>486</v>
      </c>
      <c r="AZ328" s="107">
        <f>IF(ISBLANK(AX328)," ",IF(AX328="0","0",LOOKUP(AX328,{0,1,2,3,"3.5",4,5},{0,0,0,1,"1.5",2,3})))</f>
        <v>0</v>
      </c>
      <c r="BA328" s="44">
        <f t="shared" si="117"/>
        <v>0</v>
      </c>
      <c r="BB328" s="43" t="str">
        <f t="shared" si="118"/>
        <v>F</v>
      </c>
      <c r="BC328" s="34" t="str">
        <f t="shared" si="119"/>
        <v>Fail</v>
      </c>
      <c r="BE328" s="49" t="str">
        <f>IF(H328="0","0",LOOKUP(H328,{0,1,2,3,"3.5",4,5},{"F","D","C","B","A-","A","A+"}))</f>
        <v>F</v>
      </c>
      <c r="BF328" s="49" t="str">
        <f>IF(L328="0","0",LOOKUP(L328,{0,1,2,3,"3.5",4,5},{"F","D","C","B","A-","A","A+"}))</f>
        <v>F</v>
      </c>
      <c r="BG328" s="49" t="str">
        <f>IF(Q328="0","0",LOOKUP(Q328,{0,1,2,3,"3.5",4,5},{"F","D","C","B","A-","A","A+"}))</f>
        <v>F</v>
      </c>
      <c r="BH328" s="49" t="str">
        <f>IF(Y328="0","0",LOOKUP(Y328,{0,1,2,3,"3.5",4,5},{"F","D","C","B","A-","A","A+"}))</f>
        <v>F</v>
      </c>
      <c r="BI328" s="49" t="str">
        <f>IF(AG328="0","0",LOOKUP(AG328,{0,1,2,3,"3.5",4,5},{"F","D","C","B","A-","A","A+"}))</f>
        <v>F</v>
      </c>
      <c r="BJ328" s="49" t="str">
        <f>IF(AO328="0","0",LOOKUP(AO328,{0,1,2,3,"3.5",4,5},{"F","D","C","B","A-","A","A+"}))</f>
        <v>F</v>
      </c>
      <c r="BK328" s="49" t="str">
        <f>IF(AX328="0","0",LOOKUP(AX328,{0,1,2,3,"3.5",4,5},{"F","D","C","B","A-","A","A+"}))</f>
        <v>F</v>
      </c>
      <c r="BL328" s="50">
        <f t="shared" si="120"/>
        <v>0</v>
      </c>
    </row>
    <row r="329" spans="1:64" ht="15" customHeight="1">
      <c r="A329" s="37">
        <v>2325</v>
      </c>
      <c r="B329" s="38" t="s">
        <v>785</v>
      </c>
      <c r="C329" s="150">
        <v>27</v>
      </c>
      <c r="D329" s="150">
        <v>56</v>
      </c>
      <c r="E329" s="99">
        <f t="shared" si="101"/>
        <v>83</v>
      </c>
      <c r="F329" s="105">
        <v>15</v>
      </c>
      <c r="G329" s="99">
        <f t="shared" si="102"/>
        <v>98</v>
      </c>
      <c r="H329" s="135">
        <f>IF(G329="0","0",LOOKUP(G329,{0,66,80,100,120,140,160},{0,1,2,3,"3.5",4,5}))</f>
        <v>2</v>
      </c>
      <c r="I329" s="105">
        <v>37</v>
      </c>
      <c r="J329" s="105">
        <v>39</v>
      </c>
      <c r="K329" s="136">
        <f t="shared" si="103"/>
        <v>76</v>
      </c>
      <c r="L329" s="99">
        <f>IF(K329="0","0",LOOKUP(K329,{0,66,80,100,120,140,160},{0,1,2,3,"3.5",4,5}))</f>
        <v>1</v>
      </c>
      <c r="M329" s="105">
        <v>18</v>
      </c>
      <c r="N329" s="105">
        <v>15</v>
      </c>
      <c r="O329" s="105">
        <v>10</v>
      </c>
      <c r="P329" s="99">
        <f t="shared" si="104"/>
        <v>43</v>
      </c>
      <c r="Q329" s="137">
        <f>IF(P329="0","0",LOOKUP(P329,{0,33,40,50,60,70,80},{0,1,2,3,"3.5",4,5}))</f>
        <v>2</v>
      </c>
      <c r="R329" s="105">
        <v>23</v>
      </c>
      <c r="S329" s="105">
        <v>31</v>
      </c>
      <c r="T329" s="101">
        <f t="shared" si="105"/>
        <v>54</v>
      </c>
      <c r="U329" s="105">
        <v>16</v>
      </c>
      <c r="V329" s="105">
        <v>13</v>
      </c>
      <c r="W329" s="101">
        <f t="shared" si="106"/>
        <v>29</v>
      </c>
      <c r="X329" s="138">
        <f t="shared" si="107"/>
        <v>83</v>
      </c>
      <c r="Y329" s="99">
        <f>IF(X329="0","0",LOOKUP(X329,{0,66,80,100,120,140,160},{0,1,2,3,"3.5",4,5}))</f>
        <v>2</v>
      </c>
      <c r="Z329" s="105">
        <v>37</v>
      </c>
      <c r="AA329" s="105">
        <v>34</v>
      </c>
      <c r="AB329" s="99">
        <f t="shared" si="108"/>
        <v>71</v>
      </c>
      <c r="AC329" s="105">
        <v>23</v>
      </c>
      <c r="AD329" s="105">
        <v>15</v>
      </c>
      <c r="AE329" s="139">
        <f t="shared" si="109"/>
        <v>38</v>
      </c>
      <c r="AF329" s="140">
        <f t="shared" si="110"/>
        <v>109</v>
      </c>
      <c r="AG329" s="137">
        <f>IF(AF329="0","0",LOOKUP(AF329,{0,66,80,100,120,140,160},{0,1,2,3,"3.5",4,5}))</f>
        <v>3</v>
      </c>
      <c r="AH329" s="105">
        <v>35</v>
      </c>
      <c r="AI329" s="105">
        <v>33</v>
      </c>
      <c r="AJ329" s="99">
        <f t="shared" si="111"/>
        <v>68</v>
      </c>
      <c r="AK329" s="105">
        <v>22</v>
      </c>
      <c r="AL329" s="105">
        <v>11</v>
      </c>
      <c r="AM329" s="141">
        <f t="shared" si="112"/>
        <v>33</v>
      </c>
      <c r="AN329" s="140">
        <f t="shared" si="113"/>
        <v>101</v>
      </c>
      <c r="AO329" s="137">
        <f>IF(AN329="0","0",LOOKUP(AN329,{0,66,80,100,120,140,160},{0,1,2,3,"3.5",4,5}))</f>
        <v>3</v>
      </c>
      <c r="AP329" s="105">
        <v>31</v>
      </c>
      <c r="AQ329" s="105">
        <v>25</v>
      </c>
      <c r="AR329" s="101">
        <f t="shared" si="114"/>
        <v>56</v>
      </c>
      <c r="AS329" s="105">
        <v>13</v>
      </c>
      <c r="AT329" s="105">
        <v>15</v>
      </c>
      <c r="AU329" s="141">
        <f t="shared" si="115"/>
        <v>28</v>
      </c>
      <c r="AV329" s="105">
        <v>40</v>
      </c>
      <c r="AW329" s="141">
        <f t="shared" si="116"/>
        <v>124</v>
      </c>
      <c r="AX329" s="137" t="str">
        <f>IF(AW329="0","0",LOOKUP(AW329,{0,66,80,100,120,140,160},{0,1,2,3,"3.5",4,5}))</f>
        <v>3.5</v>
      </c>
      <c r="AY329" s="107" t="s">
        <v>486</v>
      </c>
      <c r="AZ329" s="107" t="str">
        <f>IF(ISBLANK(AX329)," ",IF(AX329="0","0",LOOKUP(AX329,{0,1,2,3,"3.5",4,5},{0,0,0,1,"1.5",2,3})))</f>
        <v>1.5</v>
      </c>
      <c r="BA329" s="44">
        <f t="shared" si="117"/>
        <v>2.4166666666666665</v>
      </c>
      <c r="BB329" s="43" t="str">
        <f t="shared" si="118"/>
        <v>C</v>
      </c>
      <c r="BC329" s="34" t="str">
        <f t="shared" si="119"/>
        <v>Bellow Average Result</v>
      </c>
      <c r="BE329" s="49" t="str">
        <f>IF(H329="0","0",LOOKUP(H329,{0,1,2,3,"3.5",4,5},{"F","D","C","B","A-","A","A+"}))</f>
        <v>C</v>
      </c>
      <c r="BF329" s="49" t="str">
        <f>IF(L329="0","0",LOOKUP(L329,{0,1,2,3,"3.5",4,5},{"F","D","C","B","A-","A","A+"}))</f>
        <v>D</v>
      </c>
      <c r="BG329" s="49" t="str">
        <f>IF(Q329="0","0",LOOKUP(Q329,{0,1,2,3,"3.5",4,5},{"F","D","C","B","A-","A","A+"}))</f>
        <v>C</v>
      </c>
      <c r="BH329" s="49" t="str">
        <f>IF(Y329="0","0",LOOKUP(Y329,{0,1,2,3,"3.5",4,5},{"F","D","C","B","A-","A","A+"}))</f>
        <v>C</v>
      </c>
      <c r="BI329" s="49" t="str">
        <f>IF(AG329="0","0",LOOKUP(AG329,{0,1,2,3,"3.5",4,5},{"F","D","C","B","A-","A","A+"}))</f>
        <v>B</v>
      </c>
      <c r="BJ329" s="49" t="str">
        <f>IF(AO329="0","0",LOOKUP(AO329,{0,1,2,3,"3.5",4,5},{"F","D","C","B","A-","A","A+"}))</f>
        <v>B</v>
      </c>
      <c r="BK329" s="49" t="str">
        <f>IF(AX329="0","0",LOOKUP(AX329,{0,1,2,3,"3.5",4,5},{"F","D","C","B","A-","A","A+"}))</f>
        <v>A-</v>
      </c>
      <c r="BL329" s="50">
        <f t="shared" si="120"/>
        <v>634</v>
      </c>
    </row>
    <row r="330" spans="1:64" ht="15" customHeight="1">
      <c r="A330" s="37">
        <v>2326</v>
      </c>
      <c r="B330" s="38" t="s">
        <v>786</v>
      </c>
      <c r="C330" s="150">
        <v>28</v>
      </c>
      <c r="D330" s="150">
        <v>50</v>
      </c>
      <c r="E330" s="99">
        <f t="shared" si="101"/>
        <v>78</v>
      </c>
      <c r="F330" s="105">
        <v>15</v>
      </c>
      <c r="G330" s="99">
        <f t="shared" si="102"/>
        <v>93</v>
      </c>
      <c r="H330" s="135">
        <f>IF(G330="0","0",LOOKUP(G330,{0,66,80,100,120,140,160},{0,1,2,3,"3.5",4,5}))</f>
        <v>2</v>
      </c>
      <c r="I330" s="105">
        <v>40</v>
      </c>
      <c r="J330" s="105">
        <v>44</v>
      </c>
      <c r="K330" s="136">
        <f t="shared" si="103"/>
        <v>84</v>
      </c>
      <c r="L330" s="99">
        <f>IF(K330="0","0",LOOKUP(K330,{0,66,80,100,120,140,160},{0,1,2,3,"3.5",4,5}))</f>
        <v>2</v>
      </c>
      <c r="M330" s="105">
        <v>9</v>
      </c>
      <c r="N330" s="105">
        <v>14</v>
      </c>
      <c r="O330" s="105">
        <v>12</v>
      </c>
      <c r="P330" s="99">
        <f t="shared" si="104"/>
        <v>0</v>
      </c>
      <c r="Q330" s="137">
        <f>IF(P330="0","0",LOOKUP(P330,{0,33,40,50,60,70,80},{0,1,2,3,"3.5",4,5}))</f>
        <v>0</v>
      </c>
      <c r="R330" s="105">
        <v>14</v>
      </c>
      <c r="S330" s="105">
        <v>18</v>
      </c>
      <c r="T330" s="101">
        <f t="shared" si="105"/>
        <v>32</v>
      </c>
      <c r="U330" s="105">
        <v>15</v>
      </c>
      <c r="V330" s="105">
        <v>12</v>
      </c>
      <c r="W330" s="101">
        <f t="shared" si="106"/>
        <v>27</v>
      </c>
      <c r="X330" s="138">
        <f t="shared" si="107"/>
        <v>0</v>
      </c>
      <c r="Y330" s="99">
        <f>IF(X330="0","0",LOOKUP(X330,{0,66,80,100,120,140,160},{0,1,2,3,"3.5",4,5}))</f>
        <v>0</v>
      </c>
      <c r="Z330" s="105">
        <v>33</v>
      </c>
      <c r="AA330" s="105">
        <v>32</v>
      </c>
      <c r="AB330" s="99">
        <f t="shared" si="108"/>
        <v>65</v>
      </c>
      <c r="AC330" s="105">
        <v>22</v>
      </c>
      <c r="AD330" s="105">
        <v>15</v>
      </c>
      <c r="AE330" s="139">
        <f t="shared" si="109"/>
        <v>37</v>
      </c>
      <c r="AF330" s="140">
        <f t="shared" si="110"/>
        <v>102</v>
      </c>
      <c r="AG330" s="137">
        <f>IF(AF330="0","0",LOOKUP(AF330,{0,66,80,100,120,140,160},{0,1,2,3,"3.5",4,5}))</f>
        <v>3</v>
      </c>
      <c r="AH330" s="105">
        <v>32</v>
      </c>
      <c r="AI330" s="105">
        <v>29</v>
      </c>
      <c r="AJ330" s="99">
        <f t="shared" si="111"/>
        <v>61</v>
      </c>
      <c r="AK330" s="105">
        <v>18</v>
      </c>
      <c r="AL330" s="151" t="s">
        <v>251</v>
      </c>
      <c r="AM330" s="141">
        <f t="shared" si="112"/>
        <v>25</v>
      </c>
      <c r="AN330" s="140">
        <f t="shared" si="113"/>
        <v>86</v>
      </c>
      <c r="AO330" s="137">
        <f>IF(AN330="0","0",LOOKUP(AN330,{0,66,80,100,120,140,160},{0,1,2,3,"3.5",4,5}))</f>
        <v>2</v>
      </c>
      <c r="AP330" s="105">
        <v>29</v>
      </c>
      <c r="AQ330" s="105">
        <v>17</v>
      </c>
      <c r="AR330" s="101">
        <f t="shared" si="114"/>
        <v>46</v>
      </c>
      <c r="AS330" s="105">
        <v>15</v>
      </c>
      <c r="AT330" s="105">
        <v>15</v>
      </c>
      <c r="AU330" s="141">
        <f t="shared" si="115"/>
        <v>30</v>
      </c>
      <c r="AV330" s="105">
        <v>36</v>
      </c>
      <c r="AW330" s="141">
        <f t="shared" si="116"/>
        <v>112</v>
      </c>
      <c r="AX330" s="137">
        <f>IF(AW330="0","0",LOOKUP(AW330,{0,66,80,100,120,140,160},{0,1,2,3,"3.5",4,5}))</f>
        <v>3</v>
      </c>
      <c r="AY330" s="107" t="s">
        <v>486</v>
      </c>
      <c r="AZ330" s="107">
        <f>IF(ISBLANK(AX330)," ",IF(AX330="0","0",LOOKUP(AX330,{0,1,2,3,"3.5",4,5},{0,0,0,1,"1.5",2,3})))</f>
        <v>1</v>
      </c>
      <c r="BA330" s="44">
        <f t="shared" si="117"/>
        <v>0</v>
      </c>
      <c r="BB330" s="43" t="str">
        <f t="shared" si="118"/>
        <v>F</v>
      </c>
      <c r="BC330" s="34" t="str">
        <f t="shared" si="119"/>
        <v>Fail</v>
      </c>
      <c r="BE330" s="49" t="str">
        <f>IF(H330="0","0",LOOKUP(H330,{0,1,2,3,"3.5",4,5},{"F","D","C","B","A-","A","A+"}))</f>
        <v>C</v>
      </c>
      <c r="BF330" s="49" t="str">
        <f>IF(L330="0","0",LOOKUP(L330,{0,1,2,3,"3.5",4,5},{"F","D","C","B","A-","A","A+"}))</f>
        <v>C</v>
      </c>
      <c r="BG330" s="49" t="str">
        <f>IF(Q330="0","0",LOOKUP(Q330,{0,1,2,3,"3.5",4,5},{"F","D","C","B","A-","A","A+"}))</f>
        <v>F</v>
      </c>
      <c r="BH330" s="49" t="str">
        <f>IF(Y330="0","0",LOOKUP(Y330,{0,1,2,3,"3.5",4,5},{"F","D","C","B","A-","A","A+"}))</f>
        <v>F</v>
      </c>
      <c r="BI330" s="49" t="str">
        <f>IF(AG330="0","0",LOOKUP(AG330,{0,1,2,3,"3.5",4,5},{"F","D","C","B","A-","A","A+"}))</f>
        <v>B</v>
      </c>
      <c r="BJ330" s="49" t="str">
        <f>IF(AO330="0","0",LOOKUP(AO330,{0,1,2,3,"3.5",4,5},{"F","D","C","B","A-","A","A+"}))</f>
        <v>C</v>
      </c>
      <c r="BK330" s="49" t="str">
        <f>IF(AX330="0","0",LOOKUP(AX330,{0,1,2,3,"3.5",4,5},{"F","D","C","B","A-","A","A+"}))</f>
        <v>B</v>
      </c>
      <c r="BL330" s="50">
        <f t="shared" si="120"/>
        <v>477</v>
      </c>
    </row>
    <row r="331" spans="1:64" ht="15" customHeight="1">
      <c r="A331" s="37">
        <v>2327</v>
      </c>
      <c r="B331" s="38" t="s">
        <v>787</v>
      </c>
      <c r="C331" s="150">
        <v>35</v>
      </c>
      <c r="D331" s="150">
        <v>66</v>
      </c>
      <c r="E331" s="99">
        <f t="shared" si="101"/>
        <v>101</v>
      </c>
      <c r="F331" s="105">
        <v>25</v>
      </c>
      <c r="G331" s="99">
        <f t="shared" si="102"/>
        <v>126</v>
      </c>
      <c r="H331" s="135" t="str">
        <f>IF(G331="0","0",LOOKUP(G331,{0,66,80,100,120,140,160},{0,1,2,3,"3.5",4,5}))</f>
        <v>3.5</v>
      </c>
      <c r="I331" s="105">
        <v>50</v>
      </c>
      <c r="J331" s="105">
        <v>46</v>
      </c>
      <c r="K331" s="136">
        <f t="shared" si="103"/>
        <v>96</v>
      </c>
      <c r="L331" s="99">
        <f>IF(K331="0","0",LOOKUP(K331,{0,66,80,100,120,140,160},{0,1,2,3,"3.5",4,5}))</f>
        <v>2</v>
      </c>
      <c r="M331" s="105">
        <v>22</v>
      </c>
      <c r="N331" s="105">
        <v>14</v>
      </c>
      <c r="O331" s="105">
        <v>10</v>
      </c>
      <c r="P331" s="99">
        <f t="shared" si="104"/>
        <v>46</v>
      </c>
      <c r="Q331" s="137">
        <f>IF(P331="0","0",LOOKUP(P331,{0,33,40,50,60,70,80},{0,1,2,3,"3.5",4,5}))</f>
        <v>2</v>
      </c>
      <c r="R331" s="105">
        <v>22</v>
      </c>
      <c r="S331" s="105">
        <v>26</v>
      </c>
      <c r="T331" s="101">
        <f t="shared" si="105"/>
        <v>48</v>
      </c>
      <c r="U331" s="105">
        <v>19</v>
      </c>
      <c r="V331" s="105">
        <v>17</v>
      </c>
      <c r="W331" s="101">
        <f t="shared" si="106"/>
        <v>36</v>
      </c>
      <c r="X331" s="138">
        <f t="shared" si="107"/>
        <v>84</v>
      </c>
      <c r="Y331" s="99">
        <f>IF(X331="0","0",LOOKUP(X331,{0,66,80,100,120,140,160},{0,1,2,3,"3.5",4,5}))</f>
        <v>2</v>
      </c>
      <c r="Z331" s="105">
        <v>40</v>
      </c>
      <c r="AA331" s="105">
        <v>31</v>
      </c>
      <c r="AB331" s="99">
        <f t="shared" si="108"/>
        <v>71</v>
      </c>
      <c r="AC331" s="105">
        <v>24</v>
      </c>
      <c r="AD331" s="105">
        <v>14</v>
      </c>
      <c r="AE331" s="139">
        <f t="shared" si="109"/>
        <v>38</v>
      </c>
      <c r="AF331" s="140">
        <f t="shared" si="110"/>
        <v>109</v>
      </c>
      <c r="AG331" s="137">
        <f>IF(AF331="0","0",LOOKUP(AF331,{0,66,80,100,120,140,160},{0,1,2,3,"3.5",4,5}))</f>
        <v>3</v>
      </c>
      <c r="AH331" s="105">
        <v>41</v>
      </c>
      <c r="AI331" s="105">
        <v>37</v>
      </c>
      <c r="AJ331" s="99">
        <f t="shared" si="111"/>
        <v>78</v>
      </c>
      <c r="AK331" s="105">
        <v>24</v>
      </c>
      <c r="AL331" s="105">
        <v>17</v>
      </c>
      <c r="AM331" s="141">
        <f t="shared" si="112"/>
        <v>41</v>
      </c>
      <c r="AN331" s="140">
        <f t="shared" si="113"/>
        <v>119</v>
      </c>
      <c r="AO331" s="137">
        <f>IF(AN331="0","0",LOOKUP(AN331,{0,66,80,100,120,140,160},{0,1,2,3,"3.5",4,5}))</f>
        <v>3</v>
      </c>
      <c r="AP331" s="105">
        <v>41</v>
      </c>
      <c r="AQ331" s="105">
        <v>21</v>
      </c>
      <c r="AR331" s="101">
        <f t="shared" si="114"/>
        <v>62</v>
      </c>
      <c r="AS331" s="105">
        <v>14</v>
      </c>
      <c r="AT331" s="105">
        <v>18</v>
      </c>
      <c r="AU331" s="141">
        <f t="shared" si="115"/>
        <v>32</v>
      </c>
      <c r="AV331" s="105">
        <v>50</v>
      </c>
      <c r="AW331" s="141">
        <f t="shared" si="116"/>
        <v>144</v>
      </c>
      <c r="AX331" s="137">
        <f>IF(AW331="0","0",LOOKUP(AW331,{0,66,80,100,120,140,160},{0,1,2,3,"3.5",4,5}))</f>
        <v>4</v>
      </c>
      <c r="AY331" s="107" t="s">
        <v>486</v>
      </c>
      <c r="AZ331" s="107">
        <f>IF(ISBLANK(AX331)," ",IF(AX331="0","0",LOOKUP(AX331,{0,1,2,3,"3.5",4,5},{0,0,0,1,"1.5",2,3})))</f>
        <v>2</v>
      </c>
      <c r="BA331" s="44">
        <f t="shared" si="117"/>
        <v>2.9166666666666665</v>
      </c>
      <c r="BB331" s="43" t="str">
        <f t="shared" si="118"/>
        <v>C</v>
      </c>
      <c r="BC331" s="34" t="str">
        <f t="shared" si="119"/>
        <v>Bellow Average Result</v>
      </c>
      <c r="BE331" s="49" t="str">
        <f>IF(H331="0","0",LOOKUP(H331,{0,1,2,3,"3.5",4,5},{"F","D","C","B","A-","A","A+"}))</f>
        <v>A-</v>
      </c>
      <c r="BF331" s="49" t="str">
        <f>IF(L331="0","0",LOOKUP(L331,{0,1,2,3,"3.5",4,5},{"F","D","C","B","A-","A","A+"}))</f>
        <v>C</v>
      </c>
      <c r="BG331" s="49" t="str">
        <f>IF(Q331="0","0",LOOKUP(Q331,{0,1,2,3,"3.5",4,5},{"F","D","C","B","A-","A","A+"}))</f>
        <v>C</v>
      </c>
      <c r="BH331" s="49" t="str">
        <f>IF(Y331="0","0",LOOKUP(Y331,{0,1,2,3,"3.5",4,5},{"F","D","C","B","A-","A","A+"}))</f>
        <v>C</v>
      </c>
      <c r="BI331" s="49" t="str">
        <f>IF(AG331="0","0",LOOKUP(AG331,{0,1,2,3,"3.5",4,5},{"F","D","C","B","A-","A","A+"}))</f>
        <v>B</v>
      </c>
      <c r="BJ331" s="49" t="str">
        <f>IF(AO331="0","0",LOOKUP(AO331,{0,1,2,3,"3.5",4,5},{"F","D","C","B","A-","A","A+"}))</f>
        <v>B</v>
      </c>
      <c r="BK331" s="49" t="str">
        <f>IF(AX331="0","0",LOOKUP(AX331,{0,1,2,3,"3.5",4,5},{"F","D","C","B","A-","A","A+"}))</f>
        <v>A</v>
      </c>
      <c r="BL331" s="50">
        <f t="shared" si="120"/>
        <v>724</v>
      </c>
    </row>
    <row r="332" spans="1:64" ht="15" customHeight="1">
      <c r="A332" s="37">
        <v>2328</v>
      </c>
      <c r="B332" s="38" t="s">
        <v>788</v>
      </c>
      <c r="C332" s="150">
        <v>23</v>
      </c>
      <c r="D332" s="150">
        <v>46</v>
      </c>
      <c r="E332" s="99">
        <f t="shared" si="101"/>
        <v>69</v>
      </c>
      <c r="F332" s="105">
        <v>17</v>
      </c>
      <c r="G332" s="99">
        <f t="shared" si="102"/>
        <v>86</v>
      </c>
      <c r="H332" s="135">
        <f>IF(G332="0","0",LOOKUP(G332,{0,66,80,100,120,140,160},{0,1,2,3,"3.5",4,5}))</f>
        <v>2</v>
      </c>
      <c r="I332" s="105">
        <v>54</v>
      </c>
      <c r="J332" s="105">
        <v>49</v>
      </c>
      <c r="K332" s="136">
        <f t="shared" si="103"/>
        <v>103</v>
      </c>
      <c r="L332" s="99">
        <f>IF(K332="0","0",LOOKUP(K332,{0,66,80,100,120,140,160},{0,1,2,3,"3.5",4,5}))</f>
        <v>3</v>
      </c>
      <c r="M332" s="105">
        <v>23</v>
      </c>
      <c r="N332" s="105">
        <v>16</v>
      </c>
      <c r="O332" s="105">
        <v>12</v>
      </c>
      <c r="P332" s="99">
        <f t="shared" si="104"/>
        <v>51</v>
      </c>
      <c r="Q332" s="137">
        <f>IF(P332="0","0",LOOKUP(P332,{0,33,40,50,60,70,80},{0,1,2,3,"3.5",4,5}))</f>
        <v>3</v>
      </c>
      <c r="R332" s="105">
        <v>12</v>
      </c>
      <c r="S332" s="105">
        <v>26</v>
      </c>
      <c r="T332" s="101">
        <f t="shared" si="105"/>
        <v>38</v>
      </c>
      <c r="U332" s="105">
        <v>9</v>
      </c>
      <c r="V332" s="105">
        <v>9</v>
      </c>
      <c r="W332" s="101">
        <f t="shared" si="106"/>
        <v>18</v>
      </c>
      <c r="X332" s="138">
        <f t="shared" si="107"/>
        <v>56</v>
      </c>
      <c r="Y332" s="99">
        <f>IF(X332="0","0",LOOKUP(X332,{0,66,80,100,120,140,160},{0,1,2,3,"3.5",4,5}))</f>
        <v>0</v>
      </c>
      <c r="Z332" s="105">
        <v>37</v>
      </c>
      <c r="AA332" s="105">
        <v>33</v>
      </c>
      <c r="AB332" s="99">
        <f t="shared" si="108"/>
        <v>70</v>
      </c>
      <c r="AC332" s="105">
        <v>19</v>
      </c>
      <c r="AD332" s="105">
        <v>14</v>
      </c>
      <c r="AE332" s="139">
        <f t="shared" si="109"/>
        <v>33</v>
      </c>
      <c r="AF332" s="140">
        <f t="shared" si="110"/>
        <v>103</v>
      </c>
      <c r="AG332" s="137">
        <f>IF(AF332="0","0",LOOKUP(AF332,{0,66,80,100,120,140,160},{0,1,2,3,"3.5",4,5}))</f>
        <v>3</v>
      </c>
      <c r="AH332" s="105">
        <v>28</v>
      </c>
      <c r="AI332" s="105">
        <v>25</v>
      </c>
      <c r="AJ332" s="99">
        <f t="shared" si="111"/>
        <v>53</v>
      </c>
      <c r="AK332" s="105">
        <v>17</v>
      </c>
      <c r="AL332" s="105">
        <v>15</v>
      </c>
      <c r="AM332" s="141">
        <f t="shared" si="112"/>
        <v>32</v>
      </c>
      <c r="AN332" s="140">
        <f t="shared" si="113"/>
        <v>85</v>
      </c>
      <c r="AO332" s="137">
        <f>IF(AN332="0","0",LOOKUP(AN332,{0,66,80,100,120,140,160},{0,1,2,3,"3.5",4,5}))</f>
        <v>2</v>
      </c>
      <c r="AP332" s="105">
        <v>41</v>
      </c>
      <c r="AQ332" s="105">
        <v>17</v>
      </c>
      <c r="AR332" s="101">
        <f t="shared" si="114"/>
        <v>58</v>
      </c>
      <c r="AS332" s="105">
        <v>15</v>
      </c>
      <c r="AT332" s="105">
        <v>6</v>
      </c>
      <c r="AU332" s="141">
        <f t="shared" si="115"/>
        <v>21</v>
      </c>
      <c r="AV332" s="105"/>
      <c r="AW332" s="141">
        <f t="shared" si="116"/>
        <v>0</v>
      </c>
      <c r="AX332" s="137">
        <f>IF(AW332="0","0",LOOKUP(AW332,{0,66,80,100,120,140,160},{0,1,2,3,"3.5",4,5}))</f>
        <v>0</v>
      </c>
      <c r="AY332" s="107" t="s">
        <v>486</v>
      </c>
      <c r="AZ332" s="107">
        <f>IF(ISBLANK(AX332)," ",IF(AX332="0","0",LOOKUP(AX332,{0,1,2,3,"3.5",4,5},{0,0,0,1,"1.5",2,3})))</f>
        <v>0</v>
      </c>
      <c r="BA332" s="44">
        <f t="shared" si="117"/>
        <v>0</v>
      </c>
      <c r="BB332" s="43" t="str">
        <f t="shared" si="118"/>
        <v>F</v>
      </c>
      <c r="BC332" s="34" t="str">
        <f t="shared" si="119"/>
        <v>Fail</v>
      </c>
      <c r="BE332" s="49" t="str">
        <f>IF(H332="0","0",LOOKUP(H332,{0,1,2,3,"3.5",4,5},{"F","D","C","B","A-","A","A+"}))</f>
        <v>C</v>
      </c>
      <c r="BF332" s="49" t="str">
        <f>IF(L332="0","0",LOOKUP(L332,{0,1,2,3,"3.5",4,5},{"F","D","C","B","A-","A","A+"}))</f>
        <v>B</v>
      </c>
      <c r="BG332" s="49" t="str">
        <f>IF(Q332="0","0",LOOKUP(Q332,{0,1,2,3,"3.5",4,5},{"F","D","C","B","A-","A","A+"}))</f>
        <v>B</v>
      </c>
      <c r="BH332" s="49" t="str">
        <f>IF(Y332="0","0",LOOKUP(Y332,{0,1,2,3,"3.5",4,5},{"F","D","C","B","A-","A","A+"}))</f>
        <v>F</v>
      </c>
      <c r="BI332" s="49" t="str">
        <f>IF(AG332="0","0",LOOKUP(AG332,{0,1,2,3,"3.5",4,5},{"F","D","C","B","A-","A","A+"}))</f>
        <v>B</v>
      </c>
      <c r="BJ332" s="49" t="str">
        <f>IF(AO332="0","0",LOOKUP(AO332,{0,1,2,3,"3.5",4,5},{"F","D","C","B","A-","A","A+"}))</f>
        <v>C</v>
      </c>
      <c r="BK332" s="49" t="str">
        <f>IF(AX332="0","0",LOOKUP(AX332,{0,1,2,3,"3.5",4,5},{"F","D","C","B","A-","A","A+"}))</f>
        <v>F</v>
      </c>
      <c r="BL332" s="50">
        <f t="shared" si="120"/>
        <v>484</v>
      </c>
    </row>
    <row r="333" spans="1:64" ht="15" customHeight="1">
      <c r="A333" s="37">
        <v>2329</v>
      </c>
      <c r="B333" s="38" t="s">
        <v>789</v>
      </c>
      <c r="C333" s="150">
        <v>26</v>
      </c>
      <c r="D333" s="150">
        <v>40</v>
      </c>
      <c r="E333" s="99">
        <f t="shared" si="101"/>
        <v>66</v>
      </c>
      <c r="F333" s="105">
        <v>20</v>
      </c>
      <c r="G333" s="99">
        <f t="shared" si="102"/>
        <v>86</v>
      </c>
      <c r="H333" s="135">
        <f>IF(G333="0","0",LOOKUP(G333,{0,66,80,100,120,140,160},{0,1,2,3,"3.5",4,5}))</f>
        <v>2</v>
      </c>
      <c r="I333" s="105">
        <v>42</v>
      </c>
      <c r="J333" s="105">
        <v>42</v>
      </c>
      <c r="K333" s="136">
        <f t="shared" si="103"/>
        <v>84</v>
      </c>
      <c r="L333" s="99">
        <f>IF(K333="0","0",LOOKUP(K333,{0,66,80,100,120,140,160},{0,1,2,3,"3.5",4,5}))</f>
        <v>2</v>
      </c>
      <c r="M333" s="105">
        <v>20</v>
      </c>
      <c r="N333" s="105">
        <v>15</v>
      </c>
      <c r="O333" s="105"/>
      <c r="P333" s="99">
        <f t="shared" si="104"/>
        <v>0</v>
      </c>
      <c r="Q333" s="137">
        <f>IF(P333="0","0",LOOKUP(P333,{0,33,40,50,60,70,80},{0,1,2,3,"3.5",4,5}))</f>
        <v>0</v>
      </c>
      <c r="R333" s="105">
        <v>18</v>
      </c>
      <c r="S333" s="105">
        <v>30</v>
      </c>
      <c r="T333" s="101">
        <f t="shared" si="105"/>
        <v>48</v>
      </c>
      <c r="U333" s="105">
        <v>13</v>
      </c>
      <c r="V333" s="105">
        <v>12</v>
      </c>
      <c r="W333" s="101">
        <f t="shared" si="106"/>
        <v>25</v>
      </c>
      <c r="X333" s="138">
        <f t="shared" si="107"/>
        <v>73</v>
      </c>
      <c r="Y333" s="99">
        <f>IF(X333="0","0",LOOKUP(X333,{0,66,80,100,120,140,160},{0,1,2,3,"3.5",4,5}))</f>
        <v>1</v>
      </c>
      <c r="Z333" s="105">
        <v>31</v>
      </c>
      <c r="AA333" s="105">
        <v>25</v>
      </c>
      <c r="AB333" s="99">
        <f t="shared" si="108"/>
        <v>56</v>
      </c>
      <c r="AC333" s="105">
        <v>21</v>
      </c>
      <c r="AD333" s="105">
        <v>16</v>
      </c>
      <c r="AE333" s="139">
        <f t="shared" si="109"/>
        <v>37</v>
      </c>
      <c r="AF333" s="140">
        <f t="shared" si="110"/>
        <v>93</v>
      </c>
      <c r="AG333" s="137">
        <f>IF(AF333="0","0",LOOKUP(AF333,{0,66,80,100,120,140,160},{0,1,2,3,"3.5",4,5}))</f>
        <v>2</v>
      </c>
      <c r="AH333" s="105">
        <v>27</v>
      </c>
      <c r="AI333" s="105">
        <v>23</v>
      </c>
      <c r="AJ333" s="99">
        <f t="shared" si="111"/>
        <v>50</v>
      </c>
      <c r="AK333" s="105">
        <v>16</v>
      </c>
      <c r="AL333" s="105">
        <v>19</v>
      </c>
      <c r="AM333" s="141">
        <f t="shared" si="112"/>
        <v>35</v>
      </c>
      <c r="AN333" s="140">
        <f t="shared" si="113"/>
        <v>85</v>
      </c>
      <c r="AO333" s="137">
        <f>IF(AN333="0","0",LOOKUP(AN333,{0,66,80,100,120,140,160},{0,1,2,3,"3.5",4,5}))</f>
        <v>2</v>
      </c>
      <c r="AP333" s="105">
        <v>33</v>
      </c>
      <c r="AQ333" s="105">
        <v>21</v>
      </c>
      <c r="AR333" s="101">
        <f t="shared" si="114"/>
        <v>54</v>
      </c>
      <c r="AS333" s="105">
        <v>17</v>
      </c>
      <c r="AT333" s="105">
        <v>15</v>
      </c>
      <c r="AU333" s="141">
        <f t="shared" si="115"/>
        <v>32</v>
      </c>
      <c r="AV333" s="105"/>
      <c r="AW333" s="141">
        <f t="shared" si="116"/>
        <v>0</v>
      </c>
      <c r="AX333" s="137">
        <f>IF(AW333="0","0",LOOKUP(AW333,{0,66,80,100,120,140,160},{0,1,2,3,"3.5",4,5}))</f>
        <v>0</v>
      </c>
      <c r="AY333" s="107" t="s">
        <v>486</v>
      </c>
      <c r="AZ333" s="107">
        <f>IF(ISBLANK(AX333)," ",IF(AX333="0","0",LOOKUP(AX333,{0,1,2,3,"3.5",4,5},{0,0,0,1,"1.5",2,3})))</f>
        <v>0</v>
      </c>
      <c r="BA333" s="44">
        <f t="shared" si="117"/>
        <v>0</v>
      </c>
      <c r="BB333" s="43" t="str">
        <f t="shared" si="118"/>
        <v>F</v>
      </c>
      <c r="BC333" s="34" t="str">
        <f t="shared" si="119"/>
        <v>Fail</v>
      </c>
      <c r="BE333" s="49" t="str">
        <f>IF(H333="0","0",LOOKUP(H333,{0,1,2,3,"3.5",4,5},{"F","D","C","B","A-","A","A+"}))</f>
        <v>C</v>
      </c>
      <c r="BF333" s="49" t="str">
        <f>IF(L333="0","0",LOOKUP(L333,{0,1,2,3,"3.5",4,5},{"F","D","C","B","A-","A","A+"}))</f>
        <v>C</v>
      </c>
      <c r="BG333" s="49" t="str">
        <f>IF(Q333="0","0",LOOKUP(Q333,{0,1,2,3,"3.5",4,5},{"F","D","C","B","A-","A","A+"}))</f>
        <v>F</v>
      </c>
      <c r="BH333" s="49" t="str">
        <f>IF(Y333="0","0",LOOKUP(Y333,{0,1,2,3,"3.5",4,5},{"F","D","C","B","A-","A","A+"}))</f>
        <v>D</v>
      </c>
      <c r="BI333" s="49" t="str">
        <f>IF(AG333="0","0",LOOKUP(AG333,{0,1,2,3,"3.5",4,5},{"F","D","C","B","A-","A","A+"}))</f>
        <v>C</v>
      </c>
      <c r="BJ333" s="49" t="str">
        <f>IF(AO333="0","0",LOOKUP(AO333,{0,1,2,3,"3.5",4,5},{"F","D","C","B","A-","A","A+"}))</f>
        <v>C</v>
      </c>
      <c r="BK333" s="49" t="str">
        <f>IF(AX333="0","0",LOOKUP(AX333,{0,1,2,3,"3.5",4,5},{"F","D","C","B","A-","A","A+"}))</f>
        <v>F</v>
      </c>
      <c r="BL333" s="50">
        <f t="shared" si="120"/>
        <v>421</v>
      </c>
    </row>
    <row r="334" spans="1:64" ht="15" customHeight="1">
      <c r="A334" s="37">
        <v>2330</v>
      </c>
      <c r="B334" s="38" t="s">
        <v>790</v>
      </c>
      <c r="C334" s="150">
        <v>15</v>
      </c>
      <c r="D334" s="150">
        <v>18</v>
      </c>
      <c r="E334" s="99">
        <f t="shared" si="101"/>
        <v>33</v>
      </c>
      <c r="F334" s="105">
        <v>18</v>
      </c>
      <c r="G334" s="99">
        <f t="shared" si="102"/>
        <v>0</v>
      </c>
      <c r="H334" s="135">
        <f>IF(G334="0","0",LOOKUP(G334,{0,66,80,100,120,140,160},{0,1,2,3,"3.5",4,5}))</f>
        <v>0</v>
      </c>
      <c r="I334" s="105">
        <v>41</v>
      </c>
      <c r="J334" s="105">
        <v>33</v>
      </c>
      <c r="K334" s="136">
        <f t="shared" si="103"/>
        <v>74</v>
      </c>
      <c r="L334" s="99">
        <f>IF(K334="0","0",LOOKUP(K334,{0,66,80,100,120,140,160},{0,1,2,3,"3.5",4,5}))</f>
        <v>1</v>
      </c>
      <c r="M334" s="105">
        <v>20</v>
      </c>
      <c r="N334" s="105">
        <v>14</v>
      </c>
      <c r="O334" s="105">
        <v>15</v>
      </c>
      <c r="P334" s="99">
        <f t="shared" si="104"/>
        <v>49</v>
      </c>
      <c r="Q334" s="137">
        <f>IF(P334="0","0",LOOKUP(P334,{0,33,40,50,60,70,80},{0,1,2,3,"3.5",4,5}))</f>
        <v>2</v>
      </c>
      <c r="R334" s="105">
        <v>9</v>
      </c>
      <c r="S334" s="105"/>
      <c r="T334" s="101">
        <f t="shared" si="105"/>
        <v>9</v>
      </c>
      <c r="U334" s="105">
        <v>16</v>
      </c>
      <c r="V334" s="105"/>
      <c r="W334" s="101">
        <f t="shared" si="106"/>
        <v>16</v>
      </c>
      <c r="X334" s="138">
        <f t="shared" si="107"/>
        <v>0</v>
      </c>
      <c r="Y334" s="99">
        <f>IF(X334="0","0",LOOKUP(X334,{0,66,80,100,120,140,160},{0,1,2,3,"3.5",4,5}))</f>
        <v>0</v>
      </c>
      <c r="Z334" s="105">
        <v>22</v>
      </c>
      <c r="AA334" s="105">
        <v>19</v>
      </c>
      <c r="AB334" s="99">
        <f t="shared" si="108"/>
        <v>41</v>
      </c>
      <c r="AC334" s="105">
        <v>21</v>
      </c>
      <c r="AD334" s="105">
        <v>16</v>
      </c>
      <c r="AE334" s="139">
        <f t="shared" si="109"/>
        <v>37</v>
      </c>
      <c r="AF334" s="140">
        <f t="shared" si="110"/>
        <v>78</v>
      </c>
      <c r="AG334" s="137">
        <f>IF(AF334="0","0",LOOKUP(AF334,{0,66,80,100,120,140,160},{0,1,2,3,"3.5",4,5}))</f>
        <v>1</v>
      </c>
      <c r="AH334" s="105">
        <v>12</v>
      </c>
      <c r="AI334" s="151" t="s">
        <v>55</v>
      </c>
      <c r="AJ334" s="99">
        <f t="shared" si="111"/>
        <v>21</v>
      </c>
      <c r="AK334" s="105">
        <v>20</v>
      </c>
      <c r="AL334" s="105">
        <v>19</v>
      </c>
      <c r="AM334" s="141">
        <f t="shared" si="112"/>
        <v>39</v>
      </c>
      <c r="AN334" s="140">
        <f t="shared" si="113"/>
        <v>0</v>
      </c>
      <c r="AO334" s="137">
        <f>IF(AN334="0","0",LOOKUP(AN334,{0,66,80,100,120,140,160},{0,1,2,3,"3.5",4,5}))</f>
        <v>0</v>
      </c>
      <c r="AP334" s="105">
        <v>16</v>
      </c>
      <c r="AQ334" s="105">
        <v>17</v>
      </c>
      <c r="AR334" s="101">
        <f t="shared" si="114"/>
        <v>33</v>
      </c>
      <c r="AS334" s="105">
        <v>14</v>
      </c>
      <c r="AT334" s="105">
        <v>17</v>
      </c>
      <c r="AU334" s="141">
        <f t="shared" si="115"/>
        <v>31</v>
      </c>
      <c r="AV334" s="105">
        <v>30</v>
      </c>
      <c r="AW334" s="141">
        <f t="shared" si="116"/>
        <v>94</v>
      </c>
      <c r="AX334" s="137">
        <f>IF(AW334="0","0",LOOKUP(AW334,{0,66,80,100,120,140,160},{0,1,2,3,"3.5",4,5}))</f>
        <v>2</v>
      </c>
      <c r="AY334" s="107" t="s">
        <v>486</v>
      </c>
      <c r="AZ334" s="107">
        <f>IF(ISBLANK(AX334)," ",IF(AX334="0","0",LOOKUP(AX334,{0,1,2,3,"3.5",4,5},{0,0,0,1,"1.5",2,3})))</f>
        <v>0</v>
      </c>
      <c r="BA334" s="44">
        <f t="shared" si="117"/>
        <v>0</v>
      </c>
      <c r="BB334" s="43" t="str">
        <f t="shared" si="118"/>
        <v>F</v>
      </c>
      <c r="BC334" s="34" t="str">
        <f t="shared" si="119"/>
        <v>Fail</v>
      </c>
      <c r="BE334" s="49" t="str">
        <f>IF(H334="0","0",LOOKUP(H334,{0,1,2,3,"3.5",4,5},{"F","D","C","B","A-","A","A+"}))</f>
        <v>F</v>
      </c>
      <c r="BF334" s="49" t="str">
        <f>IF(L334="0","0",LOOKUP(L334,{0,1,2,3,"3.5",4,5},{"F","D","C","B","A-","A","A+"}))</f>
        <v>D</v>
      </c>
      <c r="BG334" s="49" t="str">
        <f>IF(Q334="0","0",LOOKUP(Q334,{0,1,2,3,"3.5",4,5},{"F","D","C","B","A-","A","A+"}))</f>
        <v>C</v>
      </c>
      <c r="BH334" s="49" t="str">
        <f>IF(Y334="0","0",LOOKUP(Y334,{0,1,2,3,"3.5",4,5},{"F","D","C","B","A-","A","A+"}))</f>
        <v>F</v>
      </c>
      <c r="BI334" s="49" t="str">
        <f>IF(AG334="0","0",LOOKUP(AG334,{0,1,2,3,"3.5",4,5},{"F","D","C","B","A-","A","A+"}))</f>
        <v>D</v>
      </c>
      <c r="BJ334" s="49" t="str">
        <f>IF(AO334="0","0",LOOKUP(AO334,{0,1,2,3,"3.5",4,5},{"F","D","C","B","A-","A","A+"}))</f>
        <v>F</v>
      </c>
      <c r="BK334" s="49" t="str">
        <f>IF(AX334="0","0",LOOKUP(AX334,{0,1,2,3,"3.5",4,5},{"F","D","C","B","A-","A","A+"}))</f>
        <v>C</v>
      </c>
      <c r="BL334" s="50">
        <f t="shared" si="120"/>
        <v>295</v>
      </c>
    </row>
    <row r="335" spans="1:64" ht="15" customHeight="1">
      <c r="A335" s="37">
        <v>2331</v>
      </c>
      <c r="B335" s="38" t="s">
        <v>256</v>
      </c>
      <c r="C335" s="150">
        <v>14</v>
      </c>
      <c r="D335" s="150">
        <v>33</v>
      </c>
      <c r="E335" s="99">
        <f t="shared" si="101"/>
        <v>47</v>
      </c>
      <c r="F335" s="105">
        <v>12</v>
      </c>
      <c r="G335" s="99">
        <f t="shared" si="102"/>
        <v>0</v>
      </c>
      <c r="H335" s="135">
        <f>IF(G335="0","0",LOOKUP(G335,{0,66,80,100,120,140,160},{0,1,2,3,"3.5",4,5}))</f>
        <v>0</v>
      </c>
      <c r="I335" s="105">
        <v>47</v>
      </c>
      <c r="J335" s="105">
        <v>26</v>
      </c>
      <c r="K335" s="136">
        <f t="shared" si="103"/>
        <v>73</v>
      </c>
      <c r="L335" s="99">
        <f>IF(K335="0","0",LOOKUP(K335,{0,66,80,100,120,140,160},{0,1,2,3,"3.5",4,5}))</f>
        <v>1</v>
      </c>
      <c r="M335" s="105">
        <v>19</v>
      </c>
      <c r="N335" s="105">
        <v>13</v>
      </c>
      <c r="O335" s="105">
        <v>12</v>
      </c>
      <c r="P335" s="99">
        <f t="shared" si="104"/>
        <v>44</v>
      </c>
      <c r="Q335" s="137">
        <f>IF(P335="0","0",LOOKUP(P335,{0,33,40,50,60,70,80},{0,1,2,3,"3.5",4,5}))</f>
        <v>2</v>
      </c>
      <c r="R335" s="105">
        <v>19</v>
      </c>
      <c r="S335" s="105"/>
      <c r="T335" s="101">
        <f t="shared" si="105"/>
        <v>19</v>
      </c>
      <c r="U335" s="105">
        <v>15</v>
      </c>
      <c r="V335" s="105"/>
      <c r="W335" s="101">
        <f t="shared" si="106"/>
        <v>15</v>
      </c>
      <c r="X335" s="138">
        <f t="shared" si="107"/>
        <v>0</v>
      </c>
      <c r="Y335" s="99">
        <f>IF(X335="0","0",LOOKUP(X335,{0,66,80,100,120,140,160},{0,1,2,3,"3.5",4,5}))</f>
        <v>0</v>
      </c>
      <c r="Z335" s="105">
        <v>32</v>
      </c>
      <c r="AA335" s="105"/>
      <c r="AB335" s="99">
        <f t="shared" si="108"/>
        <v>32</v>
      </c>
      <c r="AC335" s="105">
        <v>21</v>
      </c>
      <c r="AD335" s="105"/>
      <c r="AE335" s="139">
        <f t="shared" si="109"/>
        <v>21</v>
      </c>
      <c r="AF335" s="140">
        <f t="shared" si="110"/>
        <v>0</v>
      </c>
      <c r="AG335" s="137">
        <f>IF(AF335="0","0",LOOKUP(AF335,{0,66,80,100,120,140,160},{0,1,2,3,"3.5",4,5}))</f>
        <v>0</v>
      </c>
      <c r="AH335" s="105">
        <v>11</v>
      </c>
      <c r="AI335" s="105">
        <v>14</v>
      </c>
      <c r="AJ335" s="99">
        <f t="shared" si="111"/>
        <v>25</v>
      </c>
      <c r="AK335" s="105">
        <v>21</v>
      </c>
      <c r="AL335" s="105">
        <v>17</v>
      </c>
      <c r="AM335" s="141">
        <f t="shared" si="112"/>
        <v>38</v>
      </c>
      <c r="AN335" s="140">
        <f t="shared" si="113"/>
        <v>0</v>
      </c>
      <c r="AO335" s="137">
        <f>IF(AN335="0","0",LOOKUP(AN335,{0,66,80,100,120,140,160},{0,1,2,3,"3.5",4,5}))</f>
        <v>0</v>
      </c>
      <c r="AP335" s="105">
        <v>29</v>
      </c>
      <c r="AQ335" s="105">
        <v>12</v>
      </c>
      <c r="AR335" s="101">
        <f t="shared" si="114"/>
        <v>41</v>
      </c>
      <c r="AS335" s="105">
        <v>12</v>
      </c>
      <c r="AT335" s="105">
        <v>19</v>
      </c>
      <c r="AU335" s="141">
        <f t="shared" si="115"/>
        <v>31</v>
      </c>
      <c r="AV335" s="105"/>
      <c r="AW335" s="141">
        <f t="shared" si="116"/>
        <v>0</v>
      </c>
      <c r="AX335" s="137">
        <f>IF(AW335="0","0",LOOKUP(AW335,{0,66,80,100,120,140,160},{0,1,2,3,"3.5",4,5}))</f>
        <v>0</v>
      </c>
      <c r="AY335" s="107" t="s">
        <v>486</v>
      </c>
      <c r="AZ335" s="107">
        <f>IF(ISBLANK(AX335)," ",IF(AX335="0","0",LOOKUP(AX335,{0,1,2,3,"3.5",4,5},{0,0,0,1,"1.5",2,3})))</f>
        <v>0</v>
      </c>
      <c r="BA335" s="44">
        <f t="shared" si="117"/>
        <v>0</v>
      </c>
      <c r="BB335" s="43" t="str">
        <f t="shared" si="118"/>
        <v>F</v>
      </c>
      <c r="BC335" s="34" t="str">
        <f t="shared" si="119"/>
        <v>Fail</v>
      </c>
      <c r="BE335" s="49" t="str">
        <f>IF(H335="0","0",LOOKUP(H335,{0,1,2,3,"3.5",4,5},{"F","D","C","B","A-","A","A+"}))</f>
        <v>F</v>
      </c>
      <c r="BF335" s="49" t="str">
        <f>IF(L335="0","0",LOOKUP(L335,{0,1,2,3,"3.5",4,5},{"F","D","C","B","A-","A","A+"}))</f>
        <v>D</v>
      </c>
      <c r="BG335" s="49" t="str">
        <f>IF(Q335="0","0",LOOKUP(Q335,{0,1,2,3,"3.5",4,5},{"F","D","C","B","A-","A","A+"}))</f>
        <v>C</v>
      </c>
      <c r="BH335" s="49" t="str">
        <f>IF(Y335="0","0",LOOKUP(Y335,{0,1,2,3,"3.5",4,5},{"F","D","C","B","A-","A","A+"}))</f>
        <v>F</v>
      </c>
      <c r="BI335" s="49" t="str">
        <f>IF(AG335="0","0",LOOKUP(AG335,{0,1,2,3,"3.5",4,5},{"F","D","C","B","A-","A","A+"}))</f>
        <v>F</v>
      </c>
      <c r="BJ335" s="49" t="str">
        <f>IF(AO335="0","0",LOOKUP(AO335,{0,1,2,3,"3.5",4,5},{"F","D","C","B","A-","A","A+"}))</f>
        <v>F</v>
      </c>
      <c r="BK335" s="49" t="str">
        <f>IF(AX335="0","0",LOOKUP(AX335,{0,1,2,3,"3.5",4,5},{"F","D","C","B","A-","A","A+"}))</f>
        <v>F</v>
      </c>
      <c r="BL335" s="50">
        <f t="shared" si="120"/>
        <v>117</v>
      </c>
    </row>
    <row r="336" spans="1:64" ht="15" customHeight="1">
      <c r="A336" s="37">
        <v>2332</v>
      </c>
      <c r="B336" s="38" t="s">
        <v>791</v>
      </c>
      <c r="C336" s="150">
        <v>30</v>
      </c>
      <c r="D336" s="150">
        <v>58</v>
      </c>
      <c r="E336" s="99">
        <f t="shared" si="101"/>
        <v>88</v>
      </c>
      <c r="F336" s="105">
        <v>23</v>
      </c>
      <c r="G336" s="99">
        <f t="shared" si="102"/>
        <v>111</v>
      </c>
      <c r="H336" s="135">
        <f>IF(G336="0","0",LOOKUP(G336,{0,66,80,100,120,140,160},{0,1,2,3,"3.5",4,5}))</f>
        <v>3</v>
      </c>
      <c r="I336" s="105">
        <v>38</v>
      </c>
      <c r="J336" s="105">
        <v>47</v>
      </c>
      <c r="K336" s="136">
        <f t="shared" si="103"/>
        <v>85</v>
      </c>
      <c r="L336" s="99">
        <f>IF(K336="0","0",LOOKUP(K336,{0,66,80,100,120,140,160},{0,1,2,3,"3.5",4,5}))</f>
        <v>2</v>
      </c>
      <c r="M336" s="105">
        <v>18</v>
      </c>
      <c r="N336" s="105">
        <v>9</v>
      </c>
      <c r="O336" s="105">
        <v>13</v>
      </c>
      <c r="P336" s="99">
        <f t="shared" si="104"/>
        <v>40</v>
      </c>
      <c r="Q336" s="137">
        <f>IF(P336="0","0",LOOKUP(P336,{0,33,40,50,60,70,80},{0,1,2,3,"3.5",4,5}))</f>
        <v>2</v>
      </c>
      <c r="R336" s="105">
        <v>23</v>
      </c>
      <c r="S336" s="105">
        <v>30</v>
      </c>
      <c r="T336" s="101">
        <f t="shared" si="105"/>
        <v>53</v>
      </c>
      <c r="U336" s="105">
        <v>17</v>
      </c>
      <c r="V336" s="105">
        <v>12</v>
      </c>
      <c r="W336" s="101">
        <f t="shared" si="106"/>
        <v>29</v>
      </c>
      <c r="X336" s="138">
        <f t="shared" si="107"/>
        <v>82</v>
      </c>
      <c r="Y336" s="99">
        <f>IF(X336="0","0",LOOKUP(X336,{0,66,80,100,120,140,160},{0,1,2,3,"3.5",4,5}))</f>
        <v>2</v>
      </c>
      <c r="Z336" s="105">
        <v>45</v>
      </c>
      <c r="AA336" s="105">
        <v>30</v>
      </c>
      <c r="AB336" s="99">
        <f t="shared" si="108"/>
        <v>75</v>
      </c>
      <c r="AC336" s="105">
        <v>23</v>
      </c>
      <c r="AD336" s="105">
        <v>16</v>
      </c>
      <c r="AE336" s="139">
        <f t="shared" si="109"/>
        <v>39</v>
      </c>
      <c r="AF336" s="140">
        <f t="shared" si="110"/>
        <v>114</v>
      </c>
      <c r="AG336" s="137">
        <f>IF(AF336="0","0",LOOKUP(AF336,{0,66,80,100,120,140,160},{0,1,2,3,"3.5",4,5}))</f>
        <v>3</v>
      </c>
      <c r="AH336" s="105">
        <v>40</v>
      </c>
      <c r="AI336" s="105">
        <v>32</v>
      </c>
      <c r="AJ336" s="99">
        <f t="shared" si="111"/>
        <v>72</v>
      </c>
      <c r="AK336" s="105">
        <v>20</v>
      </c>
      <c r="AL336" s="105">
        <v>11</v>
      </c>
      <c r="AM336" s="141">
        <f t="shared" si="112"/>
        <v>31</v>
      </c>
      <c r="AN336" s="140">
        <f t="shared" si="113"/>
        <v>103</v>
      </c>
      <c r="AO336" s="137">
        <f>IF(AN336="0","0",LOOKUP(AN336,{0,66,80,100,120,140,160},{0,1,2,3,"3.5",4,5}))</f>
        <v>3</v>
      </c>
      <c r="AP336" s="105">
        <v>32</v>
      </c>
      <c r="AQ336" s="105">
        <v>26</v>
      </c>
      <c r="AR336" s="101">
        <f t="shared" si="114"/>
        <v>58</v>
      </c>
      <c r="AS336" s="105">
        <v>15</v>
      </c>
      <c r="AT336" s="105">
        <v>17</v>
      </c>
      <c r="AU336" s="141">
        <f t="shared" si="115"/>
        <v>32</v>
      </c>
      <c r="AV336" s="105">
        <v>42</v>
      </c>
      <c r="AW336" s="141">
        <f t="shared" si="116"/>
        <v>132</v>
      </c>
      <c r="AX336" s="137" t="str">
        <f>IF(AW336="0","0",LOOKUP(AW336,{0,66,80,100,120,140,160},{0,1,2,3,"3.5",4,5}))</f>
        <v>3.5</v>
      </c>
      <c r="AY336" s="107" t="s">
        <v>486</v>
      </c>
      <c r="AZ336" s="107" t="str">
        <f>IF(ISBLANK(AX336)," ",IF(AX336="0","0",LOOKUP(AX336,{0,1,2,3,"3.5",4,5},{0,0,0,1,"1.5",2,3})))</f>
        <v>1.5</v>
      </c>
      <c r="BA336" s="44">
        <f t="shared" si="117"/>
        <v>2.75</v>
      </c>
      <c r="BB336" s="43" t="str">
        <f t="shared" si="118"/>
        <v>C</v>
      </c>
      <c r="BC336" s="34" t="str">
        <f t="shared" si="119"/>
        <v>Bellow Average Result</v>
      </c>
      <c r="BE336" s="49" t="str">
        <f>IF(H336="0","0",LOOKUP(H336,{0,1,2,3,"3.5",4,5},{"F","D","C","B","A-","A","A+"}))</f>
        <v>B</v>
      </c>
      <c r="BF336" s="49" t="str">
        <f>IF(L336="0","0",LOOKUP(L336,{0,1,2,3,"3.5",4,5},{"F","D","C","B","A-","A","A+"}))</f>
        <v>C</v>
      </c>
      <c r="BG336" s="49" t="str">
        <f>IF(Q336="0","0",LOOKUP(Q336,{0,1,2,3,"3.5",4,5},{"F","D","C","B","A-","A","A+"}))</f>
        <v>C</v>
      </c>
      <c r="BH336" s="49" t="str">
        <f>IF(Y336="0","0",LOOKUP(Y336,{0,1,2,3,"3.5",4,5},{"F","D","C","B","A-","A","A+"}))</f>
        <v>C</v>
      </c>
      <c r="BI336" s="49" t="str">
        <f>IF(AG336="0","0",LOOKUP(AG336,{0,1,2,3,"3.5",4,5},{"F","D","C","B","A-","A","A+"}))</f>
        <v>B</v>
      </c>
      <c r="BJ336" s="49" t="str">
        <f>IF(AO336="0","0",LOOKUP(AO336,{0,1,2,3,"3.5",4,5},{"F","D","C","B","A-","A","A+"}))</f>
        <v>B</v>
      </c>
      <c r="BK336" s="49" t="str">
        <f>IF(AX336="0","0",LOOKUP(AX336,{0,1,2,3,"3.5",4,5},{"F","D","C","B","A-","A","A+"}))</f>
        <v>A-</v>
      </c>
      <c r="BL336" s="50">
        <f t="shared" si="120"/>
        <v>667</v>
      </c>
    </row>
    <row r="337" spans="1:64" ht="15" customHeight="1">
      <c r="A337" s="37">
        <v>2333</v>
      </c>
      <c r="B337" s="38" t="s">
        <v>792</v>
      </c>
      <c r="C337" s="150">
        <v>40</v>
      </c>
      <c r="D337" s="150">
        <v>68</v>
      </c>
      <c r="E337" s="99">
        <f t="shared" si="101"/>
        <v>108</v>
      </c>
      <c r="F337" s="105">
        <v>23</v>
      </c>
      <c r="G337" s="99">
        <f t="shared" si="102"/>
        <v>131</v>
      </c>
      <c r="H337" s="135" t="str">
        <f>IF(G337="0","0",LOOKUP(G337,{0,66,80,100,120,140,160},{0,1,2,3,"3.5",4,5}))</f>
        <v>3.5</v>
      </c>
      <c r="I337" s="105">
        <v>55</v>
      </c>
      <c r="J337" s="105">
        <v>56</v>
      </c>
      <c r="K337" s="136">
        <f t="shared" si="103"/>
        <v>111</v>
      </c>
      <c r="L337" s="99">
        <f>IF(K337="0","0",LOOKUP(K337,{0,66,80,100,120,140,160},{0,1,2,3,"3.5",4,5}))</f>
        <v>3</v>
      </c>
      <c r="M337" s="105">
        <v>27</v>
      </c>
      <c r="N337" s="105">
        <v>19</v>
      </c>
      <c r="O337" s="105">
        <v>12</v>
      </c>
      <c r="P337" s="99">
        <f t="shared" si="104"/>
        <v>58</v>
      </c>
      <c r="Q337" s="137">
        <f>IF(P337="0","0",LOOKUP(P337,{0,33,40,50,60,70,80},{0,1,2,3,"3.5",4,5}))</f>
        <v>3</v>
      </c>
      <c r="R337" s="105">
        <v>21</v>
      </c>
      <c r="S337" s="105">
        <v>32</v>
      </c>
      <c r="T337" s="101">
        <f t="shared" si="105"/>
        <v>53</v>
      </c>
      <c r="U337" s="105">
        <v>16</v>
      </c>
      <c r="V337" s="105">
        <v>16</v>
      </c>
      <c r="W337" s="101">
        <f t="shared" si="106"/>
        <v>32</v>
      </c>
      <c r="X337" s="138">
        <f t="shared" si="107"/>
        <v>85</v>
      </c>
      <c r="Y337" s="99">
        <f>IF(X337="0","0",LOOKUP(X337,{0,66,80,100,120,140,160},{0,1,2,3,"3.5",4,5}))</f>
        <v>2</v>
      </c>
      <c r="Z337" s="105">
        <v>40</v>
      </c>
      <c r="AA337" s="105">
        <v>28</v>
      </c>
      <c r="AB337" s="99">
        <f t="shared" si="108"/>
        <v>68</v>
      </c>
      <c r="AC337" s="105">
        <v>24</v>
      </c>
      <c r="AD337" s="105">
        <v>18</v>
      </c>
      <c r="AE337" s="139">
        <f t="shared" si="109"/>
        <v>42</v>
      </c>
      <c r="AF337" s="140">
        <f t="shared" si="110"/>
        <v>110</v>
      </c>
      <c r="AG337" s="137">
        <f>IF(AF337="0","0",LOOKUP(AF337,{0,66,80,100,120,140,160},{0,1,2,3,"3.5",4,5}))</f>
        <v>3</v>
      </c>
      <c r="AH337" s="105">
        <v>43</v>
      </c>
      <c r="AI337" s="105">
        <v>28</v>
      </c>
      <c r="AJ337" s="99">
        <f t="shared" si="111"/>
        <v>71</v>
      </c>
      <c r="AK337" s="105">
        <v>18</v>
      </c>
      <c r="AL337" s="105">
        <v>14</v>
      </c>
      <c r="AM337" s="141">
        <f t="shared" si="112"/>
        <v>32</v>
      </c>
      <c r="AN337" s="140">
        <f t="shared" si="113"/>
        <v>103</v>
      </c>
      <c r="AO337" s="137">
        <f>IF(AN337="0","0",LOOKUP(AN337,{0,66,80,100,120,140,160},{0,1,2,3,"3.5",4,5}))</f>
        <v>3</v>
      </c>
      <c r="AP337" s="105">
        <v>30</v>
      </c>
      <c r="AQ337" s="105">
        <v>28</v>
      </c>
      <c r="AR337" s="101">
        <f t="shared" si="114"/>
        <v>58</v>
      </c>
      <c r="AS337" s="105">
        <v>14</v>
      </c>
      <c r="AT337" s="105">
        <v>18</v>
      </c>
      <c r="AU337" s="141">
        <f t="shared" si="115"/>
        <v>32</v>
      </c>
      <c r="AV337" s="105">
        <v>48</v>
      </c>
      <c r="AW337" s="141">
        <f t="shared" si="116"/>
        <v>138</v>
      </c>
      <c r="AX337" s="137" t="str">
        <f>IF(AW337="0","0",LOOKUP(AW337,{0,66,80,100,120,140,160},{0,1,2,3,"3.5",4,5}))</f>
        <v>3.5</v>
      </c>
      <c r="AY337" s="107" t="s">
        <v>486</v>
      </c>
      <c r="AZ337" s="107" t="str">
        <f>IF(ISBLANK(AX337)," ",IF(AX337="0","0",LOOKUP(AX337,{0,1,2,3,"3.5",4,5},{0,0,0,1,"1.5",2,3})))</f>
        <v>1.5</v>
      </c>
      <c r="BA337" s="44">
        <f t="shared" si="117"/>
        <v>3.1666666666666665</v>
      </c>
      <c r="BB337" s="43" t="str">
        <f t="shared" si="118"/>
        <v>B</v>
      </c>
      <c r="BC337" s="34" t="str">
        <f t="shared" si="119"/>
        <v>Average Result</v>
      </c>
      <c r="BE337" s="49" t="str">
        <f>IF(H337="0","0",LOOKUP(H337,{0,1,2,3,"3.5",4,5},{"F","D","C","B","A-","A","A+"}))</f>
        <v>A-</v>
      </c>
      <c r="BF337" s="49" t="str">
        <f>IF(L337="0","0",LOOKUP(L337,{0,1,2,3,"3.5",4,5},{"F","D","C","B","A-","A","A+"}))</f>
        <v>B</v>
      </c>
      <c r="BG337" s="49" t="str">
        <f>IF(Q337="0","0",LOOKUP(Q337,{0,1,2,3,"3.5",4,5},{"F","D","C","B","A-","A","A+"}))</f>
        <v>B</v>
      </c>
      <c r="BH337" s="49" t="str">
        <f>IF(Y337="0","0",LOOKUP(Y337,{0,1,2,3,"3.5",4,5},{"F","D","C","B","A-","A","A+"}))</f>
        <v>C</v>
      </c>
      <c r="BI337" s="49" t="str">
        <f>IF(AG337="0","0",LOOKUP(AG337,{0,1,2,3,"3.5",4,5},{"F","D","C","B","A-","A","A+"}))</f>
        <v>B</v>
      </c>
      <c r="BJ337" s="49" t="str">
        <f>IF(AO337="0","0",LOOKUP(AO337,{0,1,2,3,"3.5",4,5},{"F","D","C","B","A-","A","A+"}))</f>
        <v>B</v>
      </c>
      <c r="BK337" s="49" t="str">
        <f>IF(AX337="0","0",LOOKUP(AX337,{0,1,2,3,"3.5",4,5},{"F","D","C","B","A-","A","A+"}))</f>
        <v>A-</v>
      </c>
      <c r="BL337" s="50">
        <f t="shared" si="120"/>
        <v>736</v>
      </c>
    </row>
    <row r="338" spans="1:64" ht="15" customHeight="1">
      <c r="A338" s="37">
        <v>2334</v>
      </c>
      <c r="B338" s="38" t="s">
        <v>793</v>
      </c>
      <c r="C338" s="150">
        <v>35</v>
      </c>
      <c r="D338" s="150">
        <v>61</v>
      </c>
      <c r="E338" s="99">
        <f t="shared" si="101"/>
        <v>96</v>
      </c>
      <c r="F338" s="105">
        <v>23</v>
      </c>
      <c r="G338" s="99">
        <f t="shared" si="102"/>
        <v>119</v>
      </c>
      <c r="H338" s="135">
        <f>IF(G338="0","0",LOOKUP(G338,{0,66,80,100,120,140,160},{0,1,2,3,"3.5",4,5}))</f>
        <v>3</v>
      </c>
      <c r="I338" s="105">
        <v>57</v>
      </c>
      <c r="J338" s="105"/>
      <c r="K338" s="136">
        <f t="shared" si="103"/>
        <v>57</v>
      </c>
      <c r="L338" s="99">
        <f>IF(K338="0","0",LOOKUP(K338,{0,66,80,100,120,140,160},{0,1,2,3,"3.5",4,5}))</f>
        <v>0</v>
      </c>
      <c r="M338" s="105"/>
      <c r="N338" s="105"/>
      <c r="O338" s="105">
        <v>15</v>
      </c>
      <c r="P338" s="99">
        <f t="shared" si="104"/>
        <v>0</v>
      </c>
      <c r="Q338" s="137">
        <f>IF(P338="0","0",LOOKUP(P338,{0,33,40,50,60,70,80},{0,1,2,3,"3.5",4,5}))</f>
        <v>0</v>
      </c>
      <c r="R338" s="105"/>
      <c r="S338" s="105"/>
      <c r="T338" s="101">
        <f t="shared" si="105"/>
        <v>0</v>
      </c>
      <c r="U338" s="105"/>
      <c r="V338" s="105"/>
      <c r="W338" s="101">
        <f t="shared" si="106"/>
        <v>0</v>
      </c>
      <c r="X338" s="138">
        <f t="shared" si="107"/>
        <v>0</v>
      </c>
      <c r="Y338" s="99">
        <f>IF(X338="0","0",LOOKUP(X338,{0,66,80,100,120,140,160},{0,1,2,3,"3.5",4,5}))</f>
        <v>0</v>
      </c>
      <c r="Z338" s="105"/>
      <c r="AA338" s="105"/>
      <c r="AB338" s="99">
        <f t="shared" si="108"/>
        <v>0</v>
      </c>
      <c r="AC338" s="105"/>
      <c r="AD338" s="105"/>
      <c r="AE338" s="139">
        <f t="shared" si="109"/>
        <v>0</v>
      </c>
      <c r="AF338" s="140">
        <f t="shared" si="110"/>
        <v>0</v>
      </c>
      <c r="AG338" s="137">
        <f>IF(AF338="0","0",LOOKUP(AF338,{0,66,80,100,120,140,160},{0,1,2,3,"3.5",4,5}))</f>
        <v>0</v>
      </c>
      <c r="AH338" s="105"/>
      <c r="AI338" s="105"/>
      <c r="AJ338" s="99">
        <f t="shared" si="111"/>
        <v>0</v>
      </c>
      <c r="AK338" s="105"/>
      <c r="AL338" s="105"/>
      <c r="AM338" s="141">
        <f t="shared" si="112"/>
        <v>0</v>
      </c>
      <c r="AN338" s="140">
        <f t="shared" si="113"/>
        <v>0</v>
      </c>
      <c r="AO338" s="137">
        <f>IF(AN338="0","0",LOOKUP(AN338,{0,66,80,100,120,140,160},{0,1,2,3,"3.5",4,5}))</f>
        <v>0</v>
      </c>
      <c r="AP338" s="105">
        <v>14</v>
      </c>
      <c r="AQ338" s="105"/>
      <c r="AR338" s="101">
        <f t="shared" si="114"/>
        <v>14</v>
      </c>
      <c r="AS338" s="105">
        <v>13</v>
      </c>
      <c r="AT338" s="105"/>
      <c r="AU338" s="141">
        <f t="shared" si="115"/>
        <v>13</v>
      </c>
      <c r="AV338" s="105"/>
      <c r="AW338" s="141">
        <f t="shared" si="116"/>
        <v>0</v>
      </c>
      <c r="AX338" s="137">
        <f>IF(AW338="0","0",LOOKUP(AW338,{0,66,80,100,120,140,160},{0,1,2,3,"3.5",4,5}))</f>
        <v>0</v>
      </c>
      <c r="AY338" s="107" t="s">
        <v>486</v>
      </c>
      <c r="AZ338" s="107">
        <f>IF(ISBLANK(AX338)," ",IF(AX338="0","0",LOOKUP(AX338,{0,1,2,3,"3.5",4,5},{0,0,0,1,"1.5",2,3})))</f>
        <v>0</v>
      </c>
      <c r="BA338" s="44">
        <f t="shared" si="117"/>
        <v>0</v>
      </c>
      <c r="BB338" s="43" t="str">
        <f t="shared" si="118"/>
        <v>F</v>
      </c>
      <c r="BC338" s="34" t="str">
        <f t="shared" si="119"/>
        <v>Fail</v>
      </c>
      <c r="BE338" s="49" t="str">
        <f>IF(H338="0","0",LOOKUP(H338,{0,1,2,3,"3.5",4,5},{"F","D","C","B","A-","A","A+"}))</f>
        <v>B</v>
      </c>
      <c r="BF338" s="49" t="str">
        <f>IF(L338="0","0",LOOKUP(L338,{0,1,2,3,"3.5",4,5},{"F","D","C","B","A-","A","A+"}))</f>
        <v>F</v>
      </c>
      <c r="BG338" s="49" t="str">
        <f>IF(Q338="0","0",LOOKUP(Q338,{0,1,2,3,"3.5",4,5},{"F","D","C","B","A-","A","A+"}))</f>
        <v>F</v>
      </c>
      <c r="BH338" s="49" t="str">
        <f>IF(Y338="0","0",LOOKUP(Y338,{0,1,2,3,"3.5",4,5},{"F","D","C","B","A-","A","A+"}))</f>
        <v>F</v>
      </c>
      <c r="BI338" s="49" t="str">
        <f>IF(AG338="0","0",LOOKUP(AG338,{0,1,2,3,"3.5",4,5},{"F","D","C","B","A-","A","A+"}))</f>
        <v>F</v>
      </c>
      <c r="BJ338" s="49" t="str">
        <f>IF(AO338="0","0",LOOKUP(AO338,{0,1,2,3,"3.5",4,5},{"F","D","C","B","A-","A","A+"}))</f>
        <v>F</v>
      </c>
      <c r="BK338" s="49" t="str">
        <f>IF(AX338="0","0",LOOKUP(AX338,{0,1,2,3,"3.5",4,5},{"F","D","C","B","A-","A","A+"}))</f>
        <v>F</v>
      </c>
      <c r="BL338" s="50">
        <f t="shared" si="120"/>
        <v>176</v>
      </c>
    </row>
    <row r="339" spans="1:64" ht="15" customHeight="1">
      <c r="A339" s="37">
        <v>2335</v>
      </c>
      <c r="B339" s="38" t="s">
        <v>794</v>
      </c>
      <c r="C339" s="150">
        <v>23</v>
      </c>
      <c r="D339" s="150">
        <v>50</v>
      </c>
      <c r="E339" s="99">
        <f t="shared" si="101"/>
        <v>73</v>
      </c>
      <c r="F339" s="105">
        <v>22</v>
      </c>
      <c r="G339" s="99">
        <f t="shared" si="102"/>
        <v>95</v>
      </c>
      <c r="H339" s="135">
        <f>IF(G339="0","0",LOOKUP(G339,{0,66,80,100,120,140,160},{0,1,2,3,"3.5",4,5}))</f>
        <v>2</v>
      </c>
      <c r="I339" s="105">
        <v>25</v>
      </c>
      <c r="J339" s="105">
        <v>36</v>
      </c>
      <c r="K339" s="136">
        <f t="shared" si="103"/>
        <v>61</v>
      </c>
      <c r="L339" s="99">
        <f>IF(K339="0","0",LOOKUP(K339,{0,66,80,100,120,140,160},{0,1,2,3,"3.5",4,5}))</f>
        <v>0</v>
      </c>
      <c r="M339" s="105">
        <v>11</v>
      </c>
      <c r="N339" s="105">
        <v>14</v>
      </c>
      <c r="O339" s="105">
        <v>12</v>
      </c>
      <c r="P339" s="99">
        <f t="shared" si="104"/>
        <v>0</v>
      </c>
      <c r="Q339" s="137">
        <f>IF(P339="0","0",LOOKUP(P339,{0,33,40,50,60,70,80},{0,1,2,3,"3.5",4,5}))</f>
        <v>0</v>
      </c>
      <c r="R339" s="105">
        <v>11</v>
      </c>
      <c r="S339" s="105">
        <v>25</v>
      </c>
      <c r="T339" s="101">
        <f t="shared" si="105"/>
        <v>36</v>
      </c>
      <c r="U339" s="105">
        <v>17</v>
      </c>
      <c r="V339" s="105">
        <v>10</v>
      </c>
      <c r="W339" s="101">
        <f t="shared" si="106"/>
        <v>27</v>
      </c>
      <c r="X339" s="138">
        <f t="shared" si="107"/>
        <v>0</v>
      </c>
      <c r="Y339" s="99">
        <f>IF(X339="0","0",LOOKUP(X339,{0,66,80,100,120,140,160},{0,1,2,3,"3.5",4,5}))</f>
        <v>0</v>
      </c>
      <c r="Z339" s="105">
        <v>27</v>
      </c>
      <c r="AA339" s="105">
        <v>45</v>
      </c>
      <c r="AB339" s="99">
        <f t="shared" si="108"/>
        <v>72</v>
      </c>
      <c r="AC339" s="105">
        <v>21</v>
      </c>
      <c r="AD339" s="105">
        <v>15</v>
      </c>
      <c r="AE339" s="139">
        <f t="shared" si="109"/>
        <v>36</v>
      </c>
      <c r="AF339" s="140">
        <f t="shared" si="110"/>
        <v>108</v>
      </c>
      <c r="AG339" s="137">
        <f>IF(AF339="0","0",LOOKUP(AF339,{0,66,80,100,120,140,160},{0,1,2,3,"3.5",4,5}))</f>
        <v>3</v>
      </c>
      <c r="AH339" s="105">
        <v>28</v>
      </c>
      <c r="AI339" s="105">
        <v>23</v>
      </c>
      <c r="AJ339" s="99">
        <f t="shared" si="111"/>
        <v>51</v>
      </c>
      <c r="AK339" s="105">
        <v>20</v>
      </c>
      <c r="AL339" s="151" t="s">
        <v>55</v>
      </c>
      <c r="AM339" s="141">
        <f t="shared" si="112"/>
        <v>29</v>
      </c>
      <c r="AN339" s="140">
        <f t="shared" si="113"/>
        <v>80</v>
      </c>
      <c r="AO339" s="137">
        <f>IF(AN339="0","0",LOOKUP(AN339,{0,66,80,100,120,140,160},{0,1,2,3,"3.5",4,5}))</f>
        <v>2</v>
      </c>
      <c r="AP339" s="105">
        <v>26</v>
      </c>
      <c r="AQ339" s="105">
        <v>17</v>
      </c>
      <c r="AR339" s="101">
        <f t="shared" si="114"/>
        <v>43</v>
      </c>
      <c r="AS339" s="105">
        <v>15</v>
      </c>
      <c r="AT339" s="105">
        <v>17</v>
      </c>
      <c r="AU339" s="141">
        <f t="shared" si="115"/>
        <v>32</v>
      </c>
      <c r="AV339" s="105">
        <v>36</v>
      </c>
      <c r="AW339" s="141">
        <f t="shared" si="116"/>
        <v>111</v>
      </c>
      <c r="AX339" s="137">
        <f>IF(AW339="0","0",LOOKUP(AW339,{0,66,80,100,120,140,160},{0,1,2,3,"3.5",4,5}))</f>
        <v>3</v>
      </c>
      <c r="AY339" s="107" t="s">
        <v>486</v>
      </c>
      <c r="AZ339" s="107">
        <f>IF(ISBLANK(AX339)," ",IF(AX339="0","0",LOOKUP(AX339,{0,1,2,3,"3.5",4,5},{0,0,0,1,"1.5",2,3})))</f>
        <v>1</v>
      </c>
      <c r="BA339" s="44">
        <f t="shared" si="117"/>
        <v>0</v>
      </c>
      <c r="BB339" s="43" t="str">
        <f t="shared" si="118"/>
        <v>F</v>
      </c>
      <c r="BC339" s="34" t="str">
        <f t="shared" si="119"/>
        <v>Fail</v>
      </c>
      <c r="BE339" s="49" t="str">
        <f>IF(H339="0","0",LOOKUP(H339,{0,1,2,3,"3.5",4,5},{"F","D","C","B","A-","A","A+"}))</f>
        <v>C</v>
      </c>
      <c r="BF339" s="49" t="str">
        <f>IF(L339="0","0",LOOKUP(L339,{0,1,2,3,"3.5",4,5},{"F","D","C","B","A-","A","A+"}))</f>
        <v>F</v>
      </c>
      <c r="BG339" s="49" t="str">
        <f>IF(Q339="0","0",LOOKUP(Q339,{0,1,2,3,"3.5",4,5},{"F","D","C","B","A-","A","A+"}))</f>
        <v>F</v>
      </c>
      <c r="BH339" s="49" t="str">
        <f>IF(Y339="0","0",LOOKUP(Y339,{0,1,2,3,"3.5",4,5},{"F","D","C","B","A-","A","A+"}))</f>
        <v>F</v>
      </c>
      <c r="BI339" s="49" t="str">
        <f>IF(AG339="0","0",LOOKUP(AG339,{0,1,2,3,"3.5",4,5},{"F","D","C","B","A-","A","A+"}))</f>
        <v>B</v>
      </c>
      <c r="BJ339" s="49" t="str">
        <f>IF(AO339="0","0",LOOKUP(AO339,{0,1,2,3,"3.5",4,5},{"F","D","C","B","A-","A","A+"}))</f>
        <v>C</v>
      </c>
      <c r="BK339" s="49" t="str">
        <f>IF(AX339="0","0",LOOKUP(AX339,{0,1,2,3,"3.5",4,5},{"F","D","C","B","A-","A","A+"}))</f>
        <v>B</v>
      </c>
      <c r="BL339" s="50">
        <f t="shared" si="120"/>
        <v>455</v>
      </c>
    </row>
    <row r="340" spans="1:64" ht="15" customHeight="1">
      <c r="A340" s="37">
        <v>2336</v>
      </c>
      <c r="B340" s="38" t="s">
        <v>795</v>
      </c>
      <c r="C340" s="150"/>
      <c r="D340" s="150"/>
      <c r="E340" s="99">
        <f t="shared" si="101"/>
        <v>0</v>
      </c>
      <c r="F340" s="105"/>
      <c r="G340" s="99">
        <f t="shared" si="102"/>
        <v>0</v>
      </c>
      <c r="H340" s="135">
        <f>IF(G340="0","0",LOOKUP(G340,{0,66,80,100,120,140,160},{0,1,2,3,"3.5",4,5}))</f>
        <v>0</v>
      </c>
      <c r="I340" s="105"/>
      <c r="J340" s="105"/>
      <c r="K340" s="136">
        <f t="shared" si="103"/>
        <v>0</v>
      </c>
      <c r="L340" s="99">
        <f>IF(K340="0","0",LOOKUP(K340,{0,66,80,100,120,140,160},{0,1,2,3,"3.5",4,5}))</f>
        <v>0</v>
      </c>
      <c r="M340" s="105"/>
      <c r="N340" s="105"/>
      <c r="O340" s="105"/>
      <c r="P340" s="99">
        <f t="shared" si="104"/>
        <v>0</v>
      </c>
      <c r="Q340" s="137">
        <f>IF(P340="0","0",LOOKUP(P340,{0,33,40,50,60,70,80},{0,1,2,3,"3.5",4,5}))</f>
        <v>0</v>
      </c>
      <c r="R340" s="105"/>
      <c r="S340" s="105"/>
      <c r="T340" s="101">
        <f t="shared" si="105"/>
        <v>0</v>
      </c>
      <c r="U340" s="105"/>
      <c r="V340" s="105"/>
      <c r="W340" s="101">
        <f t="shared" si="106"/>
        <v>0</v>
      </c>
      <c r="X340" s="138">
        <f t="shared" si="107"/>
        <v>0</v>
      </c>
      <c r="Y340" s="99">
        <f>IF(X340="0","0",LOOKUP(X340,{0,66,80,100,120,140,160},{0,1,2,3,"3.5",4,5}))</f>
        <v>0</v>
      </c>
      <c r="Z340" s="105"/>
      <c r="AA340" s="105"/>
      <c r="AB340" s="99">
        <f t="shared" si="108"/>
        <v>0</v>
      </c>
      <c r="AC340" s="105"/>
      <c r="AD340" s="105"/>
      <c r="AE340" s="139">
        <f t="shared" si="109"/>
        <v>0</v>
      </c>
      <c r="AF340" s="140">
        <f t="shared" si="110"/>
        <v>0</v>
      </c>
      <c r="AG340" s="137">
        <f>IF(AF340="0","0",LOOKUP(AF340,{0,66,80,100,120,140,160},{0,1,2,3,"3.5",4,5}))</f>
        <v>0</v>
      </c>
      <c r="AH340" s="105"/>
      <c r="AI340" s="105"/>
      <c r="AJ340" s="99">
        <f t="shared" si="111"/>
        <v>0</v>
      </c>
      <c r="AK340" s="105"/>
      <c r="AL340" s="105"/>
      <c r="AM340" s="141">
        <f t="shared" si="112"/>
        <v>0</v>
      </c>
      <c r="AN340" s="140">
        <f t="shared" si="113"/>
        <v>0</v>
      </c>
      <c r="AO340" s="137">
        <f>IF(AN340="0","0",LOOKUP(AN340,{0,66,80,100,120,140,160},{0,1,2,3,"3.5",4,5}))</f>
        <v>0</v>
      </c>
      <c r="AP340" s="105"/>
      <c r="AQ340" s="105"/>
      <c r="AR340" s="101">
        <f t="shared" si="114"/>
        <v>0</v>
      </c>
      <c r="AS340" s="105"/>
      <c r="AT340" s="105"/>
      <c r="AU340" s="141">
        <f t="shared" si="115"/>
        <v>0</v>
      </c>
      <c r="AV340" s="105"/>
      <c r="AW340" s="141">
        <f t="shared" si="116"/>
        <v>0</v>
      </c>
      <c r="AX340" s="137">
        <f>IF(AW340="0","0",LOOKUP(AW340,{0,66,80,100,120,140,160},{0,1,2,3,"3.5",4,5}))</f>
        <v>0</v>
      </c>
      <c r="AY340" s="107" t="s">
        <v>486</v>
      </c>
      <c r="AZ340" s="107">
        <f>IF(ISBLANK(AX340)," ",IF(AX340="0","0",LOOKUP(AX340,{0,1,2,3,"3.5",4,5},{0,0,0,1,"1.5",2,3})))</f>
        <v>0</v>
      </c>
      <c r="BA340" s="44">
        <f t="shared" si="117"/>
        <v>0</v>
      </c>
      <c r="BB340" s="43" t="str">
        <f t="shared" si="118"/>
        <v>F</v>
      </c>
      <c r="BC340" s="34" t="str">
        <f t="shared" si="119"/>
        <v>Fail</v>
      </c>
      <c r="BE340" s="49" t="str">
        <f>IF(H340="0","0",LOOKUP(H340,{0,1,2,3,"3.5",4,5},{"F","D","C","B","A-","A","A+"}))</f>
        <v>F</v>
      </c>
      <c r="BF340" s="49" t="str">
        <f>IF(L340="0","0",LOOKUP(L340,{0,1,2,3,"3.5",4,5},{"F","D","C","B","A-","A","A+"}))</f>
        <v>F</v>
      </c>
      <c r="BG340" s="49" t="str">
        <f>IF(Q340="0","0",LOOKUP(Q340,{0,1,2,3,"3.5",4,5},{"F","D","C","B","A-","A","A+"}))</f>
        <v>F</v>
      </c>
      <c r="BH340" s="49" t="str">
        <f>IF(Y340="0","0",LOOKUP(Y340,{0,1,2,3,"3.5",4,5},{"F","D","C","B","A-","A","A+"}))</f>
        <v>F</v>
      </c>
      <c r="BI340" s="49" t="str">
        <f>IF(AG340="0","0",LOOKUP(AG340,{0,1,2,3,"3.5",4,5},{"F","D","C","B","A-","A","A+"}))</f>
        <v>F</v>
      </c>
      <c r="BJ340" s="49" t="str">
        <f>IF(AO340="0","0",LOOKUP(AO340,{0,1,2,3,"3.5",4,5},{"F","D","C","B","A-","A","A+"}))</f>
        <v>F</v>
      </c>
      <c r="BK340" s="49" t="str">
        <f>IF(AX340="0","0",LOOKUP(AX340,{0,1,2,3,"3.5",4,5},{"F","D","C","B","A-","A","A+"}))</f>
        <v>F</v>
      </c>
      <c r="BL340" s="50">
        <f t="shared" si="120"/>
        <v>0</v>
      </c>
    </row>
    <row r="341" spans="1:64" ht="15" customHeight="1">
      <c r="A341" s="37">
        <v>2337</v>
      </c>
      <c r="B341" s="38" t="s">
        <v>796</v>
      </c>
      <c r="C341" s="150">
        <v>47</v>
      </c>
      <c r="D341" s="150">
        <v>71</v>
      </c>
      <c r="E341" s="99">
        <f t="shared" si="101"/>
        <v>118</v>
      </c>
      <c r="F341" s="105">
        <v>22</v>
      </c>
      <c r="G341" s="99">
        <f t="shared" si="102"/>
        <v>140</v>
      </c>
      <c r="H341" s="135">
        <f>IF(G341="0","0",LOOKUP(G341,{0,66,80,100,120,140,160},{0,1,2,3,"3.5",4,5}))</f>
        <v>4</v>
      </c>
      <c r="I341" s="105">
        <v>58</v>
      </c>
      <c r="J341" s="105">
        <v>50</v>
      </c>
      <c r="K341" s="136">
        <f t="shared" si="103"/>
        <v>108</v>
      </c>
      <c r="L341" s="99">
        <f>IF(K341="0","0",LOOKUP(K341,{0,66,80,100,120,140,160},{0,1,2,3,"3.5",4,5}))</f>
        <v>3</v>
      </c>
      <c r="M341" s="105">
        <v>22</v>
      </c>
      <c r="N341" s="105">
        <v>15</v>
      </c>
      <c r="O341" s="105">
        <v>10</v>
      </c>
      <c r="P341" s="99">
        <f t="shared" si="104"/>
        <v>47</v>
      </c>
      <c r="Q341" s="137">
        <f>IF(P341="0","0",LOOKUP(P341,{0,33,40,50,60,70,80},{0,1,2,3,"3.5",4,5}))</f>
        <v>2</v>
      </c>
      <c r="R341" s="105">
        <v>27</v>
      </c>
      <c r="S341" s="105">
        <v>40</v>
      </c>
      <c r="T341" s="101">
        <f t="shared" si="105"/>
        <v>67</v>
      </c>
      <c r="U341" s="105">
        <v>16</v>
      </c>
      <c r="V341" s="105">
        <v>16</v>
      </c>
      <c r="W341" s="101">
        <f t="shared" si="106"/>
        <v>32</v>
      </c>
      <c r="X341" s="138">
        <f t="shared" si="107"/>
        <v>99</v>
      </c>
      <c r="Y341" s="99">
        <f>IF(X341="0","0",LOOKUP(X341,{0,66,80,100,120,140,160},{0,1,2,3,"3.5",4,5}))</f>
        <v>2</v>
      </c>
      <c r="Z341" s="105">
        <v>47</v>
      </c>
      <c r="AA341" s="105">
        <v>46</v>
      </c>
      <c r="AB341" s="99">
        <f t="shared" si="108"/>
        <v>93</v>
      </c>
      <c r="AC341" s="105">
        <v>24</v>
      </c>
      <c r="AD341" s="105">
        <v>19</v>
      </c>
      <c r="AE341" s="139">
        <f t="shared" si="109"/>
        <v>43</v>
      </c>
      <c r="AF341" s="140">
        <f t="shared" si="110"/>
        <v>136</v>
      </c>
      <c r="AG341" s="137" t="str">
        <f>IF(AF341="0","0",LOOKUP(AF341,{0,66,80,100,120,140,160},{0,1,2,3,"3.5",4,5}))</f>
        <v>3.5</v>
      </c>
      <c r="AH341" s="105">
        <v>56</v>
      </c>
      <c r="AI341" s="105">
        <v>54</v>
      </c>
      <c r="AJ341" s="99">
        <f t="shared" si="111"/>
        <v>110</v>
      </c>
      <c r="AK341" s="105">
        <v>23</v>
      </c>
      <c r="AL341" s="105">
        <v>20</v>
      </c>
      <c r="AM341" s="141">
        <f t="shared" si="112"/>
        <v>43</v>
      </c>
      <c r="AN341" s="140">
        <f t="shared" si="113"/>
        <v>153</v>
      </c>
      <c r="AO341" s="137">
        <f>IF(AN341="0","0",LOOKUP(AN341,{0,66,80,100,120,140,160},{0,1,2,3,"3.5",4,5}))</f>
        <v>4</v>
      </c>
      <c r="AP341" s="105">
        <v>44</v>
      </c>
      <c r="AQ341" s="105">
        <v>40</v>
      </c>
      <c r="AR341" s="101">
        <f t="shared" si="114"/>
        <v>84</v>
      </c>
      <c r="AS341" s="105">
        <v>17</v>
      </c>
      <c r="AT341" s="105">
        <v>15</v>
      </c>
      <c r="AU341" s="141">
        <f t="shared" si="115"/>
        <v>32</v>
      </c>
      <c r="AV341" s="105">
        <v>50</v>
      </c>
      <c r="AW341" s="141">
        <f t="shared" si="116"/>
        <v>166</v>
      </c>
      <c r="AX341" s="137">
        <f>IF(AW341="0","0",LOOKUP(AW341,{0,66,80,100,120,140,160},{0,1,2,3,"3.5",4,5}))</f>
        <v>5</v>
      </c>
      <c r="AY341" s="107" t="s">
        <v>486</v>
      </c>
      <c r="AZ341" s="107">
        <f>IF(ISBLANK(AX341)," ",IF(AX341="0","0",LOOKUP(AX341,{0,1,2,3,"3.5",4,5},{0,0,0,1,"1.5",2,3})))</f>
        <v>3</v>
      </c>
      <c r="BA341" s="44">
        <f t="shared" si="117"/>
        <v>3.5833333333333335</v>
      </c>
      <c r="BB341" s="43" t="str">
        <f t="shared" si="118"/>
        <v>A-</v>
      </c>
      <c r="BC341" s="34" t="str">
        <f t="shared" si="119"/>
        <v>Good Result</v>
      </c>
      <c r="BE341" s="49" t="str">
        <f>IF(H341="0","0",LOOKUP(H341,{0,1,2,3,"3.5",4,5},{"F","D","C","B","A-","A","A+"}))</f>
        <v>A</v>
      </c>
      <c r="BF341" s="49" t="str">
        <f>IF(L341="0","0",LOOKUP(L341,{0,1,2,3,"3.5",4,5},{"F","D","C","B","A-","A","A+"}))</f>
        <v>B</v>
      </c>
      <c r="BG341" s="49" t="str">
        <f>IF(Q341="0","0",LOOKUP(Q341,{0,1,2,3,"3.5",4,5},{"F","D","C","B","A-","A","A+"}))</f>
        <v>C</v>
      </c>
      <c r="BH341" s="49" t="str">
        <f>IF(Y341="0","0",LOOKUP(Y341,{0,1,2,3,"3.5",4,5},{"F","D","C","B","A-","A","A+"}))</f>
        <v>C</v>
      </c>
      <c r="BI341" s="49" t="str">
        <f>IF(AG341="0","0",LOOKUP(AG341,{0,1,2,3,"3.5",4,5},{"F","D","C","B","A-","A","A+"}))</f>
        <v>A-</v>
      </c>
      <c r="BJ341" s="49" t="str">
        <f>IF(AO341="0","0",LOOKUP(AO341,{0,1,2,3,"3.5",4,5},{"F","D","C","B","A-","A","A+"}))</f>
        <v>A</v>
      </c>
      <c r="BK341" s="49" t="str">
        <f>IF(AX341="0","0",LOOKUP(AX341,{0,1,2,3,"3.5",4,5},{"F","D","C","B","A-","A","A+"}))</f>
        <v>A+</v>
      </c>
      <c r="BL341" s="50">
        <f t="shared" si="120"/>
        <v>849</v>
      </c>
    </row>
    <row r="342" spans="1:64" ht="15" customHeight="1">
      <c r="A342" s="37">
        <v>2338</v>
      </c>
      <c r="B342" s="38" t="s">
        <v>797</v>
      </c>
      <c r="C342" s="150"/>
      <c r="D342" s="150"/>
      <c r="E342" s="99">
        <f t="shared" si="101"/>
        <v>0</v>
      </c>
      <c r="F342" s="105"/>
      <c r="G342" s="99">
        <f t="shared" si="102"/>
        <v>0</v>
      </c>
      <c r="H342" s="135">
        <f>IF(G342="0","0",LOOKUP(G342,{0,66,80,100,120,140,160},{0,1,2,3,"3.5",4,5}))</f>
        <v>0</v>
      </c>
      <c r="I342" s="105"/>
      <c r="J342" s="105"/>
      <c r="K342" s="136">
        <f t="shared" si="103"/>
        <v>0</v>
      </c>
      <c r="L342" s="99">
        <f>IF(K342="0","0",LOOKUP(K342,{0,66,80,100,120,140,160},{0,1,2,3,"3.5",4,5}))</f>
        <v>0</v>
      </c>
      <c r="M342" s="105"/>
      <c r="N342" s="105"/>
      <c r="O342" s="105"/>
      <c r="P342" s="99">
        <f t="shared" si="104"/>
        <v>0</v>
      </c>
      <c r="Q342" s="137">
        <f>IF(P342="0","0",LOOKUP(P342,{0,33,40,50,60,70,80},{0,1,2,3,"3.5",4,5}))</f>
        <v>0</v>
      </c>
      <c r="R342" s="105"/>
      <c r="S342" s="105"/>
      <c r="T342" s="101">
        <f t="shared" si="105"/>
        <v>0</v>
      </c>
      <c r="U342" s="105"/>
      <c r="V342" s="105"/>
      <c r="W342" s="101">
        <f t="shared" si="106"/>
        <v>0</v>
      </c>
      <c r="X342" s="138">
        <f t="shared" si="107"/>
        <v>0</v>
      </c>
      <c r="Y342" s="99">
        <f>IF(X342="0","0",LOOKUP(X342,{0,66,80,100,120,140,160},{0,1,2,3,"3.5",4,5}))</f>
        <v>0</v>
      </c>
      <c r="Z342" s="105"/>
      <c r="AA342" s="105"/>
      <c r="AB342" s="99">
        <f t="shared" si="108"/>
        <v>0</v>
      </c>
      <c r="AC342" s="105"/>
      <c r="AD342" s="105"/>
      <c r="AE342" s="139">
        <f t="shared" si="109"/>
        <v>0</v>
      </c>
      <c r="AF342" s="140">
        <f t="shared" si="110"/>
        <v>0</v>
      </c>
      <c r="AG342" s="137">
        <f>IF(AF342="0","0",LOOKUP(AF342,{0,66,80,100,120,140,160},{0,1,2,3,"3.5",4,5}))</f>
        <v>0</v>
      </c>
      <c r="AH342" s="105"/>
      <c r="AI342" s="105"/>
      <c r="AJ342" s="99">
        <f t="shared" si="111"/>
        <v>0</v>
      </c>
      <c r="AK342" s="105"/>
      <c r="AL342" s="105"/>
      <c r="AM342" s="141">
        <f t="shared" si="112"/>
        <v>0</v>
      </c>
      <c r="AN342" s="140">
        <f t="shared" si="113"/>
        <v>0</v>
      </c>
      <c r="AO342" s="137">
        <f>IF(AN342="0","0",LOOKUP(AN342,{0,66,80,100,120,140,160},{0,1,2,3,"3.5",4,5}))</f>
        <v>0</v>
      </c>
      <c r="AP342" s="105"/>
      <c r="AQ342" s="105"/>
      <c r="AR342" s="101">
        <f t="shared" si="114"/>
        <v>0</v>
      </c>
      <c r="AS342" s="105"/>
      <c r="AT342" s="105"/>
      <c r="AU342" s="141">
        <f t="shared" si="115"/>
        <v>0</v>
      </c>
      <c r="AV342" s="105"/>
      <c r="AW342" s="141">
        <f t="shared" si="116"/>
        <v>0</v>
      </c>
      <c r="AX342" s="137">
        <f>IF(AW342="0","0",LOOKUP(AW342,{0,66,80,100,120,140,160},{0,1,2,3,"3.5",4,5}))</f>
        <v>0</v>
      </c>
      <c r="AY342" s="107" t="s">
        <v>486</v>
      </c>
      <c r="AZ342" s="107">
        <f>IF(ISBLANK(AX342)," ",IF(AX342="0","0",LOOKUP(AX342,{0,1,2,3,"3.5",4,5},{0,0,0,1,"1.5",2,3})))</f>
        <v>0</v>
      </c>
      <c r="BA342" s="44">
        <f t="shared" si="117"/>
        <v>0</v>
      </c>
      <c r="BB342" s="43" t="str">
        <f t="shared" si="118"/>
        <v>F</v>
      </c>
      <c r="BC342" s="34" t="str">
        <f t="shared" si="119"/>
        <v>Fail</v>
      </c>
      <c r="BE342" s="49" t="str">
        <f>IF(H342="0","0",LOOKUP(H342,{0,1,2,3,"3.5",4,5},{"F","D","C","B","A-","A","A+"}))</f>
        <v>F</v>
      </c>
      <c r="BF342" s="49" t="str">
        <f>IF(L342="0","0",LOOKUP(L342,{0,1,2,3,"3.5",4,5},{"F","D","C","B","A-","A","A+"}))</f>
        <v>F</v>
      </c>
      <c r="BG342" s="49" t="str">
        <f>IF(Q342="0","0",LOOKUP(Q342,{0,1,2,3,"3.5",4,5},{"F","D","C","B","A-","A","A+"}))</f>
        <v>F</v>
      </c>
      <c r="BH342" s="49" t="str">
        <f>IF(Y342="0","0",LOOKUP(Y342,{0,1,2,3,"3.5",4,5},{"F","D","C","B","A-","A","A+"}))</f>
        <v>F</v>
      </c>
      <c r="BI342" s="49" t="str">
        <f>IF(AG342="0","0",LOOKUP(AG342,{0,1,2,3,"3.5",4,5},{"F","D","C","B","A-","A","A+"}))</f>
        <v>F</v>
      </c>
      <c r="BJ342" s="49" t="str">
        <f>IF(AO342="0","0",LOOKUP(AO342,{0,1,2,3,"3.5",4,5},{"F","D","C","B","A-","A","A+"}))</f>
        <v>F</v>
      </c>
      <c r="BK342" s="49" t="str">
        <f>IF(AX342="0","0",LOOKUP(AX342,{0,1,2,3,"3.5",4,5},{"F","D","C","B","A-","A","A+"}))</f>
        <v>F</v>
      </c>
      <c r="BL342" s="50">
        <f t="shared" si="120"/>
        <v>0</v>
      </c>
    </row>
    <row r="343" spans="1:64" ht="15" customHeight="1">
      <c r="A343" s="37">
        <v>2339</v>
      </c>
      <c r="B343" s="38" t="s">
        <v>798</v>
      </c>
      <c r="C343" s="150">
        <v>35</v>
      </c>
      <c r="D343" s="150">
        <v>67</v>
      </c>
      <c r="E343" s="99">
        <f t="shared" si="101"/>
        <v>102</v>
      </c>
      <c r="F343" s="105">
        <v>21</v>
      </c>
      <c r="G343" s="99">
        <f t="shared" si="102"/>
        <v>123</v>
      </c>
      <c r="H343" s="135" t="str">
        <f>IF(G343="0","0",LOOKUP(G343,{0,66,80,100,120,140,160},{0,1,2,3,"3.5",4,5}))</f>
        <v>3.5</v>
      </c>
      <c r="I343" s="105">
        <v>47</v>
      </c>
      <c r="J343" s="105">
        <v>61</v>
      </c>
      <c r="K343" s="136">
        <f t="shared" si="103"/>
        <v>108</v>
      </c>
      <c r="L343" s="99">
        <f>IF(K343="0","0",LOOKUP(K343,{0,66,80,100,120,140,160},{0,1,2,3,"3.5",4,5}))</f>
        <v>3</v>
      </c>
      <c r="M343" s="105">
        <v>20</v>
      </c>
      <c r="N343" s="105">
        <v>11</v>
      </c>
      <c r="O343" s="105">
        <v>15</v>
      </c>
      <c r="P343" s="99">
        <f t="shared" si="104"/>
        <v>46</v>
      </c>
      <c r="Q343" s="137">
        <f>IF(P343="0","0",LOOKUP(P343,{0,33,40,50,60,70,80},{0,1,2,3,"3.5",4,5}))</f>
        <v>2</v>
      </c>
      <c r="R343" s="105">
        <v>23</v>
      </c>
      <c r="S343" s="105">
        <v>34</v>
      </c>
      <c r="T343" s="101">
        <f t="shared" si="105"/>
        <v>57</v>
      </c>
      <c r="U343" s="105">
        <v>18</v>
      </c>
      <c r="V343" s="105">
        <v>19</v>
      </c>
      <c r="W343" s="101">
        <f t="shared" si="106"/>
        <v>37</v>
      </c>
      <c r="X343" s="138">
        <f t="shared" si="107"/>
        <v>94</v>
      </c>
      <c r="Y343" s="99">
        <f>IF(X343="0","0",LOOKUP(X343,{0,66,80,100,120,140,160},{0,1,2,3,"3.5",4,5}))</f>
        <v>2</v>
      </c>
      <c r="Z343" s="105">
        <v>41</v>
      </c>
      <c r="AA343" s="105">
        <v>31</v>
      </c>
      <c r="AB343" s="99">
        <f t="shared" si="108"/>
        <v>72</v>
      </c>
      <c r="AC343" s="105">
        <v>25</v>
      </c>
      <c r="AD343" s="105">
        <v>20</v>
      </c>
      <c r="AE343" s="139">
        <f t="shared" si="109"/>
        <v>45</v>
      </c>
      <c r="AF343" s="140">
        <f t="shared" si="110"/>
        <v>117</v>
      </c>
      <c r="AG343" s="137">
        <f>IF(AF343="0","0",LOOKUP(AF343,{0,66,80,100,120,140,160},{0,1,2,3,"3.5",4,5}))</f>
        <v>3</v>
      </c>
      <c r="AH343" s="105">
        <v>35</v>
      </c>
      <c r="AI343" s="105">
        <v>33</v>
      </c>
      <c r="AJ343" s="99">
        <f t="shared" si="111"/>
        <v>68</v>
      </c>
      <c r="AK343" s="105">
        <v>24</v>
      </c>
      <c r="AL343" s="105">
        <v>16</v>
      </c>
      <c r="AM343" s="141">
        <f t="shared" si="112"/>
        <v>40</v>
      </c>
      <c r="AN343" s="140">
        <f t="shared" si="113"/>
        <v>108</v>
      </c>
      <c r="AO343" s="137">
        <f>IF(AN343="0","0",LOOKUP(AN343,{0,66,80,100,120,140,160},{0,1,2,3,"3.5",4,5}))</f>
        <v>3</v>
      </c>
      <c r="AP343" s="105">
        <v>35</v>
      </c>
      <c r="AQ343" s="105">
        <v>31</v>
      </c>
      <c r="AR343" s="101">
        <f t="shared" si="114"/>
        <v>66</v>
      </c>
      <c r="AS343" s="105">
        <v>17</v>
      </c>
      <c r="AT343" s="105">
        <v>17</v>
      </c>
      <c r="AU343" s="141">
        <f t="shared" si="115"/>
        <v>34</v>
      </c>
      <c r="AV343" s="105">
        <v>50</v>
      </c>
      <c r="AW343" s="141">
        <f t="shared" si="116"/>
        <v>150</v>
      </c>
      <c r="AX343" s="137">
        <f>IF(AW343="0","0",LOOKUP(AW343,{0,66,80,100,120,140,160},{0,1,2,3,"3.5",4,5}))</f>
        <v>4</v>
      </c>
      <c r="AY343" s="107" t="s">
        <v>486</v>
      </c>
      <c r="AZ343" s="107">
        <f>IF(ISBLANK(AX343)," ",IF(AX343="0","0",LOOKUP(AX343,{0,1,2,3,"3.5",4,5},{0,0,0,1,"1.5",2,3})))</f>
        <v>2</v>
      </c>
      <c r="BA343" s="44">
        <f t="shared" si="117"/>
        <v>3.0833333333333335</v>
      </c>
      <c r="BB343" s="43" t="str">
        <f t="shared" si="118"/>
        <v>B</v>
      </c>
      <c r="BC343" s="34" t="str">
        <f t="shared" si="119"/>
        <v>Average Result</v>
      </c>
      <c r="BE343" s="49" t="str">
        <f>IF(H343="0","0",LOOKUP(H343,{0,1,2,3,"3.5",4,5},{"F","D","C","B","A-","A","A+"}))</f>
        <v>A-</v>
      </c>
      <c r="BF343" s="49" t="str">
        <f>IF(L343="0","0",LOOKUP(L343,{0,1,2,3,"3.5",4,5},{"F","D","C","B","A-","A","A+"}))</f>
        <v>B</v>
      </c>
      <c r="BG343" s="49" t="str">
        <f>IF(Q343="0","0",LOOKUP(Q343,{0,1,2,3,"3.5",4,5},{"F","D","C","B","A-","A","A+"}))</f>
        <v>C</v>
      </c>
      <c r="BH343" s="49" t="str">
        <f>IF(Y343="0","0",LOOKUP(Y343,{0,1,2,3,"3.5",4,5},{"F","D","C","B","A-","A","A+"}))</f>
        <v>C</v>
      </c>
      <c r="BI343" s="49" t="str">
        <f>IF(AG343="0","0",LOOKUP(AG343,{0,1,2,3,"3.5",4,5},{"F","D","C","B","A-","A","A+"}))</f>
        <v>B</v>
      </c>
      <c r="BJ343" s="49" t="str">
        <f>IF(AO343="0","0",LOOKUP(AO343,{0,1,2,3,"3.5",4,5},{"F","D","C","B","A-","A","A+"}))</f>
        <v>B</v>
      </c>
      <c r="BK343" s="49" t="str">
        <f>IF(AX343="0","0",LOOKUP(AX343,{0,1,2,3,"3.5",4,5},{"F","D","C","B","A-","A","A+"}))</f>
        <v>A</v>
      </c>
      <c r="BL343" s="50">
        <f t="shared" si="120"/>
        <v>746</v>
      </c>
    </row>
    <row r="344" spans="1:64" ht="15" customHeight="1">
      <c r="A344" s="55" t="s">
        <v>799</v>
      </c>
      <c r="B344" s="54"/>
      <c r="C344" s="150">
        <v>18</v>
      </c>
      <c r="D344" s="150">
        <v>36</v>
      </c>
      <c r="E344" s="99">
        <f t="shared" si="101"/>
        <v>54</v>
      </c>
      <c r="F344" s="105">
        <v>22</v>
      </c>
      <c r="G344" s="99">
        <f t="shared" si="102"/>
        <v>76</v>
      </c>
      <c r="H344" s="135">
        <f>IF(G344="0","0",LOOKUP(G344,{0,66,80,100,120,140,160},{0,1,2,3,"3.5",4,5}))</f>
        <v>1</v>
      </c>
      <c r="I344" s="105">
        <v>36</v>
      </c>
      <c r="J344" s="105">
        <v>44</v>
      </c>
      <c r="K344" s="136">
        <f t="shared" si="103"/>
        <v>80</v>
      </c>
      <c r="L344" s="99">
        <f>IF(K344="0","0",LOOKUP(K344,{0,66,80,100,120,140,160},{0,1,2,3,"3.5",4,5}))</f>
        <v>2</v>
      </c>
      <c r="M344" s="105">
        <v>14</v>
      </c>
      <c r="N344" s="105">
        <v>17</v>
      </c>
      <c r="O344" s="105"/>
      <c r="P344" s="99">
        <f t="shared" si="104"/>
        <v>0</v>
      </c>
      <c r="Q344" s="137">
        <f>IF(P344="0","0",LOOKUP(P344,{0,33,40,50,60,70,80},{0,1,2,3,"3.5",4,5}))</f>
        <v>0</v>
      </c>
      <c r="R344" s="105">
        <v>1</v>
      </c>
      <c r="S344" s="105"/>
      <c r="T344" s="101">
        <f t="shared" si="105"/>
        <v>1</v>
      </c>
      <c r="U344" s="105">
        <v>14</v>
      </c>
      <c r="V344" s="105"/>
      <c r="W344" s="101">
        <f t="shared" si="106"/>
        <v>14</v>
      </c>
      <c r="X344" s="138">
        <f t="shared" si="107"/>
        <v>0</v>
      </c>
      <c r="Y344" s="99">
        <f>IF(X344="0","0",LOOKUP(X344,{0,66,80,100,120,140,160},{0,1,2,3,"3.5",4,5}))</f>
        <v>0</v>
      </c>
      <c r="Z344" s="105"/>
      <c r="AA344" s="105"/>
      <c r="AB344" s="99">
        <f t="shared" si="108"/>
        <v>0</v>
      </c>
      <c r="AC344" s="105"/>
      <c r="AD344" s="105"/>
      <c r="AE344" s="139">
        <f t="shared" si="109"/>
        <v>0</v>
      </c>
      <c r="AF344" s="140">
        <f t="shared" si="110"/>
        <v>0</v>
      </c>
      <c r="AG344" s="137">
        <f>IF(AF344="0","0",LOOKUP(AF344,{0,66,80,100,120,140,160},{0,1,2,3,"3.5",4,5}))</f>
        <v>0</v>
      </c>
      <c r="AH344" s="105">
        <v>25</v>
      </c>
      <c r="AI344" s="105">
        <v>23</v>
      </c>
      <c r="AJ344" s="99">
        <f t="shared" si="111"/>
        <v>48</v>
      </c>
      <c r="AK344" s="105">
        <v>19</v>
      </c>
      <c r="AL344" s="105">
        <v>18</v>
      </c>
      <c r="AM344" s="141">
        <f t="shared" si="112"/>
        <v>37</v>
      </c>
      <c r="AN344" s="140">
        <f t="shared" si="113"/>
        <v>85</v>
      </c>
      <c r="AO344" s="137">
        <f>IF(AN344="0","0",LOOKUP(AN344,{0,66,80,100,120,140,160},{0,1,2,3,"3.5",4,5}))</f>
        <v>2</v>
      </c>
      <c r="AP344" s="152"/>
      <c r="AQ344" s="152"/>
      <c r="AR344" s="101">
        <f t="shared" si="114"/>
        <v>0</v>
      </c>
      <c r="AS344" s="152"/>
      <c r="AT344" s="152"/>
      <c r="AU344" s="141">
        <f t="shared" si="115"/>
        <v>0</v>
      </c>
      <c r="AV344" s="105"/>
      <c r="AW344" s="141">
        <f t="shared" si="116"/>
        <v>0</v>
      </c>
      <c r="AX344" s="137">
        <f>IF(AW344="0","0",LOOKUP(AW344,{0,66,80,100,120,140,160},{0,1,2,3,"3.5",4,5}))</f>
        <v>0</v>
      </c>
      <c r="AY344" s="107" t="s">
        <v>486</v>
      </c>
      <c r="AZ344" s="107">
        <f>IF(ISBLANK(AX344)," ",IF(AX344="0","0",LOOKUP(AX344,{0,1,2,3,"3.5",4,5},{0,0,0,1,"1.5",2,3})))</f>
        <v>0</v>
      </c>
      <c r="BA344" s="44">
        <f t="shared" si="117"/>
        <v>0</v>
      </c>
      <c r="BB344" s="43" t="str">
        <f t="shared" si="118"/>
        <v>F</v>
      </c>
      <c r="BC344" s="34" t="str">
        <f t="shared" si="119"/>
        <v>Fail</v>
      </c>
      <c r="BE344" s="49" t="str">
        <f>IF(H344="0","0",LOOKUP(H344,{0,1,2,3,"3.5",4,5},{"F","D","C","B","A-","A","A+"}))</f>
        <v>D</v>
      </c>
      <c r="BF344" s="49" t="str">
        <f>IF(L344="0","0",LOOKUP(L344,{0,1,2,3,"3.5",4,5},{"F","D","C","B","A-","A","A+"}))</f>
        <v>C</v>
      </c>
      <c r="BG344" s="49" t="str">
        <f>IF(Q344="0","0",LOOKUP(Q344,{0,1,2,3,"3.5",4,5},{"F","D","C","B","A-","A","A+"}))</f>
        <v>F</v>
      </c>
      <c r="BH344" s="49" t="str">
        <f>IF(Y344="0","0",LOOKUP(Y344,{0,1,2,3,"3.5",4,5},{"F","D","C","B","A-","A","A+"}))</f>
        <v>F</v>
      </c>
      <c r="BI344" s="49" t="str">
        <f>IF(AG344="0","0",LOOKUP(AG344,{0,1,2,3,"3.5",4,5},{"F","D","C","B","A-","A","A+"}))</f>
        <v>F</v>
      </c>
      <c r="BJ344" s="49" t="str">
        <f>IF(AO344="0","0",LOOKUP(AO344,{0,1,2,3,"3.5",4,5},{"F","D","C","B","A-","A","A+"}))</f>
        <v>C</v>
      </c>
      <c r="BK344" s="49" t="str">
        <f>IF(AX344="0","0",LOOKUP(AX344,{0,1,2,3,"3.5",4,5},{"F","D","C","B","A-","A","A+"}))</f>
        <v>F</v>
      </c>
      <c r="BL344" s="50">
        <f t="shared" si="120"/>
        <v>241</v>
      </c>
    </row>
    <row r="345" spans="1:64" ht="15" customHeight="1">
      <c r="A345" s="55" t="s">
        <v>800</v>
      </c>
      <c r="B345" s="54"/>
      <c r="C345" s="150">
        <v>26</v>
      </c>
      <c r="D345" s="150">
        <v>44</v>
      </c>
      <c r="E345" s="99">
        <f t="shared" si="101"/>
        <v>70</v>
      </c>
      <c r="F345" s="105">
        <v>17</v>
      </c>
      <c r="G345" s="99">
        <f t="shared" si="102"/>
        <v>87</v>
      </c>
      <c r="H345" s="135">
        <f>IF(G345="0","0",LOOKUP(G345,{0,66,80,100,120,140,160},{0,1,2,3,"3.5",4,5}))</f>
        <v>2</v>
      </c>
      <c r="I345" s="105">
        <v>44</v>
      </c>
      <c r="J345" s="105">
        <v>48</v>
      </c>
      <c r="K345" s="136">
        <f t="shared" si="103"/>
        <v>92</v>
      </c>
      <c r="L345" s="99">
        <f>IF(K345="0","0",LOOKUP(K345,{0,66,80,100,120,140,160},{0,1,2,3,"3.5",4,5}))</f>
        <v>2</v>
      </c>
      <c r="M345" s="105">
        <v>20</v>
      </c>
      <c r="N345" s="105">
        <v>14</v>
      </c>
      <c r="O345" s="105">
        <v>15</v>
      </c>
      <c r="P345" s="99">
        <f t="shared" si="104"/>
        <v>49</v>
      </c>
      <c r="Q345" s="137">
        <f>IF(P345="0","0",LOOKUP(P345,{0,33,40,50,60,70,80},{0,1,2,3,"3.5",4,5}))</f>
        <v>2</v>
      </c>
      <c r="R345" s="105">
        <v>15</v>
      </c>
      <c r="S345" s="105"/>
      <c r="T345" s="101">
        <f t="shared" si="105"/>
        <v>15</v>
      </c>
      <c r="U345" s="105">
        <v>13</v>
      </c>
      <c r="V345" s="105"/>
      <c r="W345" s="101">
        <f t="shared" si="106"/>
        <v>13</v>
      </c>
      <c r="X345" s="138">
        <f t="shared" si="107"/>
        <v>0</v>
      </c>
      <c r="Y345" s="99">
        <f>IF(X345="0","0",LOOKUP(X345,{0,66,80,100,120,140,160},{0,1,2,3,"3.5",4,5}))</f>
        <v>0</v>
      </c>
      <c r="Z345" s="105">
        <v>42</v>
      </c>
      <c r="AA345" s="105">
        <v>35</v>
      </c>
      <c r="AB345" s="99">
        <f t="shared" si="108"/>
        <v>77</v>
      </c>
      <c r="AC345" s="105">
        <v>26</v>
      </c>
      <c r="AD345" s="105">
        <v>18</v>
      </c>
      <c r="AE345" s="139">
        <f t="shared" si="109"/>
        <v>44</v>
      </c>
      <c r="AF345" s="140">
        <f t="shared" si="110"/>
        <v>121</v>
      </c>
      <c r="AG345" s="137" t="str">
        <f>IF(AF345="0","0",LOOKUP(AF345,{0,66,80,100,120,140,160},{0,1,2,3,"3.5",4,5}))</f>
        <v>3.5</v>
      </c>
      <c r="AH345" s="105">
        <v>25</v>
      </c>
      <c r="AI345" s="105">
        <v>33</v>
      </c>
      <c r="AJ345" s="99">
        <f t="shared" si="111"/>
        <v>58</v>
      </c>
      <c r="AK345" s="105">
        <v>21</v>
      </c>
      <c r="AL345" s="105">
        <v>19</v>
      </c>
      <c r="AM345" s="141">
        <f t="shared" si="112"/>
        <v>40</v>
      </c>
      <c r="AN345" s="140">
        <f t="shared" si="113"/>
        <v>98</v>
      </c>
      <c r="AO345" s="137">
        <f>IF(AN345="0","0",LOOKUP(AN345,{0,66,80,100,120,140,160},{0,1,2,3,"3.5",4,5}))</f>
        <v>2</v>
      </c>
      <c r="AP345" s="105">
        <v>19</v>
      </c>
      <c r="AQ345" s="105">
        <v>18</v>
      </c>
      <c r="AR345" s="101">
        <f t="shared" si="114"/>
        <v>37</v>
      </c>
      <c r="AS345" s="105">
        <v>22</v>
      </c>
      <c r="AT345" s="105">
        <v>16</v>
      </c>
      <c r="AU345" s="141">
        <f t="shared" si="115"/>
        <v>38</v>
      </c>
      <c r="AV345" s="105">
        <v>30</v>
      </c>
      <c r="AW345" s="141">
        <f t="shared" si="116"/>
        <v>105</v>
      </c>
      <c r="AX345" s="137">
        <f>IF(AW345="0","0",LOOKUP(AW345,{0,66,80,100,120,140,160},{0,1,2,3,"3.5",4,5}))</f>
        <v>3</v>
      </c>
      <c r="AY345" s="107" t="s">
        <v>486</v>
      </c>
      <c r="AZ345" s="107">
        <f>IF(ISBLANK(AX345)," ",IF(AX345="0","0",LOOKUP(AX345,{0,1,2,3,"3.5",4,5},{0,0,0,1,"1.5",2,3})))</f>
        <v>1</v>
      </c>
      <c r="BA345" s="44">
        <f t="shared" si="117"/>
        <v>0</v>
      </c>
      <c r="BB345" s="43" t="str">
        <f t="shared" si="118"/>
        <v>F</v>
      </c>
      <c r="BC345" s="34" t="str">
        <f t="shared" si="119"/>
        <v>Fail</v>
      </c>
      <c r="BE345" s="49" t="str">
        <f>IF(H345="0","0",LOOKUP(H345,{0,1,2,3,"3.5",4,5},{"F","D","C","B","A-","A","A+"}))</f>
        <v>C</v>
      </c>
      <c r="BF345" s="49" t="str">
        <f>IF(L345="0","0",LOOKUP(L345,{0,1,2,3,"3.5",4,5},{"F","D","C","B","A-","A","A+"}))</f>
        <v>C</v>
      </c>
      <c r="BG345" s="49" t="str">
        <f>IF(Q345="0","0",LOOKUP(Q345,{0,1,2,3,"3.5",4,5},{"F","D","C","B","A-","A","A+"}))</f>
        <v>C</v>
      </c>
      <c r="BH345" s="49" t="str">
        <f>IF(Y345="0","0",LOOKUP(Y345,{0,1,2,3,"3.5",4,5},{"F","D","C","B","A-","A","A+"}))</f>
        <v>F</v>
      </c>
      <c r="BI345" s="49" t="str">
        <f>IF(AG345="0","0",LOOKUP(AG345,{0,1,2,3,"3.5",4,5},{"F","D","C","B","A-","A","A+"}))</f>
        <v>A-</v>
      </c>
      <c r="BJ345" s="49" t="str">
        <f>IF(AO345="0","0",LOOKUP(AO345,{0,1,2,3,"3.5",4,5},{"F","D","C","B","A-","A","A+"}))</f>
        <v>C</v>
      </c>
      <c r="BK345" s="49" t="str">
        <f>IF(AX345="0","0",LOOKUP(AX345,{0,1,2,3,"3.5",4,5},{"F","D","C","B","A-","A","A+"}))</f>
        <v>B</v>
      </c>
      <c r="BL345" s="50">
        <f t="shared" si="120"/>
        <v>552</v>
      </c>
    </row>
    <row r="346" spans="1:64" ht="15" customHeight="1">
      <c r="A346" s="55" t="s">
        <v>801</v>
      </c>
      <c r="B346" s="54"/>
      <c r="C346" s="150">
        <v>19</v>
      </c>
      <c r="D346" s="150">
        <v>45</v>
      </c>
      <c r="E346" s="99">
        <f t="shared" si="101"/>
        <v>64</v>
      </c>
      <c r="F346" s="105">
        <v>19</v>
      </c>
      <c r="G346" s="99">
        <f t="shared" si="102"/>
        <v>83</v>
      </c>
      <c r="H346" s="135">
        <f>IF(G346="0","0",LOOKUP(G346,{0,66,80,100,120,140,160},{0,1,2,3,"3.5",4,5}))</f>
        <v>2</v>
      </c>
      <c r="I346" s="105">
        <v>42</v>
      </c>
      <c r="J346" s="105">
        <v>37</v>
      </c>
      <c r="K346" s="136">
        <f t="shared" si="103"/>
        <v>79</v>
      </c>
      <c r="L346" s="99">
        <f>IF(K346="0","0",LOOKUP(K346,{0,66,80,100,120,140,160},{0,1,2,3,"3.5",4,5}))</f>
        <v>1</v>
      </c>
      <c r="M346" s="105">
        <v>23</v>
      </c>
      <c r="N346" s="105">
        <v>16</v>
      </c>
      <c r="O346" s="105">
        <v>13</v>
      </c>
      <c r="P346" s="99">
        <f t="shared" si="104"/>
        <v>52</v>
      </c>
      <c r="Q346" s="137">
        <f>IF(P346="0","0",LOOKUP(P346,{0,33,40,50,60,70,80},{0,1,2,3,"3.5",4,5}))</f>
        <v>3</v>
      </c>
      <c r="R346" s="105">
        <v>16</v>
      </c>
      <c r="S346" s="105">
        <v>25</v>
      </c>
      <c r="T346" s="101">
        <f t="shared" si="105"/>
        <v>41</v>
      </c>
      <c r="U346" s="105">
        <v>17</v>
      </c>
      <c r="V346" s="105">
        <v>13</v>
      </c>
      <c r="W346" s="101">
        <f t="shared" si="106"/>
        <v>30</v>
      </c>
      <c r="X346" s="138">
        <f t="shared" si="107"/>
        <v>71</v>
      </c>
      <c r="Y346" s="99">
        <f>IF(X346="0","0",LOOKUP(X346,{0,66,80,100,120,140,160},{0,1,2,3,"3.5",4,5}))</f>
        <v>1</v>
      </c>
      <c r="Z346" s="105">
        <v>46</v>
      </c>
      <c r="AA346" s="105">
        <v>24</v>
      </c>
      <c r="AB346" s="99">
        <f t="shared" si="108"/>
        <v>70</v>
      </c>
      <c r="AC346" s="105">
        <v>27</v>
      </c>
      <c r="AD346" s="105">
        <v>16</v>
      </c>
      <c r="AE346" s="139">
        <f t="shared" si="109"/>
        <v>43</v>
      </c>
      <c r="AF346" s="140">
        <f t="shared" si="110"/>
        <v>113</v>
      </c>
      <c r="AG346" s="137">
        <f>IF(AF346="0","0",LOOKUP(AF346,{0,66,80,100,120,140,160},{0,1,2,3,"3.5",4,5}))</f>
        <v>3</v>
      </c>
      <c r="AH346" s="105">
        <v>29</v>
      </c>
      <c r="AI346" s="105">
        <v>25</v>
      </c>
      <c r="AJ346" s="99">
        <f t="shared" si="111"/>
        <v>54</v>
      </c>
      <c r="AK346" s="105">
        <v>19</v>
      </c>
      <c r="AL346" s="105">
        <v>20</v>
      </c>
      <c r="AM346" s="141">
        <f t="shared" si="112"/>
        <v>39</v>
      </c>
      <c r="AN346" s="140">
        <f t="shared" si="113"/>
        <v>93</v>
      </c>
      <c r="AO346" s="137">
        <f>IF(AN346="0","0",LOOKUP(AN346,{0,66,80,100,120,140,160},{0,1,2,3,"3.5",4,5}))</f>
        <v>2</v>
      </c>
      <c r="AP346" s="105"/>
      <c r="AQ346" s="105">
        <v>19</v>
      </c>
      <c r="AR346" s="101">
        <f t="shared" si="114"/>
        <v>19</v>
      </c>
      <c r="AS346" s="105"/>
      <c r="AT346" s="105">
        <v>20</v>
      </c>
      <c r="AU346" s="141">
        <f t="shared" si="115"/>
        <v>20</v>
      </c>
      <c r="AV346" s="105"/>
      <c r="AW346" s="141">
        <f t="shared" si="116"/>
        <v>0</v>
      </c>
      <c r="AX346" s="137">
        <f>IF(AW346="0","0",LOOKUP(AW346,{0,66,80,100,120,140,160},{0,1,2,3,"3.5",4,5}))</f>
        <v>0</v>
      </c>
      <c r="AY346" s="107" t="s">
        <v>486</v>
      </c>
      <c r="AZ346" s="107">
        <f>IF(ISBLANK(AX346)," ",IF(AX346="0","0",LOOKUP(AX346,{0,1,2,3,"3.5",4,5},{0,0,0,1,"1.5",2,3})))</f>
        <v>0</v>
      </c>
      <c r="BA346" s="44">
        <f t="shared" si="117"/>
        <v>2</v>
      </c>
      <c r="BB346" s="43" t="str">
        <f t="shared" si="118"/>
        <v>C</v>
      </c>
      <c r="BC346" s="34" t="str">
        <f t="shared" si="119"/>
        <v>Bellow Average Result</v>
      </c>
      <c r="BE346" s="49" t="str">
        <f>IF(H346="0","0",LOOKUP(H346,{0,1,2,3,"3.5",4,5},{"F","D","C","B","A-","A","A+"}))</f>
        <v>C</v>
      </c>
      <c r="BF346" s="49" t="str">
        <f>IF(L346="0","0",LOOKUP(L346,{0,1,2,3,"3.5",4,5},{"F","D","C","B","A-","A","A+"}))</f>
        <v>D</v>
      </c>
      <c r="BG346" s="49" t="str">
        <f>IF(Q346="0","0",LOOKUP(Q346,{0,1,2,3,"3.5",4,5},{"F","D","C","B","A-","A","A+"}))</f>
        <v>B</v>
      </c>
      <c r="BH346" s="49" t="str">
        <f>IF(Y346="0","0",LOOKUP(Y346,{0,1,2,3,"3.5",4,5},{"F","D","C","B","A-","A","A+"}))</f>
        <v>D</v>
      </c>
      <c r="BI346" s="49" t="str">
        <f>IF(AG346="0","0",LOOKUP(AG346,{0,1,2,3,"3.5",4,5},{"F","D","C","B","A-","A","A+"}))</f>
        <v>B</v>
      </c>
      <c r="BJ346" s="49" t="str">
        <f>IF(AO346="0","0",LOOKUP(AO346,{0,1,2,3,"3.5",4,5},{"F","D","C","B","A-","A","A+"}))</f>
        <v>C</v>
      </c>
      <c r="BK346" s="49" t="str">
        <f>IF(AX346="0","0",LOOKUP(AX346,{0,1,2,3,"3.5",4,5},{"F","D","C","B","A-","A","A+"}))</f>
        <v>F</v>
      </c>
      <c r="BL346" s="50">
        <f t="shared" si="120"/>
        <v>491</v>
      </c>
    </row>
    <row r="347" spans="1:64" ht="15" customHeight="1">
      <c r="A347" s="55" t="s">
        <v>802</v>
      </c>
      <c r="B347" s="54"/>
      <c r="C347" s="150"/>
      <c r="D347" s="150"/>
      <c r="E347" s="99">
        <f t="shared" si="101"/>
        <v>0</v>
      </c>
      <c r="F347" s="105"/>
      <c r="G347" s="99">
        <f t="shared" si="102"/>
        <v>0</v>
      </c>
      <c r="H347" s="135">
        <f>IF(G347="0","0",LOOKUP(G347,{0,66,80,100,120,140,160},{0,1,2,3,"3.5",4,5}))</f>
        <v>0</v>
      </c>
      <c r="I347" s="105"/>
      <c r="J347" s="105"/>
      <c r="K347" s="136">
        <f t="shared" si="103"/>
        <v>0</v>
      </c>
      <c r="L347" s="99">
        <f>IF(K347="0","0",LOOKUP(K347,{0,66,80,100,120,140,160},{0,1,2,3,"3.5",4,5}))</f>
        <v>0</v>
      </c>
      <c r="M347" s="105"/>
      <c r="N347" s="105"/>
      <c r="O347" s="105"/>
      <c r="P347" s="99">
        <f t="shared" si="104"/>
        <v>0</v>
      </c>
      <c r="Q347" s="137">
        <f>IF(P347="0","0",LOOKUP(P347,{0,33,40,50,60,70,80},{0,1,2,3,"3.5",4,5}))</f>
        <v>0</v>
      </c>
      <c r="R347" s="105"/>
      <c r="S347" s="105"/>
      <c r="T347" s="101">
        <f t="shared" si="105"/>
        <v>0</v>
      </c>
      <c r="U347" s="105"/>
      <c r="V347" s="105"/>
      <c r="W347" s="101">
        <f t="shared" si="106"/>
        <v>0</v>
      </c>
      <c r="X347" s="138">
        <f t="shared" si="107"/>
        <v>0</v>
      </c>
      <c r="Y347" s="99">
        <f>IF(X347="0","0",LOOKUP(X347,{0,66,80,100,120,140,160},{0,1,2,3,"3.5",4,5}))</f>
        <v>0</v>
      </c>
      <c r="Z347" s="105"/>
      <c r="AA347" s="105"/>
      <c r="AB347" s="99">
        <f t="shared" si="108"/>
        <v>0</v>
      </c>
      <c r="AC347" s="105"/>
      <c r="AD347" s="105"/>
      <c r="AE347" s="139">
        <f t="shared" si="109"/>
        <v>0</v>
      </c>
      <c r="AF347" s="140">
        <f t="shared" si="110"/>
        <v>0</v>
      </c>
      <c r="AG347" s="137">
        <f>IF(AF347="0","0",LOOKUP(AF347,{0,66,80,100,120,140,160},{0,1,2,3,"3.5",4,5}))</f>
        <v>0</v>
      </c>
      <c r="AH347" s="105">
        <v>34</v>
      </c>
      <c r="AI347" s="105"/>
      <c r="AJ347" s="99">
        <f t="shared" si="111"/>
        <v>34</v>
      </c>
      <c r="AK347" s="105">
        <v>14</v>
      </c>
      <c r="AL347" s="105"/>
      <c r="AM347" s="141">
        <f t="shared" si="112"/>
        <v>14</v>
      </c>
      <c r="AN347" s="140">
        <f t="shared" si="113"/>
        <v>0</v>
      </c>
      <c r="AO347" s="137">
        <f>IF(AN347="0","0",LOOKUP(AN347,{0,66,80,100,120,140,160},{0,1,2,3,"3.5",4,5}))</f>
        <v>0</v>
      </c>
      <c r="AP347" s="105"/>
      <c r="AQ347" s="105"/>
      <c r="AR347" s="101">
        <f t="shared" si="114"/>
        <v>0</v>
      </c>
      <c r="AS347" s="105"/>
      <c r="AT347" s="105"/>
      <c r="AU347" s="141">
        <f t="shared" si="115"/>
        <v>0</v>
      </c>
      <c r="AV347" s="105"/>
      <c r="AW347" s="141">
        <f t="shared" si="116"/>
        <v>0</v>
      </c>
      <c r="AX347" s="137">
        <f>IF(AW347="0","0",LOOKUP(AW347,{0,66,80,100,120,140,160},{0,1,2,3,"3.5",4,5}))</f>
        <v>0</v>
      </c>
      <c r="AY347" s="107" t="s">
        <v>486</v>
      </c>
      <c r="AZ347" s="107">
        <f>IF(ISBLANK(AX347)," ",IF(AX347="0","0",LOOKUP(AX347,{0,1,2,3,"3.5",4,5},{0,0,0,1,"1.5",2,3})))</f>
        <v>0</v>
      </c>
      <c r="BA347" s="44">
        <f t="shared" si="117"/>
        <v>0</v>
      </c>
      <c r="BB347" s="43" t="str">
        <f t="shared" si="118"/>
        <v>F</v>
      </c>
      <c r="BC347" s="34" t="str">
        <f t="shared" si="119"/>
        <v>Fail</v>
      </c>
      <c r="BE347" s="49" t="str">
        <f>IF(H347="0","0",LOOKUP(H347,{0,1,2,3,"3.5",4,5},{"F","D","C","B","A-","A","A+"}))</f>
        <v>F</v>
      </c>
      <c r="BF347" s="49" t="str">
        <f>IF(L347="0","0",LOOKUP(L347,{0,1,2,3,"3.5",4,5},{"F","D","C","B","A-","A","A+"}))</f>
        <v>F</v>
      </c>
      <c r="BG347" s="49" t="str">
        <f>IF(Q347="0","0",LOOKUP(Q347,{0,1,2,3,"3.5",4,5},{"F","D","C","B","A-","A","A+"}))</f>
        <v>F</v>
      </c>
      <c r="BH347" s="49" t="str">
        <f>IF(Y347="0","0",LOOKUP(Y347,{0,1,2,3,"3.5",4,5},{"F","D","C","B","A-","A","A+"}))</f>
        <v>F</v>
      </c>
      <c r="BI347" s="49" t="str">
        <f>IF(AG347="0","0",LOOKUP(AG347,{0,1,2,3,"3.5",4,5},{"F","D","C","B","A-","A","A+"}))</f>
        <v>F</v>
      </c>
      <c r="BJ347" s="49" t="str">
        <f>IF(AO347="0","0",LOOKUP(AO347,{0,1,2,3,"3.5",4,5},{"F","D","C","B","A-","A","A+"}))</f>
        <v>F</v>
      </c>
      <c r="BK347" s="49" t="str">
        <f>IF(AX347="0","0",LOOKUP(AX347,{0,1,2,3,"3.5",4,5},{"F","D","C","B","A-","A","A+"}))</f>
        <v>F</v>
      </c>
      <c r="BL347" s="50">
        <f t="shared" si="120"/>
        <v>0</v>
      </c>
    </row>
    <row r="348" spans="1:64" ht="15" customHeight="1">
      <c r="A348" s="55" t="s">
        <v>803</v>
      </c>
      <c r="B348" s="54"/>
      <c r="C348" s="150">
        <v>36</v>
      </c>
      <c r="D348" s="150">
        <v>51</v>
      </c>
      <c r="E348" s="99">
        <f t="shared" si="101"/>
        <v>87</v>
      </c>
      <c r="F348" s="105">
        <v>18</v>
      </c>
      <c r="G348" s="99">
        <f t="shared" si="102"/>
        <v>105</v>
      </c>
      <c r="H348" s="135">
        <f>IF(G348="0","0",LOOKUP(G348,{0,66,80,100,120,140,160},{0,1,2,3,"3.5",4,5}))</f>
        <v>3</v>
      </c>
      <c r="I348" s="105">
        <v>58</v>
      </c>
      <c r="J348" s="105">
        <v>52</v>
      </c>
      <c r="K348" s="136">
        <f t="shared" si="103"/>
        <v>110</v>
      </c>
      <c r="L348" s="99">
        <f>IF(K348="0","0",LOOKUP(K348,{0,66,80,100,120,140,160},{0,1,2,3,"3.5",4,5}))</f>
        <v>3</v>
      </c>
      <c r="M348" s="105">
        <v>21</v>
      </c>
      <c r="N348" s="105">
        <v>12</v>
      </c>
      <c r="O348" s="105">
        <v>12</v>
      </c>
      <c r="P348" s="99">
        <f t="shared" si="104"/>
        <v>45</v>
      </c>
      <c r="Q348" s="137">
        <f>IF(P348="0","0",LOOKUP(P348,{0,33,40,50,60,70,80},{0,1,2,3,"3.5",4,5}))</f>
        <v>2</v>
      </c>
      <c r="R348" s="105">
        <v>28</v>
      </c>
      <c r="S348" s="105">
        <v>31</v>
      </c>
      <c r="T348" s="101">
        <f t="shared" si="105"/>
        <v>59</v>
      </c>
      <c r="U348" s="105">
        <v>13</v>
      </c>
      <c r="V348" s="105">
        <v>14</v>
      </c>
      <c r="W348" s="101">
        <f t="shared" si="106"/>
        <v>27</v>
      </c>
      <c r="X348" s="138">
        <f t="shared" si="107"/>
        <v>86</v>
      </c>
      <c r="Y348" s="99">
        <f>IF(X348="0","0",LOOKUP(X348,{0,66,80,100,120,140,160},{0,1,2,3,"3.5",4,5}))</f>
        <v>2</v>
      </c>
      <c r="Z348" s="105">
        <v>35</v>
      </c>
      <c r="AA348" s="105">
        <v>26</v>
      </c>
      <c r="AB348" s="99">
        <f t="shared" si="108"/>
        <v>61</v>
      </c>
      <c r="AC348" s="105">
        <v>22</v>
      </c>
      <c r="AD348" s="105">
        <v>18</v>
      </c>
      <c r="AE348" s="139">
        <f t="shared" si="109"/>
        <v>40</v>
      </c>
      <c r="AF348" s="140">
        <f t="shared" si="110"/>
        <v>101</v>
      </c>
      <c r="AG348" s="137">
        <f>IF(AF348="0","0",LOOKUP(AF348,{0,66,80,100,120,140,160},{0,1,2,3,"3.5",4,5}))</f>
        <v>3</v>
      </c>
      <c r="AH348" s="105">
        <v>42</v>
      </c>
      <c r="AI348" s="105">
        <v>39</v>
      </c>
      <c r="AJ348" s="99">
        <f t="shared" si="111"/>
        <v>81</v>
      </c>
      <c r="AK348" s="105">
        <v>20</v>
      </c>
      <c r="AL348" s="105">
        <v>19</v>
      </c>
      <c r="AM348" s="141">
        <f t="shared" si="112"/>
        <v>39</v>
      </c>
      <c r="AN348" s="140">
        <f t="shared" si="113"/>
        <v>120</v>
      </c>
      <c r="AO348" s="137" t="str">
        <f>IF(AN348="0","0",LOOKUP(AN348,{0,66,80,100,120,140,160},{0,1,2,3,"3.5",4,5}))</f>
        <v>3.5</v>
      </c>
      <c r="AP348" s="105">
        <v>29</v>
      </c>
      <c r="AQ348" s="105">
        <v>24</v>
      </c>
      <c r="AR348" s="101">
        <f t="shared" si="114"/>
        <v>53</v>
      </c>
      <c r="AS348" s="105">
        <v>21</v>
      </c>
      <c r="AT348" s="105">
        <v>18</v>
      </c>
      <c r="AU348" s="141">
        <f t="shared" si="115"/>
        <v>39</v>
      </c>
      <c r="AV348" s="105">
        <v>36</v>
      </c>
      <c r="AW348" s="141">
        <f t="shared" si="116"/>
        <v>128</v>
      </c>
      <c r="AX348" s="137" t="str">
        <f>IF(AW348="0","0",LOOKUP(AW348,{0,66,80,100,120,140,160},{0,1,2,3,"3.5",4,5}))</f>
        <v>3.5</v>
      </c>
      <c r="AY348" s="107" t="s">
        <v>486</v>
      </c>
      <c r="AZ348" s="107" t="str">
        <f>IF(ISBLANK(AX348)," ",IF(AX348="0","0",LOOKUP(AX348,{0,1,2,3,"3.5",4,5},{0,0,0,1,"1.5",2,3})))</f>
        <v>1.5</v>
      </c>
      <c r="BA348" s="44">
        <f t="shared" si="117"/>
        <v>3</v>
      </c>
      <c r="BB348" s="43" t="str">
        <f t="shared" si="118"/>
        <v>B</v>
      </c>
      <c r="BC348" s="34" t="str">
        <f t="shared" si="119"/>
        <v>Average Result</v>
      </c>
      <c r="BE348" s="49" t="str">
        <f>IF(H348="0","0",LOOKUP(H348,{0,1,2,3,"3.5",4,5},{"F","D","C","B","A-","A","A+"}))</f>
        <v>B</v>
      </c>
      <c r="BF348" s="49" t="str">
        <f>IF(L348="0","0",LOOKUP(L348,{0,1,2,3,"3.5",4,5},{"F","D","C","B","A-","A","A+"}))</f>
        <v>B</v>
      </c>
      <c r="BG348" s="49" t="str">
        <f>IF(Q348="0","0",LOOKUP(Q348,{0,1,2,3,"3.5",4,5},{"F","D","C","B","A-","A","A+"}))</f>
        <v>C</v>
      </c>
      <c r="BH348" s="49" t="str">
        <f>IF(Y348="0","0",LOOKUP(Y348,{0,1,2,3,"3.5",4,5},{"F","D","C","B","A-","A","A+"}))</f>
        <v>C</v>
      </c>
      <c r="BI348" s="49" t="str">
        <f>IF(AG348="0","0",LOOKUP(AG348,{0,1,2,3,"3.5",4,5},{"F","D","C","B","A-","A","A+"}))</f>
        <v>B</v>
      </c>
      <c r="BJ348" s="49" t="str">
        <f>IF(AO348="0","0",LOOKUP(AO348,{0,1,2,3,"3.5",4,5},{"F","D","C","B","A-","A","A+"}))</f>
        <v>A-</v>
      </c>
      <c r="BK348" s="49" t="str">
        <f>IF(AX348="0","0",LOOKUP(AX348,{0,1,2,3,"3.5",4,5},{"F","D","C","B","A-","A","A+"}))</f>
        <v>A-</v>
      </c>
      <c r="BL348" s="50">
        <f t="shared" si="120"/>
        <v>695</v>
      </c>
    </row>
    <row r="349" spans="1:64" ht="15" customHeight="1">
      <c r="A349" s="55" t="s">
        <v>804</v>
      </c>
      <c r="B349" s="56"/>
      <c r="C349" s="150">
        <v>28</v>
      </c>
      <c r="D349" s="150">
        <v>47</v>
      </c>
      <c r="E349" s="99">
        <f t="shared" si="101"/>
        <v>75</v>
      </c>
      <c r="F349" s="105">
        <v>13</v>
      </c>
      <c r="G349" s="99">
        <f t="shared" si="102"/>
        <v>88</v>
      </c>
      <c r="H349" s="135">
        <f>IF(G349="0","0",LOOKUP(G349,{0,66,80,100,120,140,160},{0,1,2,3,"3.5",4,5}))</f>
        <v>2</v>
      </c>
      <c r="I349" s="105"/>
      <c r="J349" s="105"/>
      <c r="K349" s="136">
        <f t="shared" si="103"/>
        <v>0</v>
      </c>
      <c r="L349" s="99">
        <f>IF(K349="0","0",LOOKUP(K349,{0,66,80,100,120,140,160},{0,1,2,3,"3.5",4,5}))</f>
        <v>0</v>
      </c>
      <c r="M349" s="105"/>
      <c r="N349" s="105"/>
      <c r="O349" s="105">
        <v>15</v>
      </c>
      <c r="P349" s="99">
        <f t="shared" si="104"/>
        <v>0</v>
      </c>
      <c r="Q349" s="137">
        <f>IF(P349="0","0",LOOKUP(P349,{0,33,40,50,60,70,80},{0,1,2,3,"3.5",4,5}))</f>
        <v>0</v>
      </c>
      <c r="R349" s="105"/>
      <c r="S349" s="105"/>
      <c r="T349" s="101">
        <f t="shared" si="105"/>
        <v>0</v>
      </c>
      <c r="U349" s="105">
        <v>17</v>
      </c>
      <c r="V349" s="105"/>
      <c r="W349" s="101">
        <f t="shared" si="106"/>
        <v>17</v>
      </c>
      <c r="X349" s="138">
        <f t="shared" si="107"/>
        <v>0</v>
      </c>
      <c r="Y349" s="99">
        <f>IF(X349="0","0",LOOKUP(X349,{0,66,80,100,120,140,160},{0,1,2,3,"3.5",4,5}))</f>
        <v>0</v>
      </c>
      <c r="Z349" s="105"/>
      <c r="AA349" s="105">
        <v>18</v>
      </c>
      <c r="AB349" s="99">
        <f t="shared" si="108"/>
        <v>18</v>
      </c>
      <c r="AC349" s="105"/>
      <c r="AD349" s="105">
        <v>22</v>
      </c>
      <c r="AE349" s="139">
        <f t="shared" si="109"/>
        <v>22</v>
      </c>
      <c r="AF349" s="140">
        <f t="shared" si="110"/>
        <v>0</v>
      </c>
      <c r="AG349" s="137">
        <f>IF(AF349="0","0",LOOKUP(AF349,{0,66,80,100,120,140,160},{0,1,2,3,"3.5",4,5}))</f>
        <v>0</v>
      </c>
      <c r="AH349" s="105">
        <v>28</v>
      </c>
      <c r="AI349" s="105">
        <v>27</v>
      </c>
      <c r="AJ349" s="99">
        <f t="shared" si="111"/>
        <v>55</v>
      </c>
      <c r="AK349" s="105">
        <v>15</v>
      </c>
      <c r="AL349" s="105">
        <v>11</v>
      </c>
      <c r="AM349" s="141">
        <f t="shared" si="112"/>
        <v>26</v>
      </c>
      <c r="AN349" s="140">
        <f t="shared" si="113"/>
        <v>81</v>
      </c>
      <c r="AO349" s="137">
        <f>IF(AN349="0","0",LOOKUP(AN349,{0,66,80,100,120,140,160},{0,1,2,3,"3.5",4,5}))</f>
        <v>2</v>
      </c>
      <c r="AP349" s="114">
        <v>39</v>
      </c>
      <c r="AQ349" s="114">
        <v>30</v>
      </c>
      <c r="AR349" s="145">
        <f t="shared" si="114"/>
        <v>69</v>
      </c>
      <c r="AS349" s="114">
        <v>20</v>
      </c>
      <c r="AT349" s="114">
        <v>23</v>
      </c>
      <c r="AU349" s="141">
        <f t="shared" si="115"/>
        <v>43</v>
      </c>
      <c r="AV349" s="105"/>
      <c r="AW349" s="141">
        <f>AR349+AU349</f>
        <v>112</v>
      </c>
      <c r="AX349" s="137">
        <f>IF(AW349="0","0",LOOKUP(AW349,{0,66,80,100,120,140,160},{0,1,2,3,"3.5",4,5}))</f>
        <v>3</v>
      </c>
      <c r="AY349" s="107" t="s">
        <v>862</v>
      </c>
      <c r="AZ349" s="107">
        <f>IF(ISBLANK(AX349)," ",IF(AX349="0","0",LOOKUP(AX349,{0,1,2,3,"3.5",4,5},{0,0,0,1,"1.5",2,3})))</f>
        <v>1</v>
      </c>
      <c r="BA349" s="44">
        <f t="shared" si="117"/>
        <v>0</v>
      </c>
      <c r="BB349" s="43" t="str">
        <f t="shared" si="118"/>
        <v>F</v>
      </c>
      <c r="BC349" s="34" t="str">
        <f t="shared" si="119"/>
        <v>Fail</v>
      </c>
      <c r="BE349" s="49" t="str">
        <f>IF(H349="0","0",LOOKUP(H349,{0,1,2,3,"3.5",4,5},{"F","D","C","B","A-","A","A+"}))</f>
        <v>C</v>
      </c>
      <c r="BF349" s="49" t="str">
        <f>IF(L349="0","0",LOOKUP(L349,{0,1,2,3,"3.5",4,5},{"F","D","C","B","A-","A","A+"}))</f>
        <v>F</v>
      </c>
      <c r="BG349" s="49" t="str">
        <f>IF(Q349="0","0",LOOKUP(Q349,{0,1,2,3,"3.5",4,5},{"F","D","C","B","A-","A","A+"}))</f>
        <v>F</v>
      </c>
      <c r="BH349" s="49" t="str">
        <f>IF(Y349="0","0",LOOKUP(Y349,{0,1,2,3,"3.5",4,5},{"F","D","C","B","A-","A","A+"}))</f>
        <v>F</v>
      </c>
      <c r="BI349" s="49" t="str">
        <f>IF(AG349="0","0",LOOKUP(AG349,{0,1,2,3,"3.5",4,5},{"F","D","C","B","A-","A","A+"}))</f>
        <v>F</v>
      </c>
      <c r="BJ349" s="49" t="str">
        <f>IF(AO349="0","0",LOOKUP(AO349,{0,1,2,3,"3.5",4,5},{"F","D","C","B","A-","A","A+"}))</f>
        <v>C</v>
      </c>
      <c r="BK349" s="49" t="str">
        <f>IF(AX349="0","0",LOOKUP(AX349,{0,1,2,3,"3.5",4,5},{"F","D","C","B","A-","A","A+"}))</f>
        <v>B</v>
      </c>
      <c r="BL349" s="50">
        <f t="shared" si="120"/>
        <v>281</v>
      </c>
    </row>
    <row r="350" spans="1:64" ht="15" customHeight="1">
      <c r="A350" s="47"/>
      <c r="B350" s="56"/>
      <c r="C350" s="150"/>
      <c r="D350" s="150"/>
      <c r="E350" s="99">
        <f t="shared" si="101"/>
        <v>0</v>
      </c>
      <c r="F350" s="105"/>
      <c r="G350" s="99">
        <f t="shared" si="102"/>
        <v>0</v>
      </c>
      <c r="H350" s="135">
        <f>IF(G350="0","0",LOOKUP(G350,{0,66,80,100,120,140,160},{0,1,2,3,"3.5",4,5}))</f>
        <v>0</v>
      </c>
      <c r="I350" s="105"/>
      <c r="J350" s="105"/>
      <c r="K350" s="136">
        <f t="shared" si="103"/>
        <v>0</v>
      </c>
      <c r="L350" s="99">
        <f>IF(K350="0","0",LOOKUP(K350,{0,66,80,100,120,140,160},{0,1,2,3,"3.5",4,5}))</f>
        <v>0</v>
      </c>
      <c r="M350" s="105"/>
      <c r="N350" s="105"/>
      <c r="O350" s="105"/>
      <c r="P350" s="99">
        <f t="shared" si="104"/>
        <v>0</v>
      </c>
      <c r="Q350" s="137">
        <f>IF(P350="0","0",LOOKUP(P350,{0,33,40,50,60,70,80},{0,1,2,3,"3.5",4,5}))</f>
        <v>0</v>
      </c>
      <c r="R350" s="105"/>
      <c r="S350" s="105"/>
      <c r="T350" s="101">
        <f t="shared" si="105"/>
        <v>0</v>
      </c>
      <c r="U350" s="105"/>
      <c r="V350" s="105"/>
      <c r="W350" s="101">
        <f t="shared" si="106"/>
        <v>0</v>
      </c>
      <c r="X350" s="138">
        <f t="shared" si="107"/>
        <v>0</v>
      </c>
      <c r="Y350" s="99">
        <f>IF(X350="0","0",LOOKUP(X350,{0,66,80,100,120,140,160},{0,1,2,3,"3.5",4,5}))</f>
        <v>0</v>
      </c>
      <c r="Z350" s="105"/>
      <c r="AA350" s="105"/>
      <c r="AB350" s="99">
        <f t="shared" si="108"/>
        <v>0</v>
      </c>
      <c r="AC350" s="105"/>
      <c r="AD350" s="105"/>
      <c r="AE350" s="139">
        <f t="shared" si="109"/>
        <v>0</v>
      </c>
      <c r="AF350" s="140">
        <f t="shared" si="110"/>
        <v>0</v>
      </c>
      <c r="AG350" s="137">
        <f>IF(AF350="0","0",LOOKUP(AF350,{0,66,80,100,120,140,160},{0,1,2,3,"3.5",4,5}))</f>
        <v>0</v>
      </c>
      <c r="AH350" s="105"/>
      <c r="AI350" s="105"/>
      <c r="AJ350" s="99">
        <f t="shared" si="111"/>
        <v>0</v>
      </c>
      <c r="AK350" s="105"/>
      <c r="AL350" s="105"/>
      <c r="AM350" s="141">
        <f t="shared" si="112"/>
        <v>0</v>
      </c>
      <c r="AN350" s="140">
        <f t="shared" si="113"/>
        <v>0</v>
      </c>
      <c r="AO350" s="137">
        <f>IF(AN350="0","0",LOOKUP(AN350,{0,66,80,100,120,140,160},{0,1,2,3,"3.5",4,5}))</f>
        <v>0</v>
      </c>
      <c r="AP350" s="105"/>
      <c r="AQ350" s="105"/>
      <c r="AR350" s="101">
        <f t="shared" si="114"/>
        <v>0</v>
      </c>
      <c r="AS350" s="105"/>
      <c r="AT350" s="105"/>
      <c r="AU350" s="141">
        <f t="shared" si="115"/>
        <v>0</v>
      </c>
      <c r="AV350" s="105"/>
      <c r="AW350" s="141">
        <f t="shared" si="116"/>
        <v>0</v>
      </c>
      <c r="AX350" s="137">
        <f>IF(AW350="0","0",LOOKUP(AW350,{0,66,80,100,120,140,160},{0,1,2,3,"3.5",4,5}))</f>
        <v>0</v>
      </c>
      <c r="AY350" s="107" t="s">
        <v>486</v>
      </c>
      <c r="AZ350" s="107">
        <f>IF(ISBLANK(AX350)," ",IF(AX350="0","0",LOOKUP(AX350,{0,1,2,3,"3.5",4,5},{0,0,0,1,"1.5",2,3})))</f>
        <v>0</v>
      </c>
      <c r="BA350" s="44">
        <f t="shared" si="117"/>
        <v>0</v>
      </c>
      <c r="BB350" s="43" t="str">
        <f t="shared" si="118"/>
        <v>F</v>
      </c>
      <c r="BC350" s="34" t="str">
        <f t="shared" si="119"/>
        <v>Fail</v>
      </c>
      <c r="BE350" s="49" t="str">
        <f>IF(H350="0","0",LOOKUP(H350,{0,1,2,3,"3.5",4,5},{"F","D","C","B","A-","A","A+"}))</f>
        <v>F</v>
      </c>
      <c r="BF350" s="49" t="str">
        <f>IF(L350="0","0",LOOKUP(L350,{0,1,2,3,"3.5",4,5},{"F","D","C","B","A-","A","A+"}))</f>
        <v>F</v>
      </c>
      <c r="BG350" s="49" t="str">
        <f>IF(Q350="0","0",LOOKUP(Q350,{0,1,2,3,"3.5",4,5},{"F","D","C","B","A-","A","A+"}))</f>
        <v>F</v>
      </c>
      <c r="BH350" s="49" t="str">
        <f>IF(Y350="0","0",LOOKUP(Y350,{0,1,2,3,"3.5",4,5},{"F","D","C","B","A-","A","A+"}))</f>
        <v>F</v>
      </c>
      <c r="BI350" s="49" t="str">
        <f>IF(AG350="0","0",LOOKUP(AG350,{0,1,2,3,"3.5",4,5},{"F","D","C","B","A-","A","A+"}))</f>
        <v>F</v>
      </c>
      <c r="BJ350" s="49" t="str">
        <f>IF(AO350="0","0",LOOKUP(AO350,{0,1,2,3,"3.5",4,5},{"F","D","C","B","A-","A","A+"}))</f>
        <v>F</v>
      </c>
      <c r="BK350" s="49" t="str">
        <f>IF(AX350="0","0",LOOKUP(AX350,{0,1,2,3,"3.5",4,5},{"F","D","C","B","A-","A","A+"}))</f>
        <v>F</v>
      </c>
      <c r="BL350" s="50">
        <f t="shared" si="120"/>
        <v>0</v>
      </c>
    </row>
    <row r="351" spans="1:64" ht="15" customHeight="1">
      <c r="A351" s="47"/>
      <c r="B351" s="56"/>
      <c r="C351" s="150"/>
      <c r="D351" s="150"/>
      <c r="E351" s="99">
        <f t="shared" si="101"/>
        <v>0</v>
      </c>
      <c r="F351" s="105"/>
      <c r="G351" s="99">
        <f t="shared" si="102"/>
        <v>0</v>
      </c>
      <c r="H351" s="135">
        <f>IF(G351="0","0",LOOKUP(G351,{0,66,80,100,120,140,160},{0,1,2,3,"3.5",4,5}))</f>
        <v>0</v>
      </c>
      <c r="I351" s="105"/>
      <c r="J351" s="105"/>
      <c r="K351" s="136">
        <f t="shared" si="103"/>
        <v>0</v>
      </c>
      <c r="L351" s="99">
        <f>IF(K351="0","0",LOOKUP(K351,{0,66,80,100,120,140,160},{0,1,2,3,"3.5",4,5}))</f>
        <v>0</v>
      </c>
      <c r="M351" s="105"/>
      <c r="N351" s="105"/>
      <c r="O351" s="105"/>
      <c r="P351" s="99">
        <f t="shared" si="104"/>
        <v>0</v>
      </c>
      <c r="Q351" s="137">
        <f>IF(P351="0","0",LOOKUP(P351,{0,33,40,50,60,70,80},{0,1,2,3,"3.5",4,5}))</f>
        <v>0</v>
      </c>
      <c r="R351" s="105"/>
      <c r="S351" s="105"/>
      <c r="T351" s="101">
        <f t="shared" si="105"/>
        <v>0</v>
      </c>
      <c r="U351" s="105"/>
      <c r="V351" s="105"/>
      <c r="W351" s="101">
        <f t="shared" si="106"/>
        <v>0</v>
      </c>
      <c r="X351" s="138">
        <f t="shared" si="107"/>
        <v>0</v>
      </c>
      <c r="Y351" s="99">
        <f>IF(X351="0","0",LOOKUP(X351,{0,66,80,100,120,140,160},{0,1,2,3,"3.5",4,5}))</f>
        <v>0</v>
      </c>
      <c r="Z351" s="105"/>
      <c r="AA351" s="105"/>
      <c r="AB351" s="99">
        <f t="shared" si="108"/>
        <v>0</v>
      </c>
      <c r="AC351" s="105"/>
      <c r="AD351" s="105"/>
      <c r="AE351" s="139">
        <f t="shared" si="109"/>
        <v>0</v>
      </c>
      <c r="AF351" s="140">
        <f t="shared" si="110"/>
        <v>0</v>
      </c>
      <c r="AG351" s="137">
        <f>IF(AF351="0","0",LOOKUP(AF351,{0,66,80,100,120,140,160},{0,1,2,3,"3.5",4,5}))</f>
        <v>0</v>
      </c>
      <c r="AH351" s="105"/>
      <c r="AI351" s="105"/>
      <c r="AJ351" s="99">
        <f t="shared" si="111"/>
        <v>0</v>
      </c>
      <c r="AK351" s="105"/>
      <c r="AL351" s="105"/>
      <c r="AM351" s="141">
        <f t="shared" si="112"/>
        <v>0</v>
      </c>
      <c r="AN351" s="140">
        <f t="shared" si="113"/>
        <v>0</v>
      </c>
      <c r="AO351" s="137">
        <f>IF(AN351="0","0",LOOKUP(AN351,{0,66,80,100,120,140,160},{0,1,2,3,"3.5",4,5}))</f>
        <v>0</v>
      </c>
      <c r="AP351" s="105"/>
      <c r="AQ351" s="105"/>
      <c r="AR351" s="101">
        <f t="shared" si="114"/>
        <v>0</v>
      </c>
      <c r="AS351" s="105"/>
      <c r="AT351" s="105"/>
      <c r="AU351" s="141">
        <f t="shared" si="115"/>
        <v>0</v>
      </c>
      <c r="AV351" s="105"/>
      <c r="AW351" s="141">
        <f t="shared" si="116"/>
        <v>0</v>
      </c>
      <c r="AX351" s="137">
        <f>IF(AW351="0","0",LOOKUP(AW351,{0,66,80,100,120,140,160},{0,1,2,3,"3.5",4,5}))</f>
        <v>0</v>
      </c>
      <c r="AY351" s="107" t="s">
        <v>486</v>
      </c>
      <c r="AZ351" s="107">
        <f>IF(ISBLANK(AX351)," ",IF(AX351="0","0",LOOKUP(AX351,{0,1,2,3,"3.5",4,5},{0,0,0,1,"1.5",2,3})))</f>
        <v>0</v>
      </c>
      <c r="BA351" s="44">
        <f t="shared" si="117"/>
        <v>0</v>
      </c>
      <c r="BB351" s="43" t="str">
        <f t="shared" si="118"/>
        <v>F</v>
      </c>
      <c r="BC351" s="34" t="str">
        <f t="shared" si="119"/>
        <v>Fail</v>
      </c>
      <c r="BE351" s="49" t="str">
        <f>IF(H351="0","0",LOOKUP(H351,{0,1,2,3,"3.5",4,5},{"F","D","C","B","A-","A","A+"}))</f>
        <v>F</v>
      </c>
      <c r="BF351" s="49" t="str">
        <f>IF(L351="0","0",LOOKUP(L351,{0,1,2,3,"3.5",4,5},{"F","D","C","B","A-","A","A+"}))</f>
        <v>F</v>
      </c>
      <c r="BG351" s="49" t="str">
        <f>IF(Q351="0","0",LOOKUP(Q351,{0,1,2,3,"3.5",4,5},{"F","D","C","B","A-","A","A+"}))</f>
        <v>F</v>
      </c>
      <c r="BH351" s="49" t="str">
        <f>IF(Y351="0","0",LOOKUP(Y351,{0,1,2,3,"3.5",4,5},{"F","D","C","B","A-","A","A+"}))</f>
        <v>F</v>
      </c>
      <c r="BI351" s="49" t="str">
        <f>IF(AG351="0","0",LOOKUP(AG351,{0,1,2,3,"3.5",4,5},{"F","D","C","B","A-","A","A+"}))</f>
        <v>F</v>
      </c>
      <c r="BJ351" s="49" t="str">
        <f>IF(AO351="0","0",LOOKUP(AO351,{0,1,2,3,"3.5",4,5},{"F","D","C","B","A-","A","A+"}))</f>
        <v>F</v>
      </c>
      <c r="BK351" s="49" t="str">
        <f>IF(AX351="0","0",LOOKUP(AX351,{0,1,2,3,"3.5",4,5},{"F","D","C","B","A-","A","A+"}))</f>
        <v>F</v>
      </c>
      <c r="BL351" s="50">
        <f t="shared" si="120"/>
        <v>0</v>
      </c>
    </row>
    <row r="352" spans="1:64" ht="15" customHeight="1">
      <c r="A352" s="47"/>
      <c r="B352" s="56"/>
      <c r="C352" s="150"/>
      <c r="D352" s="150"/>
      <c r="E352" s="99">
        <f t="shared" si="101"/>
        <v>0</v>
      </c>
      <c r="F352" s="105"/>
      <c r="G352" s="99">
        <f t="shared" si="102"/>
        <v>0</v>
      </c>
      <c r="H352" s="135">
        <f>IF(G352="0","0",LOOKUP(G352,{0,66,80,100,120,140,160},{0,1,2,3,"3.5",4,5}))</f>
        <v>0</v>
      </c>
      <c r="I352" s="105"/>
      <c r="J352" s="105"/>
      <c r="K352" s="136">
        <f t="shared" si="103"/>
        <v>0</v>
      </c>
      <c r="L352" s="99">
        <f>IF(K352="0","0",LOOKUP(K352,{0,66,80,100,120,140,160},{0,1,2,3,"3.5",4,5}))</f>
        <v>0</v>
      </c>
      <c r="M352" s="105"/>
      <c r="N352" s="105"/>
      <c r="O352" s="105"/>
      <c r="P352" s="99">
        <f t="shared" si="104"/>
        <v>0</v>
      </c>
      <c r="Q352" s="137">
        <f>IF(P352="0","0",LOOKUP(P352,{0,33,40,50,60,70,80},{0,1,2,3,"3.5",4,5}))</f>
        <v>0</v>
      </c>
      <c r="R352" s="105"/>
      <c r="S352" s="105"/>
      <c r="T352" s="101">
        <f t="shared" si="105"/>
        <v>0</v>
      </c>
      <c r="U352" s="105"/>
      <c r="V352" s="105"/>
      <c r="W352" s="101">
        <f t="shared" si="106"/>
        <v>0</v>
      </c>
      <c r="X352" s="138">
        <f t="shared" si="107"/>
        <v>0</v>
      </c>
      <c r="Y352" s="99">
        <f>IF(X352="0","0",LOOKUP(X352,{0,66,80,100,120,140,160},{0,1,2,3,"3.5",4,5}))</f>
        <v>0</v>
      </c>
      <c r="Z352" s="105"/>
      <c r="AA352" s="105"/>
      <c r="AB352" s="99">
        <f t="shared" si="108"/>
        <v>0</v>
      </c>
      <c r="AC352" s="105"/>
      <c r="AD352" s="105"/>
      <c r="AE352" s="139">
        <f t="shared" si="109"/>
        <v>0</v>
      </c>
      <c r="AF352" s="140">
        <f t="shared" si="110"/>
        <v>0</v>
      </c>
      <c r="AG352" s="137">
        <f>IF(AF352="0","0",LOOKUP(AF352,{0,66,80,100,120,140,160},{0,1,2,3,"3.5",4,5}))</f>
        <v>0</v>
      </c>
      <c r="AH352" s="105"/>
      <c r="AI352" s="105"/>
      <c r="AJ352" s="99">
        <f t="shared" si="111"/>
        <v>0</v>
      </c>
      <c r="AK352" s="105"/>
      <c r="AL352" s="105"/>
      <c r="AM352" s="141">
        <f t="shared" si="112"/>
        <v>0</v>
      </c>
      <c r="AN352" s="140">
        <f t="shared" si="113"/>
        <v>0</v>
      </c>
      <c r="AO352" s="137">
        <f>IF(AN352="0","0",LOOKUP(AN352,{0,66,80,100,120,140,160},{0,1,2,3,"3.5",4,5}))</f>
        <v>0</v>
      </c>
      <c r="AP352" s="105"/>
      <c r="AQ352" s="105"/>
      <c r="AR352" s="101">
        <f t="shared" si="114"/>
        <v>0</v>
      </c>
      <c r="AS352" s="105"/>
      <c r="AT352" s="105"/>
      <c r="AU352" s="141">
        <f t="shared" si="115"/>
        <v>0</v>
      </c>
      <c r="AV352" s="105"/>
      <c r="AW352" s="141">
        <f t="shared" si="116"/>
        <v>0</v>
      </c>
      <c r="AX352" s="137">
        <f>IF(AW352="0","0",LOOKUP(AW352,{0,66,80,100,120,140,160},{0,1,2,3,"3.5",4,5}))</f>
        <v>0</v>
      </c>
      <c r="AY352" s="107" t="s">
        <v>486</v>
      </c>
      <c r="AZ352" s="107">
        <f>IF(ISBLANK(AX352)," ",IF(AX352="0","0",LOOKUP(AX352,{0,1,2,3,"3.5",4,5},{0,0,0,1,"1.5",2,3})))</f>
        <v>0</v>
      </c>
      <c r="BA352" s="44">
        <f t="shared" si="117"/>
        <v>0</v>
      </c>
      <c r="BB352" s="43" t="str">
        <f t="shared" si="118"/>
        <v>F</v>
      </c>
      <c r="BC352" s="34" t="str">
        <f t="shared" si="119"/>
        <v>Fail</v>
      </c>
      <c r="BE352" s="49" t="str">
        <f>IF(H352="0","0",LOOKUP(H352,{0,1,2,3,"3.5",4,5},{"F","D","C","B","A-","A","A+"}))</f>
        <v>F</v>
      </c>
      <c r="BF352" s="49" t="str">
        <f>IF(L352="0","0",LOOKUP(L352,{0,1,2,3,"3.5",4,5},{"F","D","C","B","A-","A","A+"}))</f>
        <v>F</v>
      </c>
      <c r="BG352" s="49" t="str">
        <f>IF(Q352="0","0",LOOKUP(Q352,{0,1,2,3,"3.5",4,5},{"F","D","C","B","A-","A","A+"}))</f>
        <v>F</v>
      </c>
      <c r="BH352" s="49" t="str">
        <f>IF(Y352="0","0",LOOKUP(Y352,{0,1,2,3,"3.5",4,5},{"F","D","C","B","A-","A","A+"}))</f>
        <v>F</v>
      </c>
      <c r="BI352" s="49" t="str">
        <f>IF(AG352="0","0",LOOKUP(AG352,{0,1,2,3,"3.5",4,5},{"F","D","C","B","A-","A","A+"}))</f>
        <v>F</v>
      </c>
      <c r="BJ352" s="49" t="str">
        <f>IF(AO352="0","0",LOOKUP(AO352,{0,1,2,3,"3.5",4,5},{"F","D","C","B","A-","A","A+"}))</f>
        <v>F</v>
      </c>
      <c r="BK352" s="49" t="str">
        <f>IF(AX352="0","0",LOOKUP(AX352,{0,1,2,3,"3.5",4,5},{"F","D","C","B","A-","A","A+"}))</f>
        <v>F</v>
      </c>
      <c r="BL352" s="50">
        <f t="shared" si="120"/>
        <v>0</v>
      </c>
    </row>
    <row r="353" spans="1:64" ht="15" customHeight="1">
      <c r="A353" s="47"/>
      <c r="B353" s="56"/>
      <c r="C353" s="150"/>
      <c r="D353" s="150"/>
      <c r="E353" s="99">
        <f t="shared" si="101"/>
        <v>0</v>
      </c>
      <c r="F353" s="105"/>
      <c r="G353" s="99">
        <f t="shared" si="102"/>
        <v>0</v>
      </c>
      <c r="H353" s="135">
        <f>IF(G353="0","0",LOOKUP(G353,{0,66,80,100,120,140,160},{0,1,2,3,"3.5",4,5}))</f>
        <v>0</v>
      </c>
      <c r="I353" s="105"/>
      <c r="J353" s="105"/>
      <c r="K353" s="136">
        <f t="shared" si="103"/>
        <v>0</v>
      </c>
      <c r="L353" s="99">
        <f>IF(K353="0","0",LOOKUP(K353,{0,66,80,100,120,140,160},{0,1,2,3,"3.5",4,5}))</f>
        <v>0</v>
      </c>
      <c r="M353" s="105"/>
      <c r="N353" s="105"/>
      <c r="O353" s="105"/>
      <c r="P353" s="99">
        <f t="shared" si="104"/>
        <v>0</v>
      </c>
      <c r="Q353" s="137">
        <f>IF(P353="0","0",LOOKUP(P353,{0,33,40,50,60,70,80},{0,1,2,3,"3.5",4,5}))</f>
        <v>0</v>
      </c>
      <c r="R353" s="105"/>
      <c r="S353" s="105"/>
      <c r="T353" s="101">
        <f t="shared" si="105"/>
        <v>0</v>
      </c>
      <c r="U353" s="105"/>
      <c r="V353" s="105"/>
      <c r="W353" s="101">
        <f t="shared" si="106"/>
        <v>0</v>
      </c>
      <c r="X353" s="138">
        <f t="shared" si="107"/>
        <v>0</v>
      </c>
      <c r="Y353" s="99">
        <f>IF(X353="0","0",LOOKUP(X353,{0,66,80,100,120,140,160},{0,1,2,3,"3.5",4,5}))</f>
        <v>0</v>
      </c>
      <c r="Z353" s="105"/>
      <c r="AA353" s="105"/>
      <c r="AB353" s="99">
        <f t="shared" si="108"/>
        <v>0</v>
      </c>
      <c r="AC353" s="105"/>
      <c r="AD353" s="105"/>
      <c r="AE353" s="139">
        <f t="shared" si="109"/>
        <v>0</v>
      </c>
      <c r="AF353" s="140">
        <f t="shared" si="110"/>
        <v>0</v>
      </c>
      <c r="AG353" s="137">
        <f>IF(AF353="0","0",LOOKUP(AF353,{0,66,80,100,120,140,160},{0,1,2,3,"3.5",4,5}))</f>
        <v>0</v>
      </c>
      <c r="AH353" s="105"/>
      <c r="AI353" s="105"/>
      <c r="AJ353" s="99">
        <f t="shared" si="111"/>
        <v>0</v>
      </c>
      <c r="AK353" s="105"/>
      <c r="AL353" s="105"/>
      <c r="AM353" s="141">
        <f t="shared" si="112"/>
        <v>0</v>
      </c>
      <c r="AN353" s="140">
        <f t="shared" si="113"/>
        <v>0</v>
      </c>
      <c r="AO353" s="137">
        <f>IF(AN353="0","0",LOOKUP(AN353,{0,66,80,100,120,140,160},{0,1,2,3,"3.5",4,5}))</f>
        <v>0</v>
      </c>
      <c r="AP353" s="105"/>
      <c r="AQ353" s="105"/>
      <c r="AR353" s="101">
        <f t="shared" si="114"/>
        <v>0</v>
      </c>
      <c r="AS353" s="105"/>
      <c r="AT353" s="105"/>
      <c r="AU353" s="141">
        <f t="shared" si="115"/>
        <v>0</v>
      </c>
      <c r="AV353" s="105"/>
      <c r="AW353" s="141">
        <f t="shared" si="116"/>
        <v>0</v>
      </c>
      <c r="AX353" s="137">
        <f>IF(AW353="0","0",LOOKUP(AW353,{0,66,80,100,120,140,160},{0,1,2,3,"3.5",4,5}))</f>
        <v>0</v>
      </c>
      <c r="AY353" s="107" t="s">
        <v>486</v>
      </c>
      <c r="AZ353" s="107">
        <f>IF(ISBLANK(AX353)," ",IF(AX353="0","0",LOOKUP(AX353,{0,1,2,3,"3.5",4,5},{0,0,0,1,"1.5",2,3})))</f>
        <v>0</v>
      </c>
      <c r="BA353" s="44">
        <f t="shared" si="117"/>
        <v>0</v>
      </c>
      <c r="BB353" s="43" t="str">
        <f t="shared" si="118"/>
        <v>F</v>
      </c>
      <c r="BC353" s="34" t="str">
        <f t="shared" si="119"/>
        <v>Fail</v>
      </c>
      <c r="BE353" s="49" t="str">
        <f>IF(H353="0","0",LOOKUP(H353,{0,1,2,3,"3.5",4,5},{"F","D","C","B","A-","A","A+"}))</f>
        <v>F</v>
      </c>
      <c r="BF353" s="49" t="str">
        <f>IF(L353="0","0",LOOKUP(L353,{0,1,2,3,"3.5",4,5},{"F","D","C","B","A-","A","A+"}))</f>
        <v>F</v>
      </c>
      <c r="BG353" s="49" t="str">
        <f>IF(Q353="0","0",LOOKUP(Q353,{0,1,2,3,"3.5",4,5},{"F","D","C","B","A-","A","A+"}))</f>
        <v>F</v>
      </c>
      <c r="BH353" s="49" t="str">
        <f>IF(Y353="0","0",LOOKUP(Y353,{0,1,2,3,"3.5",4,5},{"F","D","C","B","A-","A","A+"}))</f>
        <v>F</v>
      </c>
      <c r="BI353" s="49" t="str">
        <f>IF(AG353="0","0",LOOKUP(AG353,{0,1,2,3,"3.5",4,5},{"F","D","C","B","A-","A","A+"}))</f>
        <v>F</v>
      </c>
      <c r="BJ353" s="49" t="str">
        <f>IF(AO353="0","0",LOOKUP(AO353,{0,1,2,3,"3.5",4,5},{"F","D","C","B","A-","A","A+"}))</f>
        <v>F</v>
      </c>
      <c r="BK353" s="49" t="str">
        <f>IF(AX353="0","0",LOOKUP(AX353,{0,1,2,3,"3.5",4,5},{"F","D","C","B","A-","A","A+"}))</f>
        <v>F</v>
      </c>
      <c r="BL353" s="50">
        <f t="shared" si="120"/>
        <v>0</v>
      </c>
    </row>
  </sheetData>
  <sheetProtection algorithmName="SHA-512" hashValue="qA3tQfa2VScbpjsSuTm2FbuvJZXdXY1RjPdR9RZLyNisA4PUfcrkLzEcEB0YgB47Mu3/3ePdKsZw8730lpq93w==" saltValue="jJqfH+40fO0rLnIlV5dQjA==" spinCount="100000" sheet="1" objects="1" scenarios="1"/>
  <sortState ref="A6:AP306">
    <sortCondition ref="A5:A421"/>
  </sortState>
  <mergeCells count="24">
    <mergeCell ref="BI3:BI4"/>
    <mergeCell ref="BJ3:BJ4"/>
    <mergeCell ref="BK3:BK4"/>
    <mergeCell ref="BL3:BL4"/>
    <mergeCell ref="BC3:BC4"/>
    <mergeCell ref="BE3:BE4"/>
    <mergeCell ref="BF3:BF4"/>
    <mergeCell ref="BG3:BG4"/>
    <mergeCell ref="BH3:BH4"/>
    <mergeCell ref="C1:BB1"/>
    <mergeCell ref="A2:AC2"/>
    <mergeCell ref="C3:H3"/>
    <mergeCell ref="I3:L3"/>
    <mergeCell ref="M3:Q3"/>
    <mergeCell ref="R3:Y3"/>
    <mergeCell ref="Z3:AG3"/>
    <mergeCell ref="AH3:AO3"/>
    <mergeCell ref="AP3:AX3"/>
    <mergeCell ref="A3:A4"/>
    <mergeCell ref="B3:B4"/>
    <mergeCell ref="AY3:AY4"/>
    <mergeCell ref="AZ3:AZ4"/>
    <mergeCell ref="BA3:BA4"/>
    <mergeCell ref="BB3:BB4"/>
  </mergeCells>
  <pageMargins left="0.196850393700787" right="0.196850393700787" top="0.196850393700787" bottom="0.196850393700787" header="0.31496062992126" footer="0.31496062992126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view="pageBreakPreview" zoomScaleNormal="100" workbookViewId="0">
      <selection activeCell="M7" sqref="M7"/>
    </sheetView>
  </sheetViews>
  <sheetFormatPr defaultColWidth="9" defaultRowHeight="15"/>
  <cols>
    <col min="1" max="1" width="12.7109375" customWidth="1"/>
    <col min="2" max="2" width="9.85546875" customWidth="1"/>
    <col min="3" max="3" width="9.140625" customWidth="1"/>
    <col min="4" max="4" width="12" customWidth="1"/>
    <col min="5" max="5" width="6.28515625" customWidth="1"/>
    <col min="6" max="6" width="8.140625" customWidth="1"/>
    <col min="7" max="7" width="7" customWidth="1"/>
    <col min="8" max="8" width="6.140625" customWidth="1"/>
    <col min="9" max="9" width="6.85546875" customWidth="1"/>
    <col min="10" max="10" width="6.42578125" customWidth="1"/>
    <col min="11" max="11" width="7.7109375" customWidth="1"/>
  </cols>
  <sheetData>
    <row r="1" spans="1:11" ht="11.25" customHeight="1">
      <c r="A1" s="2"/>
      <c r="B1" s="2"/>
      <c r="C1" s="2"/>
      <c r="D1" s="2"/>
      <c r="E1" s="2"/>
      <c r="F1" s="2"/>
      <c r="G1" s="2"/>
      <c r="H1" s="3"/>
      <c r="I1" s="2"/>
      <c r="J1" s="2"/>
      <c r="K1" s="2"/>
    </row>
    <row r="2" spans="1:11" ht="22.5">
      <c r="A2" s="2"/>
      <c r="B2" s="2"/>
      <c r="C2" s="188" t="s">
        <v>805</v>
      </c>
      <c r="D2" s="188"/>
      <c r="E2" s="188"/>
      <c r="F2" s="188"/>
      <c r="G2" s="188"/>
      <c r="H2" s="188"/>
      <c r="I2" s="188"/>
      <c r="J2" s="188"/>
      <c r="K2" s="2"/>
    </row>
    <row r="3" spans="1:11" ht="19.5" customHeight="1">
      <c r="A3" s="2"/>
      <c r="B3" s="2"/>
      <c r="C3" s="188" t="s">
        <v>806</v>
      </c>
      <c r="D3" s="188"/>
      <c r="E3" s="188"/>
      <c r="F3" s="188"/>
      <c r="G3" s="188"/>
      <c r="H3" s="188"/>
      <c r="I3" s="188"/>
      <c r="J3" s="188"/>
      <c r="K3" s="2"/>
    </row>
    <row r="4" spans="1:11" ht="21.75" customHeight="1">
      <c r="A4" s="2"/>
      <c r="B4" s="2"/>
      <c r="C4" s="188" t="s">
        <v>807</v>
      </c>
      <c r="D4" s="188"/>
      <c r="E4" s="188"/>
      <c r="F4" s="188"/>
      <c r="G4" s="188"/>
      <c r="H4" s="188"/>
      <c r="I4" s="188"/>
      <c r="J4" s="188"/>
      <c r="K4" s="2"/>
    </row>
    <row r="5" spans="1:11" ht="10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.75">
      <c r="A6" s="189" t="s">
        <v>808</v>
      </c>
      <c r="B6" s="189"/>
      <c r="C6" s="189"/>
      <c r="D6" s="5" t="str">
        <f>IF(ISBLANK($D$7),"",VLOOKUP($D$7,Science!$A$4:$CO$672,2))</f>
        <v>AFRIN TAHRIMA BIVA</v>
      </c>
      <c r="E6" s="5"/>
      <c r="F6" s="5"/>
      <c r="G6" s="2"/>
      <c r="H6" s="5"/>
      <c r="I6" s="5"/>
      <c r="J6" s="5"/>
      <c r="K6" s="2"/>
    </row>
    <row r="7" spans="1:11" ht="20.25" customHeight="1">
      <c r="A7" s="189" t="s">
        <v>809</v>
      </c>
      <c r="B7" s="189"/>
      <c r="C7" s="189"/>
      <c r="D7" s="24">
        <v>1001</v>
      </c>
      <c r="E7" s="25"/>
      <c r="F7" s="26"/>
      <c r="G7" s="22" t="s">
        <v>810</v>
      </c>
      <c r="H7" s="22"/>
      <c r="K7" s="2"/>
    </row>
    <row r="8" spans="1:11" ht="18" customHeight="1">
      <c r="A8" s="189" t="s">
        <v>811</v>
      </c>
      <c r="B8" s="189"/>
      <c r="C8" s="189"/>
      <c r="D8" s="23" t="s">
        <v>812</v>
      </c>
      <c r="E8" s="23"/>
      <c r="F8" s="23"/>
      <c r="G8" s="8" t="s">
        <v>813</v>
      </c>
      <c r="H8" s="8"/>
      <c r="K8" s="2"/>
    </row>
    <row r="9" spans="1:11" ht="11.25" customHeight="1">
      <c r="A9" s="2"/>
      <c r="B9" s="2"/>
      <c r="C9" s="2"/>
      <c r="D9" s="2"/>
      <c r="E9" s="2"/>
      <c r="F9" s="2"/>
      <c r="H9" s="2"/>
      <c r="I9" s="2"/>
      <c r="J9" s="2"/>
      <c r="K9" s="2"/>
    </row>
    <row r="10" spans="1:11" s="1" customFormat="1" ht="29.25" customHeight="1">
      <c r="A10" s="9" t="s">
        <v>814</v>
      </c>
      <c r="B10" s="10" t="s">
        <v>815</v>
      </c>
      <c r="C10" s="9" t="s">
        <v>816</v>
      </c>
      <c r="D10" s="9" t="s">
        <v>817</v>
      </c>
      <c r="E10" s="10" t="s">
        <v>21</v>
      </c>
      <c r="F10" s="11" t="s">
        <v>818</v>
      </c>
      <c r="G10" s="10" t="s">
        <v>27</v>
      </c>
      <c r="H10" s="11" t="s">
        <v>819</v>
      </c>
      <c r="I10" s="9" t="s">
        <v>820</v>
      </c>
      <c r="J10" s="9" t="s">
        <v>821</v>
      </c>
      <c r="K10" s="28" t="s">
        <v>13</v>
      </c>
    </row>
    <row r="11" spans="1:11" s="1" customFormat="1" ht="15.75" customHeight="1">
      <c r="A11" s="195" t="s">
        <v>822</v>
      </c>
      <c r="B11" s="192" t="s">
        <v>823</v>
      </c>
      <c r="C11" s="13" t="s">
        <v>824</v>
      </c>
      <c r="D11" s="16">
        <f>IF(ISBLANK($D$7),"",VLOOKUP($D$7,Science!$A$4:$CO$672,3))</f>
        <v>43</v>
      </c>
      <c r="E11" s="200">
        <f>IF(ISBLANK($D$7),"",VLOOKUP($D$7,Science!$A$4:$CO$672,5))</f>
        <v>108</v>
      </c>
      <c r="F11" s="200">
        <f>IF(ISBLANK($D$7),"",VLOOKUP($D$7,Science!$A$4:$CO$672,7))</f>
        <v>130</v>
      </c>
      <c r="G11" s="200" t="str">
        <f>IF(ISBLANK($D$7),"",VLOOKUP($D$7,Science!$A$4:$CO$672,8))</f>
        <v>3.5</v>
      </c>
      <c r="H11" s="200" t="str">
        <f>IF(ISBLANK($D$7),"",VLOOKUP($D$7,Science!$A$4:$CO$672,60))</f>
        <v>A-</v>
      </c>
      <c r="I11" s="204">
        <f>IF(ISBLANK($D$7),"",VLOOKUP($D$7,Science!$A$4:$CO$672,56))</f>
        <v>0</v>
      </c>
      <c r="J11" s="207" t="str">
        <f>IF(ISBLANK($D$7),"",VLOOKUP($D$7,Science!$A$4:$CO$672,57))</f>
        <v>F</v>
      </c>
      <c r="K11" s="210" t="str">
        <f>IF(ISBLANK($D$7),"",VLOOKUP($D$7,Science!$A$4:$CO$672,58))</f>
        <v>Fail</v>
      </c>
    </row>
    <row r="12" spans="1:11" s="1" customFormat="1" ht="15.75" customHeight="1">
      <c r="A12" s="196"/>
      <c r="B12" s="194"/>
      <c r="C12" s="13" t="s">
        <v>825</v>
      </c>
      <c r="D12" s="16">
        <f>IF(ISBLANK($D$7),"",VLOOKUP($D$7,Science!$A$4:$CO$672,4))</f>
        <v>65</v>
      </c>
      <c r="E12" s="202"/>
      <c r="F12" s="201"/>
      <c r="G12" s="201"/>
      <c r="H12" s="201"/>
      <c r="I12" s="205"/>
      <c r="J12" s="208"/>
      <c r="K12" s="211"/>
    </row>
    <row r="13" spans="1:11" s="1" customFormat="1" ht="27" customHeight="1">
      <c r="A13" s="196"/>
      <c r="B13" s="12" t="s">
        <v>826</v>
      </c>
      <c r="C13" s="12" t="s">
        <v>824</v>
      </c>
      <c r="D13" s="15">
        <f>IF(ISBLANK($D$7),"",VLOOKUP($D$7,Science!$A$4:$CO$672,6))</f>
        <v>22</v>
      </c>
      <c r="E13" s="15">
        <f>IF(ISBLANK($D$7),"",VLOOKUP($D$7,Science!$A$4:$CO$672,6))</f>
        <v>22</v>
      </c>
      <c r="F13" s="201"/>
      <c r="G13" s="201"/>
      <c r="H13" s="201"/>
      <c r="I13" s="205"/>
      <c r="J13" s="208"/>
      <c r="K13" s="211"/>
    </row>
    <row r="14" spans="1:11" s="1" customFormat="1" ht="15.75" customHeight="1">
      <c r="A14" s="195" t="s">
        <v>827</v>
      </c>
      <c r="B14" s="192" t="s">
        <v>828</v>
      </c>
      <c r="C14" s="13" t="s">
        <v>824</v>
      </c>
      <c r="D14" s="16">
        <f>IF(ISBLANK($D$7),"",VLOOKUP($D$7,Science!$A$4:$CO$672,9))</f>
        <v>70</v>
      </c>
      <c r="E14" s="200">
        <f>IF(ISBLANK($D$7),"",VLOOKUP($D$7,Science!$A$4:$CO$672,11))</f>
        <v>146</v>
      </c>
      <c r="F14" s="200">
        <f>IF(ISBLANK($D$7),"",VLOOKUP($D$7,Science!$A$4:$CO$672,11))</f>
        <v>146</v>
      </c>
      <c r="G14" s="200">
        <f>IF(ISBLANK($D$7),"",VLOOKUP($D$7,Science!$A$4:$CO$672,12))</f>
        <v>4</v>
      </c>
      <c r="H14" s="200" t="str">
        <f>IF(ISBLANK($D$7),"",VLOOKUP($D$7,Science!$A$4:$CO$672,61))</f>
        <v>A</v>
      </c>
      <c r="I14" s="205"/>
      <c r="J14" s="208"/>
      <c r="K14" s="211"/>
    </row>
    <row r="15" spans="1:11" s="1" customFormat="1" ht="15.75" customHeight="1">
      <c r="A15" s="197"/>
      <c r="B15" s="193"/>
      <c r="C15" s="13" t="s">
        <v>825</v>
      </c>
      <c r="D15" s="16">
        <f>IF(ISBLANK($D$7),"",VLOOKUP($D$7,Science!$A$4:$CO$672,10))</f>
        <v>76</v>
      </c>
      <c r="E15" s="202"/>
      <c r="F15" s="202"/>
      <c r="G15" s="202"/>
      <c r="H15" s="202"/>
      <c r="I15" s="205"/>
      <c r="J15" s="208"/>
      <c r="K15" s="211"/>
    </row>
    <row r="16" spans="1:11" s="1" customFormat="1" ht="15.75" customHeight="1">
      <c r="A16" s="195" t="s">
        <v>829</v>
      </c>
      <c r="B16" s="190" t="s">
        <v>830</v>
      </c>
      <c r="C16" s="190"/>
      <c r="D16" s="16">
        <f>IF(ISBLANK($D$7),"",VLOOKUP($D$7,Science!$A$4:$CO$672,13))</f>
        <v>20</v>
      </c>
      <c r="E16" s="200">
        <f>IF(ISBLANK($D$7),"",VLOOKUP($D$7,Science!$A$4:$CO$672,16))</f>
        <v>53</v>
      </c>
      <c r="F16" s="200">
        <f>IF(ISBLANK($D$7),"",VLOOKUP($D$7,Science!$A$4:$CO$672,16))</f>
        <v>53</v>
      </c>
      <c r="G16" s="200">
        <f>IF(ISBLANK($D$7),"",VLOOKUP($D$7,Science!$A$4:$CO$672,17))</f>
        <v>3</v>
      </c>
      <c r="H16" s="200" t="str">
        <f>IF(ISBLANK($D$7),"",VLOOKUP($D$7,Science!$A$4:$CO$672,62))</f>
        <v>B</v>
      </c>
      <c r="I16" s="205"/>
      <c r="J16" s="208"/>
      <c r="K16" s="211"/>
    </row>
    <row r="17" spans="1:11" s="1" customFormat="1" ht="15.75" customHeight="1">
      <c r="A17" s="196"/>
      <c r="B17" s="190" t="s">
        <v>831</v>
      </c>
      <c r="C17" s="190"/>
      <c r="D17" s="16">
        <f>IF(ISBLANK($D$7),"",VLOOKUP($D$7,Science!$A$4:$CO$672,14))</f>
        <v>12</v>
      </c>
      <c r="E17" s="201"/>
      <c r="F17" s="201"/>
      <c r="G17" s="201"/>
      <c r="H17" s="201"/>
      <c r="I17" s="205"/>
      <c r="J17" s="208"/>
      <c r="K17" s="211"/>
    </row>
    <row r="18" spans="1:11" s="1" customFormat="1" ht="15.75" customHeight="1">
      <c r="A18" s="198"/>
      <c r="B18" s="190" t="s">
        <v>832</v>
      </c>
      <c r="C18" s="190"/>
      <c r="D18" s="16">
        <f>IF(ISBLANK($D$7),"",VLOOKUP($D$7,Science!$A$4:$CO$672,15))</f>
        <v>21</v>
      </c>
      <c r="E18" s="202"/>
      <c r="F18" s="202"/>
      <c r="G18" s="202"/>
      <c r="H18" s="202"/>
      <c r="I18" s="205"/>
      <c r="J18" s="208"/>
      <c r="K18" s="211"/>
    </row>
    <row r="19" spans="1:11" s="1" customFormat="1" ht="15.75" customHeight="1">
      <c r="A19" s="195" t="s">
        <v>833</v>
      </c>
      <c r="B19" s="192" t="s">
        <v>834</v>
      </c>
      <c r="C19" s="13" t="s">
        <v>824</v>
      </c>
      <c r="D19" s="16">
        <f>IF(ISBLANK($D$7),"",VLOOKUP($D$7,Science!$A$4:$CO$672,18))</f>
        <v>17</v>
      </c>
      <c r="E19" s="200">
        <f>IF(ISBLANK($D$7),"",VLOOKUP($D$7,Science!$A$4:$CO$672,20))</f>
        <v>24</v>
      </c>
      <c r="F19" s="200">
        <f>IF(ISBLANK($D$7),"",VLOOKUP($D$7,Science!$A$4:$CO$672,25))</f>
        <v>0</v>
      </c>
      <c r="G19" s="200">
        <f>IF(ISBLANK($D$7),"",VLOOKUP($D$7,Science!$A$4:$CO$672,26))</f>
        <v>0</v>
      </c>
      <c r="H19" s="200" t="str">
        <f>IF(ISBLANK($D$7),"",VLOOKUP($D$7,Science!$A$4:$CO$672,63))</f>
        <v>F</v>
      </c>
      <c r="I19" s="205"/>
      <c r="J19" s="208"/>
      <c r="K19" s="211"/>
    </row>
    <row r="20" spans="1:11" s="1" customFormat="1" ht="15.75" customHeight="1">
      <c r="A20" s="197"/>
      <c r="B20" s="193"/>
      <c r="C20" s="13" t="s">
        <v>825</v>
      </c>
      <c r="D20" s="16">
        <f>IF(ISBLANK($D$7),"",VLOOKUP($D$7,Science!$A$4:$CO$672,19))</f>
        <v>7</v>
      </c>
      <c r="E20" s="202"/>
      <c r="F20" s="201"/>
      <c r="G20" s="201"/>
      <c r="H20" s="201"/>
      <c r="I20" s="205"/>
      <c r="J20" s="208"/>
      <c r="K20" s="211"/>
    </row>
    <row r="21" spans="1:11" s="1" customFormat="1" ht="15.75" customHeight="1">
      <c r="A21" s="197"/>
      <c r="B21" s="192" t="s">
        <v>835</v>
      </c>
      <c r="C21" s="13" t="s">
        <v>824</v>
      </c>
      <c r="D21" s="16">
        <f>IF(ISBLANK($D$7),"",VLOOKUP($D$7,Science!$A$4:$CO$672,21))</f>
        <v>13</v>
      </c>
      <c r="E21" s="200">
        <f>IF(ISBLANK($D$7),"",VLOOKUP($D$7,Science!$A$4:$CO$672,23))</f>
        <v>22</v>
      </c>
      <c r="F21" s="201"/>
      <c r="G21" s="201"/>
      <c r="H21" s="201"/>
      <c r="I21" s="205"/>
      <c r="J21" s="208"/>
      <c r="K21" s="211"/>
    </row>
    <row r="22" spans="1:11" s="1" customFormat="1" ht="15.75" customHeight="1">
      <c r="A22" s="197"/>
      <c r="B22" s="193"/>
      <c r="C22" s="13" t="s">
        <v>825</v>
      </c>
      <c r="D22" s="16" t="str">
        <f>IF(ISBLANK($D$7),"",VLOOKUP($D$7,Science!$A$4:$CO$672,22))</f>
        <v>09</v>
      </c>
      <c r="E22" s="202"/>
      <c r="F22" s="201"/>
      <c r="G22" s="201"/>
      <c r="H22" s="201"/>
      <c r="I22" s="205"/>
      <c r="J22" s="208"/>
      <c r="K22" s="211"/>
    </row>
    <row r="23" spans="1:11" s="1" customFormat="1" ht="15.75" customHeight="1">
      <c r="A23" s="199"/>
      <c r="B23" s="27" t="s">
        <v>836</v>
      </c>
      <c r="C23" s="13" t="s">
        <v>837</v>
      </c>
      <c r="D23" s="16">
        <f>IF(ISBLANK($D$7),"",VLOOKUP($D$7,Science!$A$4:$CO$672,24))</f>
        <v>36</v>
      </c>
      <c r="E23" s="16">
        <f>IF(ISBLANK($D$7),"",VLOOKUP($D$7,Science!$A$4:$CO$672,24))</f>
        <v>36</v>
      </c>
      <c r="F23" s="202"/>
      <c r="G23" s="202"/>
      <c r="H23" s="202"/>
      <c r="I23" s="205"/>
      <c r="J23" s="208"/>
      <c r="K23" s="211"/>
    </row>
    <row r="24" spans="1:11" s="1" customFormat="1" ht="15.75" customHeight="1">
      <c r="A24" s="195" t="s">
        <v>838</v>
      </c>
      <c r="B24" s="192" t="s">
        <v>834</v>
      </c>
      <c r="C24" s="13" t="s">
        <v>824</v>
      </c>
      <c r="D24" s="16">
        <f>IF(ISBLANK($D$7),"",VLOOKUP($D$7,Science!$A$4:$CO$672,27))</f>
        <v>13</v>
      </c>
      <c r="E24" s="200">
        <f>IF(ISBLANK($D$7),"",VLOOKUP($D$7,Science!$A$4:$CO$672,29))</f>
        <v>15</v>
      </c>
      <c r="F24" s="200">
        <f>IF(ISBLANK($D$7),"",VLOOKUP($D$7,Science!$A$4:$CO$672,34))</f>
        <v>0</v>
      </c>
      <c r="G24" s="200">
        <f>IF(ISBLANK($D$7),"",VLOOKUP($D$7,Science!$A$4:$CO$672,35))</f>
        <v>0</v>
      </c>
      <c r="H24" s="200" t="str">
        <f>IF(ISBLANK($D$7),"",VLOOKUP($D$7,Science!$A$4:$CO$672,64))</f>
        <v>F</v>
      </c>
      <c r="I24" s="205"/>
      <c r="J24" s="208"/>
      <c r="K24" s="211"/>
    </row>
    <row r="25" spans="1:11" s="1" customFormat="1" ht="15.75" customHeight="1">
      <c r="A25" s="197"/>
      <c r="B25" s="193"/>
      <c r="C25" s="13" t="s">
        <v>825</v>
      </c>
      <c r="D25" s="16">
        <f>IF(ISBLANK($D$7),"",VLOOKUP($D$7,Science!$A$4:$CO$672,28))</f>
        <v>2</v>
      </c>
      <c r="E25" s="202"/>
      <c r="F25" s="201"/>
      <c r="G25" s="201"/>
      <c r="H25" s="201"/>
      <c r="I25" s="205"/>
      <c r="J25" s="208"/>
      <c r="K25" s="211"/>
    </row>
    <row r="26" spans="1:11" s="1" customFormat="1" ht="15.75" customHeight="1">
      <c r="A26" s="197"/>
      <c r="B26" s="192" t="s">
        <v>835</v>
      </c>
      <c r="C26" s="13" t="s">
        <v>824</v>
      </c>
      <c r="D26" s="16">
        <f>IF(ISBLANK($D$7),"",VLOOKUP($D$7,Science!$A$4:$CO$672,30))</f>
        <v>11</v>
      </c>
      <c r="E26" s="200">
        <f>IF(ISBLANK($D$7),"",VLOOKUP($D$7,Science!$A$4:$CO$672,32))</f>
        <v>17</v>
      </c>
      <c r="F26" s="201"/>
      <c r="G26" s="201"/>
      <c r="H26" s="201"/>
      <c r="I26" s="205"/>
      <c r="J26" s="208"/>
      <c r="K26" s="211"/>
    </row>
    <row r="27" spans="1:11" s="1" customFormat="1" ht="15.75" customHeight="1">
      <c r="A27" s="197"/>
      <c r="B27" s="193"/>
      <c r="C27" s="13" t="s">
        <v>825</v>
      </c>
      <c r="D27" s="16">
        <f>IF(ISBLANK($D$7),"",VLOOKUP($D$7,Science!$A$4:$CO$672,31))</f>
        <v>6</v>
      </c>
      <c r="E27" s="202"/>
      <c r="F27" s="201"/>
      <c r="G27" s="201"/>
      <c r="H27" s="201"/>
      <c r="I27" s="205"/>
      <c r="J27" s="208"/>
      <c r="K27" s="211"/>
    </row>
    <row r="28" spans="1:11" s="1" customFormat="1" ht="15.75" customHeight="1">
      <c r="A28" s="199"/>
      <c r="B28" s="27" t="s">
        <v>836</v>
      </c>
      <c r="C28" s="13" t="s">
        <v>837</v>
      </c>
      <c r="D28" s="16">
        <f>IF(ISBLANK($D$7),"",VLOOKUP($D$7,Science!$A$4:$CO$672,33))</f>
        <v>42</v>
      </c>
      <c r="E28" s="16">
        <f>IF(ISBLANK($D$7),"",VLOOKUP($D$7,Science!$A$4:$CO$672,33))</f>
        <v>42</v>
      </c>
      <c r="F28" s="202"/>
      <c r="G28" s="202"/>
      <c r="H28" s="202"/>
      <c r="I28" s="205"/>
      <c r="J28" s="208"/>
      <c r="K28" s="211"/>
    </row>
    <row r="29" spans="1:11" s="1" customFormat="1" ht="15.75" customHeight="1">
      <c r="A29" s="195" t="s">
        <v>839</v>
      </c>
      <c r="B29" s="192" t="s">
        <v>834</v>
      </c>
      <c r="C29" s="13" t="s">
        <v>824</v>
      </c>
      <c r="D29" s="16">
        <f>IF(ISBLANK($D$7),"",VLOOKUP($D$7,Science!$A$4:$CO$672,36))</f>
        <v>12</v>
      </c>
      <c r="E29" s="200">
        <f>IF(ISBLANK($D$7),"",VLOOKUP($D$7,Science!$A$4:$CO$672,38))</f>
        <v>15</v>
      </c>
      <c r="F29" s="200">
        <f>IF(ISBLANK($D$7),"",VLOOKUP($D$7,Science!$A$4:$CO$672,43))</f>
        <v>0</v>
      </c>
      <c r="G29" s="200">
        <f>IF(ISBLANK($D$7),"",VLOOKUP($D$7,Science!$A$4:$CO$672,44))</f>
        <v>0</v>
      </c>
      <c r="H29" s="200" t="str">
        <f>IF(ISBLANK($D$7),"",VLOOKUP($D$7,Science!$A$4:$CO$672,65))</f>
        <v>F</v>
      </c>
      <c r="I29" s="205"/>
      <c r="J29" s="208"/>
      <c r="K29" s="211"/>
    </row>
    <row r="30" spans="1:11" s="1" customFormat="1" ht="15.75" customHeight="1">
      <c r="A30" s="197"/>
      <c r="B30" s="193"/>
      <c r="C30" s="13" t="s">
        <v>825</v>
      </c>
      <c r="D30" s="16">
        <f>IF(ISBLANK($D$7),"",VLOOKUP($D$7,Science!$A$4:$CO$672,37))</f>
        <v>3</v>
      </c>
      <c r="E30" s="202"/>
      <c r="F30" s="201"/>
      <c r="G30" s="201"/>
      <c r="H30" s="201"/>
      <c r="I30" s="205"/>
      <c r="J30" s="208"/>
      <c r="K30" s="211"/>
    </row>
    <row r="31" spans="1:11" s="1" customFormat="1" ht="15.75" customHeight="1">
      <c r="A31" s="197"/>
      <c r="B31" s="192" t="s">
        <v>835</v>
      </c>
      <c r="C31" s="13" t="s">
        <v>824</v>
      </c>
      <c r="D31" s="16">
        <f>IF(ISBLANK($D$7),"",VLOOKUP($D$7,Science!$A$4:$CO$672,39))</f>
        <v>5</v>
      </c>
      <c r="E31" s="200">
        <f>IF(ISBLANK($D$7),"",VLOOKUP($D$7,Science!$A$4:$CO$672,41))</f>
        <v>14</v>
      </c>
      <c r="F31" s="201"/>
      <c r="G31" s="201"/>
      <c r="H31" s="201"/>
      <c r="I31" s="205"/>
      <c r="J31" s="208"/>
      <c r="K31" s="211"/>
    </row>
    <row r="32" spans="1:11" s="1" customFormat="1" ht="15.75" customHeight="1">
      <c r="A32" s="197"/>
      <c r="B32" s="193"/>
      <c r="C32" s="13" t="s">
        <v>825</v>
      </c>
      <c r="D32" s="16">
        <f>IF(ISBLANK($D$7),"",VLOOKUP($D$7,Science!$A$4:$CO$672,40))</f>
        <v>9</v>
      </c>
      <c r="E32" s="202"/>
      <c r="F32" s="201"/>
      <c r="G32" s="201"/>
      <c r="H32" s="201"/>
      <c r="I32" s="205"/>
      <c r="J32" s="208"/>
      <c r="K32" s="211"/>
    </row>
    <row r="33" spans="1:11" s="1" customFormat="1" ht="15.75" customHeight="1">
      <c r="A33" s="199"/>
      <c r="B33" s="27" t="s">
        <v>836</v>
      </c>
      <c r="C33" s="13" t="s">
        <v>837</v>
      </c>
      <c r="D33" s="16">
        <f>IF(ISBLANK($D$7),"",VLOOKUP($D$7,Science!$A$4:$CO$672,42))</f>
        <v>34</v>
      </c>
      <c r="E33" s="16">
        <f>IF(ISBLANK($D$7),"",VLOOKUP($D$7,Science!$A$4:$CO$672,42))</f>
        <v>34</v>
      </c>
      <c r="F33" s="202"/>
      <c r="G33" s="202"/>
      <c r="H33" s="202"/>
      <c r="I33" s="205"/>
      <c r="J33" s="208"/>
      <c r="K33" s="211"/>
    </row>
    <row r="34" spans="1:11" s="1" customFormat="1" ht="15.75" customHeight="1">
      <c r="A34" s="195" t="s">
        <v>840</v>
      </c>
      <c r="B34" s="192" t="s">
        <v>834</v>
      </c>
      <c r="C34" s="13" t="s">
        <v>824</v>
      </c>
      <c r="D34" s="16">
        <f>IF(ISBLANK($D$7),"",VLOOKUP($D$7,Science!$A$4:$CO$672,45))</f>
        <v>16</v>
      </c>
      <c r="E34" s="200">
        <f>IF(ISBLANK($D$7),"",VLOOKUP($D$7,Science!$A$4:$CO$672,47))</f>
        <v>27</v>
      </c>
      <c r="F34" s="200">
        <f>IF(ISBLANK($D$7),"",VLOOKUP($D$7,Science!$A$4:$CO$672,52))</f>
        <v>94</v>
      </c>
      <c r="G34" s="200">
        <f>IF(ISBLANK($D$7),"",VLOOKUP($D$7,Science!$A$4:$CO$672,53))</f>
        <v>2</v>
      </c>
      <c r="H34" s="200" t="str">
        <f>IF(ISBLANK($D$7),"",VLOOKUP($D$7,Science!$A$4:$CO$672,66))</f>
        <v>C</v>
      </c>
      <c r="I34" s="205"/>
      <c r="J34" s="208"/>
      <c r="K34" s="211"/>
    </row>
    <row r="35" spans="1:11" s="1" customFormat="1" ht="15.75" customHeight="1">
      <c r="A35" s="197"/>
      <c r="B35" s="193"/>
      <c r="C35" s="13" t="s">
        <v>825</v>
      </c>
      <c r="D35" s="16">
        <f>IF(ISBLANK($D$7),"",VLOOKUP($D$7,Science!$A$4:$CO$672,46))</f>
        <v>11</v>
      </c>
      <c r="E35" s="202"/>
      <c r="F35" s="201"/>
      <c r="G35" s="201"/>
      <c r="H35" s="201"/>
      <c r="I35" s="205"/>
      <c r="J35" s="208"/>
      <c r="K35" s="211"/>
    </row>
    <row r="36" spans="1:11" s="1" customFormat="1" ht="15.75" customHeight="1">
      <c r="A36" s="197"/>
      <c r="B36" s="192" t="s">
        <v>835</v>
      </c>
      <c r="C36" s="13" t="s">
        <v>824</v>
      </c>
      <c r="D36" s="16">
        <f>IF(ISBLANK($D$7),"",VLOOKUP($D$7,Science!$A$4:$CO$672,48))</f>
        <v>12</v>
      </c>
      <c r="E36" s="200">
        <f>IF(ISBLANK($D$7),"",VLOOKUP($D$7,Science!$A$4:$CO$672,50))</f>
        <v>25</v>
      </c>
      <c r="F36" s="201"/>
      <c r="G36" s="201"/>
      <c r="H36" s="201"/>
      <c r="I36" s="205"/>
      <c r="J36" s="208"/>
      <c r="K36" s="211"/>
    </row>
    <row r="37" spans="1:11" s="1" customFormat="1" ht="15.75" customHeight="1">
      <c r="A37" s="197"/>
      <c r="B37" s="193"/>
      <c r="C37" s="13" t="s">
        <v>825</v>
      </c>
      <c r="D37" s="16">
        <f>IF(ISBLANK($D$7),"",VLOOKUP($D$7,Science!$A$4:$CO$672,49))</f>
        <v>13</v>
      </c>
      <c r="E37" s="202"/>
      <c r="F37" s="201"/>
      <c r="G37" s="201"/>
      <c r="H37" s="201"/>
      <c r="I37" s="205"/>
      <c r="J37" s="208"/>
      <c r="K37" s="211"/>
    </row>
    <row r="38" spans="1:11" s="1" customFormat="1" ht="15.75" customHeight="1">
      <c r="A38" s="199"/>
      <c r="B38" s="27" t="s">
        <v>836</v>
      </c>
      <c r="C38" s="13" t="s">
        <v>837</v>
      </c>
      <c r="D38" s="16">
        <f>IF(ISBLANK($D$7),"",VLOOKUP($D$7,Science!$A$4:$CO$672,51))</f>
        <v>42</v>
      </c>
      <c r="E38" s="16">
        <f>IF(ISBLANK($D$7),"",VLOOKUP($D$7,Science!$A$4:$CO$672,51))</f>
        <v>42</v>
      </c>
      <c r="F38" s="202"/>
      <c r="G38" s="202"/>
      <c r="H38" s="202"/>
      <c r="I38" s="206"/>
      <c r="J38" s="209"/>
      <c r="K38" s="212"/>
    </row>
    <row r="39" spans="1:11" ht="10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>
      <c r="A40" s="191" t="s">
        <v>841</v>
      </c>
      <c r="B40" s="191"/>
      <c r="C40" s="191"/>
      <c r="D40" s="191"/>
      <c r="E40" s="191" t="str">
        <f>IF(ISBLANK($D$7),"",VLOOKUP($D$7,Science!$A$4:$CU$672,54))</f>
        <v>Math</v>
      </c>
      <c r="F40" s="191" t="e">
        <f>IF(ISBLANK($D$7),"",VLOOKUP($D$7,[1]Science!$A$5:$CU$683,22))</f>
        <v>#N/A</v>
      </c>
      <c r="G40" s="17">
        <f>IF(ISBLANK($D$7),"",VLOOKUP($D$7,Science!$A$4:$CU$672,55))</f>
        <v>0</v>
      </c>
      <c r="H40" s="2"/>
      <c r="I40" s="2"/>
      <c r="J40" s="2"/>
      <c r="K40" s="2"/>
    </row>
    <row r="41" spans="1:11" ht="9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18.75">
      <c r="A44" s="203" t="s">
        <v>842</v>
      </c>
      <c r="B44" s="203"/>
      <c r="C44" s="203"/>
      <c r="D44" s="203"/>
      <c r="E44" s="203"/>
      <c r="F44" s="2"/>
      <c r="G44" s="2"/>
      <c r="H44" s="19" t="s">
        <v>843</v>
      </c>
      <c r="I44" s="19"/>
      <c r="K44" s="2"/>
    </row>
    <row r="45" spans="1:11" ht="18.75">
      <c r="A45" s="2" t="s">
        <v>844</v>
      </c>
      <c r="B45" s="2"/>
      <c r="C45" s="2"/>
      <c r="D45" s="2"/>
      <c r="E45" s="2"/>
      <c r="F45" s="2"/>
      <c r="G45" s="2"/>
      <c r="H45" s="20" t="s">
        <v>845</v>
      </c>
      <c r="I45" s="20"/>
      <c r="K45" s="2"/>
    </row>
  </sheetData>
  <sheetProtection algorithmName="SHA-512" hashValue="rghgK7XtKhfZaDkFNyGLQxTAS+CVd4v1ps7v6ULx8cDhdaGUeOdgBJjutY2c0c3L6if3zIXYKmcRY/bxz4Mupg==" saltValue="972JyyKZ0Efz874fxuM8XQ==" spinCount="100000" sheet="1" objects="1" scenarios="1"/>
  <mergeCells count="64">
    <mergeCell ref="I11:I38"/>
    <mergeCell ref="J11:J38"/>
    <mergeCell ref="K11:K38"/>
    <mergeCell ref="G29:G33"/>
    <mergeCell ref="G34:G38"/>
    <mergeCell ref="H11:H13"/>
    <mergeCell ref="H14:H15"/>
    <mergeCell ref="H16:H18"/>
    <mergeCell ref="H19:H23"/>
    <mergeCell ref="H24:H28"/>
    <mergeCell ref="H29:H33"/>
    <mergeCell ref="H34:H38"/>
    <mergeCell ref="G11:G13"/>
    <mergeCell ref="G14:G15"/>
    <mergeCell ref="G16:G18"/>
    <mergeCell ref="G19:G23"/>
    <mergeCell ref="G24:G28"/>
    <mergeCell ref="E36:E37"/>
    <mergeCell ref="F11:F13"/>
    <mergeCell ref="F14:F15"/>
    <mergeCell ref="F16:F18"/>
    <mergeCell ref="F19:F23"/>
    <mergeCell ref="F24:F28"/>
    <mergeCell ref="F29:F33"/>
    <mergeCell ref="F34:F38"/>
    <mergeCell ref="E24:E25"/>
    <mergeCell ref="E26:E27"/>
    <mergeCell ref="E29:E30"/>
    <mergeCell ref="E31:E32"/>
    <mergeCell ref="E34:E35"/>
    <mergeCell ref="E11:E12"/>
    <mergeCell ref="E14:E15"/>
    <mergeCell ref="E40:F40"/>
    <mergeCell ref="A44:E44"/>
    <mergeCell ref="A29:A33"/>
    <mergeCell ref="A34:A38"/>
    <mergeCell ref="B26:B27"/>
    <mergeCell ref="B29:B30"/>
    <mergeCell ref="A19:A23"/>
    <mergeCell ref="A24:A28"/>
    <mergeCell ref="E16:E18"/>
    <mergeCell ref="E19:E20"/>
    <mergeCell ref="E21:E22"/>
    <mergeCell ref="A8:C8"/>
    <mergeCell ref="B16:C16"/>
    <mergeCell ref="B17:C17"/>
    <mergeCell ref="B18:C18"/>
    <mergeCell ref="A40:D40"/>
    <mergeCell ref="B31:B32"/>
    <mergeCell ref="B34:B35"/>
    <mergeCell ref="B36:B37"/>
    <mergeCell ref="B11:B12"/>
    <mergeCell ref="B14:B15"/>
    <mergeCell ref="B19:B20"/>
    <mergeCell ref="B21:B22"/>
    <mergeCell ref="B24:B25"/>
    <mergeCell ref="A11:A13"/>
    <mergeCell ref="A14:A15"/>
    <mergeCell ref="A16:A18"/>
    <mergeCell ref="C2:J2"/>
    <mergeCell ref="C3:J3"/>
    <mergeCell ref="C4:J4"/>
    <mergeCell ref="A6:C6"/>
    <mergeCell ref="A7:C7"/>
  </mergeCells>
  <pageMargins left="0.511811023622047" right="0.511811023622047" top="1.14173228346457" bottom="0.74803149606299202" header="0.31496062992126" footer="0.31496062992126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view="pageBreakPreview" zoomScaleNormal="100" workbookViewId="0">
      <selection activeCell="D7" sqref="D7:E7"/>
    </sheetView>
  </sheetViews>
  <sheetFormatPr defaultColWidth="9" defaultRowHeight="15"/>
  <cols>
    <col min="1" max="1" width="12.85546875" customWidth="1"/>
    <col min="2" max="2" width="10" customWidth="1"/>
    <col min="3" max="3" width="8.28515625" customWidth="1"/>
    <col min="5" max="5" width="6.140625" customWidth="1"/>
    <col min="6" max="6" width="8.140625" customWidth="1"/>
    <col min="7" max="7" width="7.140625" customWidth="1"/>
    <col min="8" max="8" width="6.140625" customWidth="1"/>
    <col min="9" max="9" width="9.140625" customWidth="1"/>
    <col min="10" max="10" width="7.7109375" customWidth="1"/>
    <col min="11" max="11" width="12.140625" customWidth="1"/>
    <col min="12" max="12" width="7.5703125" customWidth="1"/>
  </cols>
  <sheetData>
    <row r="1" spans="1:11" ht="5.25" customHeight="1">
      <c r="A1" s="2"/>
      <c r="B1" s="2"/>
      <c r="C1" s="2"/>
      <c r="D1" s="2"/>
      <c r="E1" s="2"/>
      <c r="F1" s="2"/>
      <c r="G1" s="2"/>
      <c r="H1" s="3"/>
      <c r="I1" s="2"/>
      <c r="J1" s="2"/>
      <c r="K1" s="2"/>
    </row>
    <row r="2" spans="1:11" ht="22.5">
      <c r="A2" s="2"/>
      <c r="B2" s="188" t="s">
        <v>805</v>
      </c>
      <c r="C2" s="188"/>
      <c r="D2" s="188"/>
      <c r="E2" s="188"/>
      <c r="F2" s="188"/>
      <c r="G2" s="188"/>
      <c r="H2" s="188"/>
      <c r="I2" s="188"/>
      <c r="J2" s="188"/>
      <c r="K2" s="2"/>
    </row>
    <row r="3" spans="1:11" ht="22.5">
      <c r="A3" s="2"/>
      <c r="B3" s="188" t="s">
        <v>806</v>
      </c>
      <c r="C3" s="188"/>
      <c r="D3" s="188"/>
      <c r="E3" s="188"/>
      <c r="F3" s="188"/>
      <c r="G3" s="188"/>
      <c r="H3" s="188"/>
      <c r="I3" s="188"/>
      <c r="J3" s="188"/>
      <c r="K3" s="2"/>
    </row>
    <row r="4" spans="1:11" ht="22.5">
      <c r="A4" s="2"/>
      <c r="B4" s="188" t="s">
        <v>807</v>
      </c>
      <c r="C4" s="188"/>
      <c r="D4" s="188"/>
      <c r="E4" s="188"/>
      <c r="F4" s="188"/>
      <c r="G4" s="188"/>
      <c r="H4" s="188"/>
      <c r="I4" s="188"/>
      <c r="J4" s="188"/>
      <c r="K4" s="2"/>
    </row>
    <row r="5" spans="1:11" ht="7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.75">
      <c r="A6" s="4" t="s">
        <v>808</v>
      </c>
      <c r="B6" s="4"/>
      <c r="C6" s="4"/>
      <c r="D6" s="5" t="str">
        <f>IF(ISBLANK($D$7),"",VLOOKUP($D$7,'B. Studies'!$A$5:$CQ$694,2))</f>
        <v>SHUVO CHANDRO BARMAN</v>
      </c>
      <c r="E6" s="5"/>
      <c r="F6" s="5"/>
      <c r="G6" s="2"/>
      <c r="H6" s="5"/>
      <c r="I6" s="5"/>
      <c r="J6" s="5"/>
      <c r="K6" s="2"/>
    </row>
    <row r="7" spans="1:11" ht="21">
      <c r="A7" s="4" t="s">
        <v>809</v>
      </c>
      <c r="B7" s="4"/>
      <c r="C7" s="4"/>
      <c r="D7" s="213">
        <v>3001</v>
      </c>
      <c r="E7" s="213"/>
      <c r="F7" s="21"/>
      <c r="G7" s="6"/>
      <c r="H7" s="22"/>
      <c r="I7" s="214" t="s">
        <v>810</v>
      </c>
      <c r="J7" s="214"/>
      <c r="K7" s="2"/>
    </row>
    <row r="8" spans="1:11" ht="18.75">
      <c r="A8" s="4" t="s">
        <v>811</v>
      </c>
      <c r="B8" s="4"/>
      <c r="C8" s="4"/>
      <c r="D8" s="23" t="s">
        <v>846</v>
      </c>
      <c r="E8" s="23"/>
      <c r="F8" s="23"/>
      <c r="G8" s="2"/>
      <c r="H8" s="8"/>
      <c r="I8" s="215" t="s">
        <v>813</v>
      </c>
      <c r="J8" s="215"/>
      <c r="K8" s="2"/>
    </row>
    <row r="9" spans="1:11">
      <c r="A9" s="2"/>
      <c r="B9" s="2"/>
      <c r="C9" s="2"/>
      <c r="D9" s="2"/>
      <c r="E9" s="2"/>
      <c r="F9" s="2"/>
      <c r="H9" s="2"/>
      <c r="I9" s="2"/>
      <c r="J9" s="2"/>
      <c r="K9" s="2"/>
    </row>
    <row r="10" spans="1:11" s="1" customFormat="1" ht="46.5" customHeight="1">
      <c r="A10" s="9" t="s">
        <v>814</v>
      </c>
      <c r="B10" s="10" t="s">
        <v>815</v>
      </c>
      <c r="C10" s="9" t="s">
        <v>816</v>
      </c>
      <c r="D10" s="9" t="s">
        <v>817</v>
      </c>
      <c r="E10" s="10" t="s">
        <v>21</v>
      </c>
      <c r="F10" s="11" t="s">
        <v>818</v>
      </c>
      <c r="G10" s="10" t="s">
        <v>27</v>
      </c>
      <c r="H10" s="11" t="s">
        <v>819</v>
      </c>
      <c r="I10" s="9" t="s">
        <v>820</v>
      </c>
      <c r="J10" s="9" t="s">
        <v>821</v>
      </c>
      <c r="K10" s="18" t="s">
        <v>13</v>
      </c>
    </row>
    <row r="11" spans="1:11" s="1" customFormat="1" ht="15.75" customHeight="1">
      <c r="A11" s="195" t="s">
        <v>822</v>
      </c>
      <c r="B11" s="192" t="s">
        <v>823</v>
      </c>
      <c r="C11" s="13" t="s">
        <v>824</v>
      </c>
      <c r="D11" s="16">
        <f>IF(ISBLANK($D$7),"",VLOOKUP($D$7,'B. Studies'!$A$5:$CQ$694,3))</f>
        <v>0</v>
      </c>
      <c r="E11" s="200">
        <f>IF(ISBLANK($D$7),"",VLOOKUP($D$7,'B. Studies'!$A$5:$CQ$694,5))</f>
        <v>0</v>
      </c>
      <c r="F11" s="200">
        <f>IF(ISBLANK($D$7),"",VLOOKUP($D$7,'B. Studies'!$A$5:$CQ$694,7))</f>
        <v>0</v>
      </c>
      <c r="G11" s="200">
        <f>IF(ISBLANK($D$7),"",VLOOKUP($D$7,'B. Studies'!$A$5:$CQ$694,8))</f>
        <v>0</v>
      </c>
      <c r="H11" s="200" t="str">
        <f>IF(ISBLANK($D$7),"",VLOOKUP($D$7,'B. Studies'!$A$5:$CQ$694,56))</f>
        <v>F</v>
      </c>
      <c r="I11" s="223">
        <f>IF(ISBLANK($D$7),"",VLOOKUP($D$7,'B. Studies'!$A$5:$CQ$694,52))</f>
        <v>0</v>
      </c>
      <c r="J11" s="224" t="str">
        <f>IF(ISBLANK($D$7),"",VLOOKUP($D$7,'B. Studies'!$A$5:$CQ$694,53))</f>
        <v>F</v>
      </c>
      <c r="K11" s="225" t="str">
        <f>IF(ISBLANK($D$7),"",VLOOKUP($D$7,'B. Studies'!$A$5:$CQ$694,54))</f>
        <v>Fail</v>
      </c>
    </row>
    <row r="12" spans="1:11" s="1" customFormat="1" ht="15.75" customHeight="1">
      <c r="A12" s="196"/>
      <c r="B12" s="194"/>
      <c r="C12" s="13" t="s">
        <v>825</v>
      </c>
      <c r="D12" s="16">
        <f>IF(ISBLANK($D$7),"",VLOOKUP($D$7,'B. Studies'!$A$5:$CQ$694,4))</f>
        <v>0</v>
      </c>
      <c r="E12" s="202"/>
      <c r="F12" s="201"/>
      <c r="G12" s="201"/>
      <c r="H12" s="201"/>
      <c r="I12" s="223"/>
      <c r="J12" s="224"/>
      <c r="K12" s="225"/>
    </row>
    <row r="13" spans="1:11" s="1" customFormat="1" ht="28.5" customHeight="1">
      <c r="A13" s="196"/>
      <c r="B13" s="12" t="s">
        <v>826</v>
      </c>
      <c r="C13" s="12" t="s">
        <v>824</v>
      </c>
      <c r="D13" s="16">
        <f>IF(ISBLANK($D$7),"",VLOOKUP($D$7,'B. Studies'!$A$5:$CQ$694,6))</f>
        <v>0</v>
      </c>
      <c r="E13" s="16">
        <f>IF(ISBLANK($D$7),"",VLOOKUP($D$7,'B. Studies'!$A$5:$CQ$694,6))</f>
        <v>0</v>
      </c>
      <c r="F13" s="202"/>
      <c r="G13" s="202"/>
      <c r="H13" s="202"/>
      <c r="I13" s="223"/>
      <c r="J13" s="224"/>
      <c r="K13" s="225"/>
    </row>
    <row r="14" spans="1:11" s="1" customFormat="1" ht="15.75" customHeight="1">
      <c r="A14" s="195" t="s">
        <v>827</v>
      </c>
      <c r="B14" s="192" t="s">
        <v>828</v>
      </c>
      <c r="C14" s="13" t="s">
        <v>824</v>
      </c>
      <c r="D14" s="16">
        <f>IF(ISBLANK($D$7),"",VLOOKUP($D$7,'B. Studies'!$A$5:$CQ$694,9))</f>
        <v>0</v>
      </c>
      <c r="E14" s="200">
        <f>IF(ISBLANK($D$7),"",VLOOKUP($D$7,'B. Studies'!$A$5:$CQ$694,11))</f>
        <v>0</v>
      </c>
      <c r="F14" s="200">
        <f>IF(ISBLANK($D$7),"",VLOOKUP($D$7,'B. Studies'!$A$5:$CQ$694,11))</f>
        <v>0</v>
      </c>
      <c r="G14" s="200">
        <f>IF(ISBLANK($D$7),"",VLOOKUP($D$7,'B. Studies'!$A$5:$CQ$694,12))</f>
        <v>0</v>
      </c>
      <c r="H14" s="200" t="str">
        <f>IF(ISBLANK($D$7),"",VLOOKUP($D$7,'B. Studies'!$A$5:$CQ$694,57))</f>
        <v>F</v>
      </c>
      <c r="I14" s="223"/>
      <c r="J14" s="224"/>
      <c r="K14" s="225"/>
    </row>
    <row r="15" spans="1:11" s="1" customFormat="1" ht="15.75" customHeight="1">
      <c r="A15" s="197"/>
      <c r="B15" s="193"/>
      <c r="C15" s="13" t="s">
        <v>825</v>
      </c>
      <c r="D15" s="16">
        <f>IF(ISBLANK($D$7),"",VLOOKUP($D$7,'B. Studies'!$A$5:$CQ$694,10))</f>
        <v>0</v>
      </c>
      <c r="E15" s="202"/>
      <c r="F15" s="202"/>
      <c r="G15" s="202"/>
      <c r="H15" s="202"/>
      <c r="I15" s="223"/>
      <c r="J15" s="224"/>
      <c r="K15" s="225"/>
    </row>
    <row r="16" spans="1:11" s="1" customFormat="1" ht="15.75" customHeight="1">
      <c r="A16" s="195" t="s">
        <v>829</v>
      </c>
      <c r="B16" s="190" t="s">
        <v>847</v>
      </c>
      <c r="C16" s="190"/>
      <c r="D16" s="16">
        <f>IF(ISBLANK($D$7),"",VLOOKUP($D$7,'B. Studies'!$A$5:$CQ$694,13))</f>
        <v>0</v>
      </c>
      <c r="E16" s="200">
        <f>IF(ISBLANK($D$7),"",VLOOKUP($D$7,'B. Studies'!$A$5:$CQ$694,16))</f>
        <v>0</v>
      </c>
      <c r="F16" s="200">
        <f>IF(ISBLANK($D$7),"",VLOOKUP($D$7,'B. Studies'!$A$5:$CQ$694,16))</f>
        <v>0</v>
      </c>
      <c r="G16" s="200">
        <f>IF(ISBLANK($D$7),"",VLOOKUP($D$7,'B. Studies'!$A$5:$CQ$694,17))</f>
        <v>0</v>
      </c>
      <c r="H16" s="200" t="str">
        <f>IF(ISBLANK($D$7),"",VLOOKUP($D$7,'B. Studies'!$A$5:$CQ$694,58))</f>
        <v>F</v>
      </c>
      <c r="I16" s="223"/>
      <c r="J16" s="224"/>
      <c r="K16" s="225"/>
    </row>
    <row r="17" spans="1:11" s="1" customFormat="1" ht="15.75" customHeight="1">
      <c r="A17" s="196"/>
      <c r="B17" s="190" t="s">
        <v>848</v>
      </c>
      <c r="C17" s="190"/>
      <c r="D17" s="16">
        <f>IF(ISBLANK($D$7),"",VLOOKUP($D$7,'B. Studies'!$A$5:$CQ$694,14))</f>
        <v>0</v>
      </c>
      <c r="E17" s="201"/>
      <c r="F17" s="201"/>
      <c r="G17" s="201"/>
      <c r="H17" s="201"/>
      <c r="I17" s="223"/>
      <c r="J17" s="224"/>
      <c r="K17" s="225"/>
    </row>
    <row r="18" spans="1:11" s="1" customFormat="1" ht="15.75" customHeight="1">
      <c r="A18" s="198"/>
      <c r="B18" s="190" t="s">
        <v>849</v>
      </c>
      <c r="C18" s="190"/>
      <c r="D18" s="16">
        <f>IF(ISBLANK($D$7),"",VLOOKUP($D$7,'B. Studies'!$A$5:$CQ$694,15))</f>
        <v>0</v>
      </c>
      <c r="E18" s="202"/>
      <c r="F18" s="202"/>
      <c r="G18" s="202"/>
      <c r="H18" s="202"/>
      <c r="I18" s="223"/>
      <c r="J18" s="224"/>
      <c r="K18" s="225"/>
    </row>
    <row r="19" spans="1:11" s="1" customFormat="1" ht="15.75" customHeight="1">
      <c r="A19" s="217" t="s">
        <v>850</v>
      </c>
      <c r="B19" s="192" t="s">
        <v>851</v>
      </c>
      <c r="C19" s="13" t="s">
        <v>824</v>
      </c>
      <c r="D19" s="16">
        <f>IF(ISBLANK($D$7),"",VLOOKUP($D$7,'B. Studies'!$A$5:$CQ$694,18))</f>
        <v>0</v>
      </c>
      <c r="E19" s="200">
        <f>IF(ISBLANK($D$7),"",VLOOKUP($D$7,'B. Studies'!$A$5:$CQ$694,20))</f>
        <v>0</v>
      </c>
      <c r="F19" s="220">
        <f>IF(ISBLANK($D$7),"",VLOOKUP($D$7,'B. Studies'!$A$5:$CQ$694,24))</f>
        <v>0</v>
      </c>
      <c r="G19" s="220">
        <f>IF(ISBLANK($D$7),"",VLOOKUP($D$7,'B. Studies'!$A$5:$CQ$694,25))</f>
        <v>0</v>
      </c>
      <c r="H19" s="220" t="str">
        <f>IF(ISBLANK($D$7),"",VLOOKUP($D$7,'B. Studies'!$A$5:$CQ$694,59))</f>
        <v>F</v>
      </c>
      <c r="I19" s="223"/>
      <c r="J19" s="224"/>
      <c r="K19" s="225"/>
    </row>
    <row r="20" spans="1:11" s="1" customFormat="1" ht="15.75" customHeight="1">
      <c r="A20" s="218"/>
      <c r="B20" s="193"/>
      <c r="C20" s="13" t="s">
        <v>825</v>
      </c>
      <c r="D20" s="16">
        <f>IF(ISBLANK($D$7),"",VLOOKUP($D$7,'B. Studies'!$A$5:$CQ$694,19))</f>
        <v>0</v>
      </c>
      <c r="E20" s="202"/>
      <c r="F20" s="221"/>
      <c r="G20" s="221"/>
      <c r="H20" s="221"/>
      <c r="I20" s="223"/>
      <c r="J20" s="224"/>
      <c r="K20" s="225"/>
    </row>
    <row r="21" spans="1:11" s="1" customFormat="1" ht="15.75" customHeight="1">
      <c r="A21" s="218"/>
      <c r="B21" s="192" t="s">
        <v>852</v>
      </c>
      <c r="C21" s="13" t="s">
        <v>824</v>
      </c>
      <c r="D21" s="16">
        <f>IF(ISBLANK($D$7),"",VLOOKUP($D$7,'B. Studies'!$A$5:$CQ$694,21))</f>
        <v>0</v>
      </c>
      <c r="E21" s="200">
        <f>IF(ISBLANK($D$7),"",VLOOKUP($D$7,'B. Studies'!$A$5:$CQ$694,23))</f>
        <v>0</v>
      </c>
      <c r="F21" s="221"/>
      <c r="G21" s="221"/>
      <c r="H21" s="221"/>
      <c r="I21" s="223"/>
      <c r="J21" s="224"/>
      <c r="K21" s="225"/>
    </row>
    <row r="22" spans="1:11" s="1" customFormat="1" ht="15.75" customHeight="1">
      <c r="A22" s="219"/>
      <c r="B22" s="193"/>
      <c r="C22" s="13" t="s">
        <v>825</v>
      </c>
      <c r="D22" s="16">
        <f>IF(ISBLANK($D$7),"",VLOOKUP($D$7,'B. Studies'!$A$5:$CQ$694,22))</f>
        <v>0</v>
      </c>
      <c r="E22" s="202"/>
      <c r="F22" s="222"/>
      <c r="G22" s="222"/>
      <c r="H22" s="222"/>
      <c r="I22" s="223"/>
      <c r="J22" s="224"/>
      <c r="K22" s="225"/>
    </row>
    <row r="23" spans="1:11" s="1" customFormat="1" ht="15.75" customHeight="1">
      <c r="A23" s="217" t="s">
        <v>853</v>
      </c>
      <c r="B23" s="192" t="s">
        <v>851</v>
      </c>
      <c r="C23" s="13" t="s">
        <v>824</v>
      </c>
      <c r="D23" s="16">
        <f>IF(ISBLANK($D$7),"",VLOOKUP($D$7,'B. Studies'!$A$5:$CQ$694,26))</f>
        <v>0</v>
      </c>
      <c r="E23" s="200">
        <f>IF(ISBLANK($D$7),"",VLOOKUP($D$7,'B. Studies'!$A$5:$CQ$694,28))</f>
        <v>0</v>
      </c>
      <c r="F23" s="220">
        <f>IF(ISBLANK($D$7),"",VLOOKUP($D$7,'B. Studies'!$A$5:$CQ$694,32))</f>
        <v>0</v>
      </c>
      <c r="G23" s="220">
        <f>IF(ISBLANK($D$7),"",VLOOKUP($D$7,'B. Studies'!$A$5:$CQ$694,33))</f>
        <v>0</v>
      </c>
      <c r="H23" s="220" t="str">
        <f>IF(ISBLANK($D$7),"",VLOOKUP($D$7,'B. Studies'!$A$5:$CQ$694,60))</f>
        <v>F</v>
      </c>
      <c r="I23" s="223"/>
      <c r="J23" s="224"/>
      <c r="K23" s="225"/>
    </row>
    <row r="24" spans="1:11" s="1" customFormat="1" ht="15.75" customHeight="1">
      <c r="A24" s="218"/>
      <c r="B24" s="193"/>
      <c r="C24" s="13" t="s">
        <v>825</v>
      </c>
      <c r="D24" s="16">
        <f>IF(ISBLANK($D$7),"",VLOOKUP($D$7,'B. Studies'!$A$5:$CQ$694,27))</f>
        <v>0</v>
      </c>
      <c r="E24" s="202"/>
      <c r="F24" s="221"/>
      <c r="G24" s="221"/>
      <c r="H24" s="221"/>
      <c r="I24" s="223"/>
      <c r="J24" s="224"/>
      <c r="K24" s="225"/>
    </row>
    <row r="25" spans="1:11" s="1" customFormat="1" ht="15.75" customHeight="1">
      <c r="A25" s="218"/>
      <c r="B25" s="192" t="s">
        <v>852</v>
      </c>
      <c r="C25" s="13" t="s">
        <v>824</v>
      </c>
      <c r="D25" s="16">
        <f>IF(ISBLANK($D$7),"",VLOOKUP($D$7,'B. Studies'!$A$5:$CQ$694,29))</f>
        <v>0</v>
      </c>
      <c r="E25" s="200">
        <f>IF(ISBLANK($D$7),"",VLOOKUP($D$7,'B. Studies'!$A$5:$CQ$694,31))</f>
        <v>0</v>
      </c>
      <c r="F25" s="221"/>
      <c r="G25" s="221"/>
      <c r="H25" s="221"/>
      <c r="I25" s="223"/>
      <c r="J25" s="224"/>
      <c r="K25" s="225"/>
    </row>
    <row r="26" spans="1:11" s="1" customFormat="1" ht="15.75" customHeight="1">
      <c r="A26" s="219"/>
      <c r="B26" s="193"/>
      <c r="C26" s="13" t="s">
        <v>825</v>
      </c>
      <c r="D26" s="16">
        <f>IF(ISBLANK($D$7),"",VLOOKUP($D$7,'B. Studies'!$A$5:$CQ$694,30))</f>
        <v>0</v>
      </c>
      <c r="E26" s="202"/>
      <c r="F26" s="222"/>
      <c r="G26" s="222"/>
      <c r="H26" s="222"/>
      <c r="I26" s="223"/>
      <c r="J26" s="224"/>
      <c r="K26" s="225"/>
    </row>
    <row r="27" spans="1:11" s="1" customFormat="1" ht="15.75" customHeight="1">
      <c r="A27" s="217" t="s">
        <v>854</v>
      </c>
      <c r="B27" s="192" t="s">
        <v>851</v>
      </c>
      <c r="C27" s="13" t="s">
        <v>824</v>
      </c>
      <c r="D27" s="16">
        <f>IF(ISBLANK($D$7),"",VLOOKUP($D$7,'B. Studies'!$A$5:$CQ$694,34))</f>
        <v>0</v>
      </c>
      <c r="E27" s="200">
        <f>IF(ISBLANK($D$7),"",VLOOKUP($D$7,'B. Studies'!$A$5:$CQ$694,36))</f>
        <v>0</v>
      </c>
      <c r="F27" s="220">
        <f>IF(ISBLANK($D$7),"",VLOOKUP($D$7,'B. Studies'!$A$5:$CQ$694,40))</f>
        <v>0</v>
      </c>
      <c r="G27" s="220">
        <f>IF(ISBLANK($D$7),"",VLOOKUP($D$7,'B. Studies'!$A$5:$CQ$694,41))</f>
        <v>0</v>
      </c>
      <c r="H27" s="220" t="str">
        <f>IF(ISBLANK($D$7),"",VLOOKUP($D$7,'B. Studies'!$A$5:$CQ$694,61))</f>
        <v>F</v>
      </c>
      <c r="I27" s="223"/>
      <c r="J27" s="224"/>
      <c r="K27" s="225"/>
    </row>
    <row r="28" spans="1:11" s="1" customFormat="1" ht="15.75" customHeight="1">
      <c r="A28" s="218"/>
      <c r="B28" s="193"/>
      <c r="C28" s="13" t="s">
        <v>825</v>
      </c>
      <c r="D28" s="16">
        <f>IF(ISBLANK($D$7),"",VLOOKUP($D$7,'B. Studies'!$A$5:$CQ$694,35))</f>
        <v>0</v>
      </c>
      <c r="E28" s="202"/>
      <c r="F28" s="221"/>
      <c r="G28" s="221"/>
      <c r="H28" s="221"/>
      <c r="I28" s="223"/>
      <c r="J28" s="224"/>
      <c r="K28" s="225"/>
    </row>
    <row r="29" spans="1:11" s="1" customFormat="1" ht="15.75" customHeight="1">
      <c r="A29" s="218"/>
      <c r="B29" s="192" t="s">
        <v>852</v>
      </c>
      <c r="C29" s="13" t="s">
        <v>824</v>
      </c>
      <c r="D29" s="16">
        <f>IF(ISBLANK($D$7),"",VLOOKUP($D$7,'B. Studies'!$A$5:$CQ$694,37))</f>
        <v>0</v>
      </c>
      <c r="E29" s="200">
        <f>IF(ISBLANK($D$7),"",VLOOKUP($D$7,'B. Studies'!$A$5:$CQ$694,39))</f>
        <v>0</v>
      </c>
      <c r="F29" s="221"/>
      <c r="G29" s="221"/>
      <c r="H29" s="221"/>
      <c r="I29" s="223"/>
      <c r="J29" s="224"/>
      <c r="K29" s="225"/>
    </row>
    <row r="30" spans="1:11" s="1" customFormat="1" ht="15.75" customHeight="1">
      <c r="A30" s="219"/>
      <c r="B30" s="193"/>
      <c r="C30" s="13" t="s">
        <v>825</v>
      </c>
      <c r="D30" s="16">
        <f>IF(ISBLANK($D$7),"",VLOOKUP($D$7,'B. Studies'!$A$5:$CQ$694,38))</f>
        <v>0</v>
      </c>
      <c r="E30" s="202"/>
      <c r="F30" s="222"/>
      <c r="G30" s="222"/>
      <c r="H30" s="222"/>
      <c r="I30" s="223"/>
      <c r="J30" s="224"/>
      <c r="K30" s="225"/>
    </row>
    <row r="31" spans="1:11" s="1" customFormat="1" ht="15.75" customHeight="1">
      <c r="A31" s="217" t="s">
        <v>855</v>
      </c>
      <c r="B31" s="192" t="s">
        <v>851</v>
      </c>
      <c r="C31" s="13" t="s">
        <v>824</v>
      </c>
      <c r="D31" s="16">
        <f>IF(ISBLANK($D$7),"",VLOOKUP($D$7,'B. Studies'!$A$5:$CQ$694,42))</f>
        <v>0</v>
      </c>
      <c r="E31" s="200">
        <f>IF(ISBLANK($D$7),"",VLOOKUP($D$7,'B. Studies'!$A$5:$CQ$694,44))</f>
        <v>0</v>
      </c>
      <c r="F31" s="220">
        <f>IF(ISBLANK($D$7),"",VLOOKUP($D$7,'B. Studies'!$A$5:$CQ$694,48))</f>
        <v>0</v>
      </c>
      <c r="G31" s="220">
        <f>IF(ISBLANK($D$7),"",VLOOKUP($D$7,'B. Studies'!$A$5:$CQ$694,49))</f>
        <v>0</v>
      </c>
      <c r="H31" s="220" t="str">
        <f>IF(ISBLANK($D$7),"",VLOOKUP($D$7,'B. Studies'!$A$5:$CQ$694,62))</f>
        <v>F</v>
      </c>
      <c r="I31" s="223"/>
      <c r="J31" s="224"/>
      <c r="K31" s="225"/>
    </row>
    <row r="32" spans="1:11" s="1" customFormat="1" ht="15.75" customHeight="1">
      <c r="A32" s="218"/>
      <c r="B32" s="193"/>
      <c r="C32" s="13" t="s">
        <v>825</v>
      </c>
      <c r="D32" s="16">
        <f>IF(ISBLANK($D$7),"",VLOOKUP($D$7,'B. Studies'!$A$5:$CQ$694,43))</f>
        <v>0</v>
      </c>
      <c r="E32" s="202"/>
      <c r="F32" s="221"/>
      <c r="G32" s="221"/>
      <c r="H32" s="221"/>
      <c r="I32" s="223"/>
      <c r="J32" s="224"/>
      <c r="K32" s="225"/>
    </row>
    <row r="33" spans="1:11" s="1" customFormat="1" ht="15.75" customHeight="1">
      <c r="A33" s="218"/>
      <c r="B33" s="192" t="s">
        <v>852</v>
      </c>
      <c r="C33" s="13" t="s">
        <v>824</v>
      </c>
      <c r="D33" s="16">
        <f>IF(ISBLANK($D$7),"",VLOOKUP($D$7,'B. Studies'!$A$5:$CQ$694,45))</f>
        <v>0</v>
      </c>
      <c r="E33" s="200">
        <f>IF(ISBLANK($D$7),"",VLOOKUP($D$7,'B. Studies'!$A$5:$CQ$694,47))</f>
        <v>0</v>
      </c>
      <c r="F33" s="221"/>
      <c r="G33" s="221"/>
      <c r="H33" s="221"/>
      <c r="I33" s="223"/>
      <c r="J33" s="224"/>
      <c r="K33" s="225"/>
    </row>
    <row r="34" spans="1:11" s="1" customFormat="1" ht="15.75" customHeight="1">
      <c r="A34" s="219"/>
      <c r="B34" s="193"/>
      <c r="C34" s="13" t="s">
        <v>825</v>
      </c>
      <c r="D34" s="16">
        <f>IF(ISBLANK($D$7),"",VLOOKUP($D$7,'B. Studies'!$A$5:$CQ$694,46))</f>
        <v>0</v>
      </c>
      <c r="E34" s="202"/>
      <c r="F34" s="222"/>
      <c r="G34" s="222"/>
      <c r="H34" s="222"/>
      <c r="I34" s="223"/>
      <c r="J34" s="224"/>
      <c r="K34" s="225"/>
    </row>
    <row r="35" spans="1:1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>
      <c r="A36" s="191" t="s">
        <v>841</v>
      </c>
      <c r="B36" s="191"/>
      <c r="C36" s="191" t="str">
        <f>IF(ISBLANK($D$7),"",VLOOKUP($D$7,'B. Studies'!$A$5:$CQ$694,50))</f>
        <v>Eco</v>
      </c>
      <c r="D36" s="191">
        <f>IF(ISBLANK($D$7),"",VLOOKUP($D$7,'B. Studies'!$A$5:$CQ$694,22))</f>
        <v>0</v>
      </c>
      <c r="E36" s="191">
        <f>IF(ISBLANK($D$7),"",VLOOKUP($D$7,'B. Studies'!$A$5:$CQ$694,51))</f>
        <v>0</v>
      </c>
      <c r="F36" s="191"/>
      <c r="G36" s="191">
        <f>IF(ISBLANK($D$7),"",VLOOKUP($D$7,'B. Studies'!$A$5:$CQ$694,22))</f>
        <v>0</v>
      </c>
      <c r="H36" s="2"/>
      <c r="I36" s="2"/>
      <c r="J36" s="2"/>
      <c r="K36" s="2"/>
    </row>
    <row r="37" spans="1:1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32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18.75">
      <c r="A41" s="216" t="s">
        <v>842</v>
      </c>
      <c r="B41" s="216"/>
      <c r="C41" s="216"/>
      <c r="D41" s="2"/>
      <c r="E41" s="2"/>
      <c r="F41" s="2"/>
      <c r="G41" s="2"/>
      <c r="H41" s="2"/>
      <c r="I41" s="19" t="s">
        <v>843</v>
      </c>
      <c r="K41" s="2"/>
    </row>
    <row r="42" spans="1:11" ht="18.75">
      <c r="A42" s="2" t="s">
        <v>844</v>
      </c>
      <c r="B42" s="2"/>
      <c r="C42" s="2"/>
      <c r="D42" s="2"/>
      <c r="E42" s="2"/>
      <c r="F42" s="2"/>
      <c r="G42" s="2"/>
      <c r="H42" s="2"/>
      <c r="I42" s="20" t="s">
        <v>845</v>
      </c>
      <c r="K42" s="2"/>
    </row>
  </sheetData>
  <sheetProtection algorithmName="SHA-512" hashValue="tJ/bppEL65pO3PSTrmGgfM0g+V1MOVraIA2iaH58PwQ4q1O1m09vWQWgCvOXc3cAloFpycKwjc22fLCekNeNWQ==" saltValue="RVrKbHqrP9KBSQcgkNReHA==" spinCount="100000" sheet="1" objects="1" scenarios="1"/>
  <mergeCells count="65">
    <mergeCell ref="I11:I34"/>
    <mergeCell ref="J11:J34"/>
    <mergeCell ref="K11:K34"/>
    <mergeCell ref="G27:G30"/>
    <mergeCell ref="G31:G34"/>
    <mergeCell ref="H11:H13"/>
    <mergeCell ref="H14:H15"/>
    <mergeCell ref="H16:H18"/>
    <mergeCell ref="H19:H22"/>
    <mergeCell ref="H23:H26"/>
    <mergeCell ref="H27:H30"/>
    <mergeCell ref="H31:H34"/>
    <mergeCell ref="G11:G13"/>
    <mergeCell ref="G14:G15"/>
    <mergeCell ref="G16:G18"/>
    <mergeCell ref="G19:G22"/>
    <mergeCell ref="G23:G26"/>
    <mergeCell ref="E27:E28"/>
    <mergeCell ref="E29:E30"/>
    <mergeCell ref="E31:E32"/>
    <mergeCell ref="E33:E34"/>
    <mergeCell ref="F27:F30"/>
    <mergeCell ref="F31:F34"/>
    <mergeCell ref="F11:F13"/>
    <mergeCell ref="F14:F15"/>
    <mergeCell ref="F16:F18"/>
    <mergeCell ref="F19:F22"/>
    <mergeCell ref="F23:F26"/>
    <mergeCell ref="A41:C41"/>
    <mergeCell ref="A11:A13"/>
    <mergeCell ref="A14:A15"/>
    <mergeCell ref="A16:A18"/>
    <mergeCell ref="A19:A22"/>
    <mergeCell ref="A23:A26"/>
    <mergeCell ref="A27:A30"/>
    <mergeCell ref="A31:A34"/>
    <mergeCell ref="B11:B12"/>
    <mergeCell ref="B14:B15"/>
    <mergeCell ref="B19:B20"/>
    <mergeCell ref="B21:B22"/>
    <mergeCell ref="B23:B24"/>
    <mergeCell ref="B25:B26"/>
    <mergeCell ref="B27:B28"/>
    <mergeCell ref="B29:B30"/>
    <mergeCell ref="I8:J8"/>
    <mergeCell ref="B16:C16"/>
    <mergeCell ref="B17:C17"/>
    <mergeCell ref="B18:C18"/>
    <mergeCell ref="A36:B36"/>
    <mergeCell ref="C36:D36"/>
    <mergeCell ref="E36:G36"/>
    <mergeCell ref="B31:B32"/>
    <mergeCell ref="B33:B34"/>
    <mergeCell ref="E11:E12"/>
    <mergeCell ref="E14:E15"/>
    <mergeCell ref="E16:E18"/>
    <mergeCell ref="E19:E20"/>
    <mergeCell ref="E21:E22"/>
    <mergeCell ref="E23:E24"/>
    <mergeCell ref="E25:E26"/>
    <mergeCell ref="B2:J2"/>
    <mergeCell ref="B3:J3"/>
    <mergeCell ref="B4:J4"/>
    <mergeCell ref="D7:E7"/>
    <mergeCell ref="I7:J7"/>
  </mergeCells>
  <pageMargins left="0.31496062992126" right="0.31496062992126" top="1.14173228346457" bottom="0.74803149606299202" header="0.31496062992126" footer="0.31496062992126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view="pageBreakPreview" zoomScaleNormal="100" workbookViewId="0">
      <selection activeCell="D7" sqref="D7:E7"/>
    </sheetView>
  </sheetViews>
  <sheetFormatPr defaultColWidth="9" defaultRowHeight="15"/>
  <cols>
    <col min="1" max="1" width="10.5703125" customWidth="1"/>
    <col min="2" max="2" width="10" customWidth="1"/>
    <col min="3" max="3" width="9.140625" customWidth="1"/>
    <col min="5" max="5" width="8.5703125" customWidth="1"/>
    <col min="6" max="6" width="8.140625" customWidth="1"/>
    <col min="7" max="7" width="6.140625" customWidth="1"/>
    <col min="8" max="8" width="7" customWidth="1"/>
    <col min="9" max="9" width="8.28515625" customWidth="1"/>
    <col min="10" max="10" width="7" customWidth="1"/>
    <col min="11" max="11" width="8.85546875" customWidth="1"/>
  </cols>
  <sheetData>
    <row r="1" spans="1:11">
      <c r="A1" s="2"/>
      <c r="B1" s="2"/>
      <c r="C1" s="2"/>
      <c r="D1" s="2"/>
      <c r="E1" s="2"/>
      <c r="F1" s="2"/>
      <c r="G1" s="3"/>
      <c r="H1" s="2"/>
      <c r="I1" s="2"/>
      <c r="J1" s="2"/>
      <c r="K1" s="2"/>
    </row>
    <row r="2" spans="1:11" ht="22.5">
      <c r="A2" s="2"/>
      <c r="B2" s="188" t="s">
        <v>805</v>
      </c>
      <c r="C2" s="188"/>
      <c r="D2" s="188"/>
      <c r="E2" s="188"/>
      <c r="F2" s="188"/>
      <c r="G2" s="188"/>
      <c r="H2" s="188"/>
      <c r="I2" s="188"/>
      <c r="J2" s="2"/>
      <c r="K2" s="2"/>
    </row>
    <row r="3" spans="1:11" ht="22.5">
      <c r="A3" s="2"/>
      <c r="B3" s="188" t="s">
        <v>806</v>
      </c>
      <c r="C3" s="188"/>
      <c r="D3" s="188"/>
      <c r="E3" s="188"/>
      <c r="F3" s="188"/>
      <c r="G3" s="188"/>
      <c r="H3" s="188"/>
      <c r="I3" s="188"/>
      <c r="J3" s="2"/>
      <c r="K3" s="2"/>
    </row>
    <row r="4" spans="1:11" ht="22.5">
      <c r="A4" s="2"/>
      <c r="B4" s="188" t="s">
        <v>807</v>
      </c>
      <c r="C4" s="188"/>
      <c r="D4" s="188"/>
      <c r="E4" s="188"/>
      <c r="F4" s="188"/>
      <c r="G4" s="188"/>
      <c r="H4" s="188"/>
      <c r="I4" s="188"/>
      <c r="J4" s="2"/>
      <c r="K4" s="2"/>
    </row>
    <row r="5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.75">
      <c r="A6" s="4" t="s">
        <v>808</v>
      </c>
      <c r="B6" s="4"/>
      <c r="C6" s="4"/>
      <c r="D6" s="5" t="str">
        <f>IF(ISBLANK($D$7),"",VLOOKUP($D$7,Arts!$A$5:$CR$573,2))</f>
        <v>MUNTARIN AKTER</v>
      </c>
      <c r="E6" s="5"/>
      <c r="F6" s="2"/>
      <c r="G6" s="5"/>
      <c r="H6" s="5"/>
      <c r="I6" s="5"/>
      <c r="J6" s="2"/>
      <c r="K6" s="2"/>
    </row>
    <row r="7" spans="1:11" ht="21">
      <c r="A7" s="4" t="s">
        <v>809</v>
      </c>
      <c r="B7" s="4"/>
      <c r="C7" s="4"/>
      <c r="D7" s="226">
        <v>2001</v>
      </c>
      <c r="E7" s="227"/>
      <c r="F7" s="6"/>
      <c r="G7" s="7"/>
      <c r="H7" s="214" t="s">
        <v>810</v>
      </c>
      <c r="I7" s="214"/>
      <c r="J7" s="214"/>
      <c r="K7" s="2"/>
    </row>
    <row r="8" spans="1:11" ht="18.75">
      <c r="A8" s="4" t="s">
        <v>811</v>
      </c>
      <c r="B8" s="4"/>
      <c r="C8" s="4"/>
      <c r="D8" s="228" t="s">
        <v>856</v>
      </c>
      <c r="E8" s="228"/>
      <c r="F8" s="2"/>
      <c r="H8" s="8" t="s">
        <v>857</v>
      </c>
      <c r="I8" s="8"/>
      <c r="J8" s="2"/>
      <c r="K8" s="2"/>
    </row>
    <row r="9" spans="1:11">
      <c r="A9" s="2"/>
      <c r="B9" s="2"/>
      <c r="C9" s="2"/>
      <c r="D9" s="2"/>
      <c r="E9" s="2"/>
      <c r="G9" s="2"/>
      <c r="H9" s="2"/>
      <c r="I9" s="2"/>
      <c r="J9" s="2"/>
      <c r="K9" s="2"/>
    </row>
    <row r="10" spans="1:11" s="1" customFormat="1" ht="46.5" customHeight="1">
      <c r="A10" s="9" t="s">
        <v>814</v>
      </c>
      <c r="B10" s="10" t="s">
        <v>815</v>
      </c>
      <c r="C10" s="9" t="s">
        <v>816</v>
      </c>
      <c r="D10" s="9" t="s">
        <v>817</v>
      </c>
      <c r="E10" s="10" t="s">
        <v>21</v>
      </c>
      <c r="F10" s="11" t="s">
        <v>818</v>
      </c>
      <c r="G10" s="10" t="s">
        <v>27</v>
      </c>
      <c r="H10" s="11" t="s">
        <v>819</v>
      </c>
      <c r="I10" s="9" t="s">
        <v>820</v>
      </c>
      <c r="J10" s="9" t="s">
        <v>821</v>
      </c>
      <c r="K10" s="18" t="s">
        <v>13</v>
      </c>
    </row>
    <row r="11" spans="1:11" s="1" customFormat="1" ht="15.75" customHeight="1">
      <c r="A11" s="195" t="s">
        <v>822</v>
      </c>
      <c r="B11" s="192" t="s">
        <v>823</v>
      </c>
      <c r="C11" s="13" t="s">
        <v>824</v>
      </c>
      <c r="D11" s="14">
        <f>IF(ISBLANK($D$7),"",VLOOKUP($D$7,Arts!$A$5:$BX$577,3))</f>
        <v>52</v>
      </c>
      <c r="E11" s="200">
        <f>IF(ISBLANK($D$7),"",VLOOKUP($D$7,Arts!$A$5:$BX$577,5))</f>
        <v>127</v>
      </c>
      <c r="F11" s="200">
        <f>IF(ISBLANK($D$7),"",VLOOKUP($D$7,Arts!$A$5:$BX$577,7))</f>
        <v>151</v>
      </c>
      <c r="G11" s="200">
        <f>IF(ISBLANK($D$7),"",VLOOKUP($D$7,Arts!$A$5:$BX$577,8))</f>
        <v>4</v>
      </c>
      <c r="H11" s="200" t="str">
        <f>IF(ISBLANK($D$7),"",VLOOKUP($D$7,Arts!$A$5:$BX$577,57))</f>
        <v>A</v>
      </c>
      <c r="I11" s="223">
        <f>IF(ISBLANK($D$7),"",VLOOKUP($D$7,Arts!$A$5:$BX$577,53))</f>
        <v>4.416666666666667</v>
      </c>
      <c r="J11" s="223" t="str">
        <f>IF(ISBLANK($D$7),"",VLOOKUP($D$7,Arts!$A$5:$BX$577,54))</f>
        <v>A</v>
      </c>
      <c r="K11" s="225" t="str">
        <f>IF(ISBLANK($D$7),"",VLOOKUP($D$7,Arts!$A$5:$BX$577,55))</f>
        <v>Very Good Result</v>
      </c>
    </row>
    <row r="12" spans="1:11" s="1" customFormat="1" ht="15.75" customHeight="1">
      <c r="A12" s="196"/>
      <c r="B12" s="194"/>
      <c r="C12" s="13" t="s">
        <v>825</v>
      </c>
      <c r="D12" s="14">
        <f>IF(ISBLANK($D$7),"",VLOOKUP($D$7,Arts!$A$5:$BX$577,4))</f>
        <v>75</v>
      </c>
      <c r="E12" s="202"/>
      <c r="F12" s="201"/>
      <c r="G12" s="201"/>
      <c r="H12" s="201"/>
      <c r="I12" s="223"/>
      <c r="J12" s="223"/>
      <c r="K12" s="225"/>
    </row>
    <row r="13" spans="1:11" s="1" customFormat="1" ht="27.75" customHeight="1">
      <c r="A13" s="196"/>
      <c r="B13" s="12" t="s">
        <v>826</v>
      </c>
      <c r="C13" s="12" t="s">
        <v>824</v>
      </c>
      <c r="D13" s="16">
        <f>IF(ISBLANK($D$7),"",VLOOKUP($D$7,Arts!$A$5:$BX$577,6))</f>
        <v>24</v>
      </c>
      <c r="E13" s="16">
        <f>IF(ISBLANK($D$7),"",VLOOKUP($D$7,Arts!$A$5:$BX$577,6))</f>
        <v>24</v>
      </c>
      <c r="F13" s="202"/>
      <c r="G13" s="202"/>
      <c r="H13" s="202"/>
      <c r="I13" s="223"/>
      <c r="J13" s="223"/>
      <c r="K13" s="225"/>
    </row>
    <row r="14" spans="1:11" s="1" customFormat="1" ht="15.75" customHeight="1">
      <c r="A14" s="195" t="s">
        <v>827</v>
      </c>
      <c r="B14" s="192" t="s">
        <v>858</v>
      </c>
      <c r="C14" s="13" t="s">
        <v>824</v>
      </c>
      <c r="D14" s="16">
        <f>IF(ISBLANK($D$7),"",VLOOKUP($D$7,Arts!$A$5:$BX$577,9))</f>
        <v>60</v>
      </c>
      <c r="E14" s="200">
        <f>IF(ISBLANK($D$7),"",VLOOKUP($D$7,Arts!$A$5:$BX$577,11))</f>
        <v>118</v>
      </c>
      <c r="F14" s="200">
        <f>IF(ISBLANK($D$7),"",VLOOKUP($D$7,Arts!$A$5:$BX$577,11))</f>
        <v>118</v>
      </c>
      <c r="G14" s="200">
        <f>IF(ISBLANK($D$7),"",VLOOKUP($D$7,Arts!$A$5:$BX$577,12))</f>
        <v>3</v>
      </c>
      <c r="H14" s="200" t="str">
        <f>IF(ISBLANK($D$7),"",VLOOKUP($D$7,Arts!$A$5:$BX$577,58))</f>
        <v>B</v>
      </c>
      <c r="I14" s="223"/>
      <c r="J14" s="223"/>
      <c r="K14" s="225"/>
    </row>
    <row r="15" spans="1:11" s="1" customFormat="1" ht="15.75" customHeight="1">
      <c r="A15" s="197"/>
      <c r="B15" s="193"/>
      <c r="C15" s="13" t="s">
        <v>825</v>
      </c>
      <c r="D15" s="16">
        <f>IF(ISBLANK($D$7),"",VLOOKUP($D$7,Arts!$A$5:$BX$577,10))</f>
        <v>58</v>
      </c>
      <c r="E15" s="202"/>
      <c r="F15" s="202"/>
      <c r="G15" s="202"/>
      <c r="H15" s="202"/>
      <c r="I15" s="223"/>
      <c r="J15" s="223"/>
      <c r="K15" s="225"/>
    </row>
    <row r="16" spans="1:11" s="1" customFormat="1" ht="15.75" customHeight="1">
      <c r="A16" s="195" t="s">
        <v>829</v>
      </c>
      <c r="B16" s="190" t="s">
        <v>830</v>
      </c>
      <c r="C16" s="190"/>
      <c r="D16" s="16">
        <f>IF(ISBLANK($D$7),"",VLOOKUP($D$7,Arts!$A$5:$BX$577,13))</f>
        <v>38</v>
      </c>
      <c r="E16" s="200">
        <f>IF(ISBLANK($D$7),"",VLOOKUP($D$7,Arts!$A$5:$BX$577,16))</f>
        <v>77</v>
      </c>
      <c r="F16" s="200">
        <f>IF(ISBLANK($D$7),"",VLOOKUP($D$7,Arts!$A$5:$BX$577,16))</f>
        <v>77</v>
      </c>
      <c r="G16" s="200">
        <f>IF(ISBLANK($D$7),"",VLOOKUP($D$7,Arts!$A$5:$BX$577,17))</f>
        <v>4</v>
      </c>
      <c r="H16" s="200" t="str">
        <f>IF(ISBLANK($D$7),"",VLOOKUP($D$7,Arts!$A$5:$BX$577,59))</f>
        <v>A</v>
      </c>
      <c r="I16" s="223"/>
      <c r="J16" s="223"/>
      <c r="K16" s="225"/>
    </row>
    <row r="17" spans="1:11" s="1" customFormat="1" ht="15.75" customHeight="1">
      <c r="A17" s="196"/>
      <c r="B17" s="190" t="s">
        <v>831</v>
      </c>
      <c r="C17" s="190"/>
      <c r="D17" s="16">
        <f>IF(ISBLANK($D$7),"",VLOOKUP($D$7,Arts!$A$5:$BX$577,14))</f>
        <v>16</v>
      </c>
      <c r="E17" s="201"/>
      <c r="F17" s="201"/>
      <c r="G17" s="201"/>
      <c r="H17" s="201"/>
      <c r="I17" s="223"/>
      <c r="J17" s="223"/>
      <c r="K17" s="225"/>
    </row>
    <row r="18" spans="1:11" s="1" customFormat="1" ht="15.75" customHeight="1">
      <c r="A18" s="198"/>
      <c r="B18" s="190" t="s">
        <v>832</v>
      </c>
      <c r="C18" s="190"/>
      <c r="D18" s="16">
        <f>IF(ISBLANK($D$7),"",VLOOKUP($D$7,Arts!$A$5:$BX$577,15))</f>
        <v>23</v>
      </c>
      <c r="E18" s="202"/>
      <c r="F18" s="202"/>
      <c r="G18" s="202"/>
      <c r="H18" s="202"/>
      <c r="I18" s="223"/>
      <c r="J18" s="223"/>
      <c r="K18" s="225"/>
    </row>
    <row r="19" spans="1:11" s="1" customFormat="1" ht="15.75" customHeight="1">
      <c r="A19" s="217" t="s">
        <v>855</v>
      </c>
      <c r="B19" s="192" t="s">
        <v>851</v>
      </c>
      <c r="C19" s="13" t="s">
        <v>824</v>
      </c>
      <c r="D19" s="16">
        <f>IF(ISBLANK($D$7),"",VLOOKUP($D$7,Arts!$A$5:$BX$577,18))</f>
        <v>34</v>
      </c>
      <c r="E19" s="200">
        <f>IF(ISBLANK($D$7),"",VLOOKUP($D$7,Arts!$A$5:$BX$577,20))</f>
        <v>80</v>
      </c>
      <c r="F19" s="220">
        <f>IF(ISBLANK($D$7),"",VLOOKUP($D$7,Arts!$A$5:$BX$577,24))</f>
        <v>120</v>
      </c>
      <c r="G19" s="220" t="str">
        <f>IF(ISBLANK($D$7),"",VLOOKUP($D$7,Arts!$A$5:$BX$577,25))</f>
        <v>3.5</v>
      </c>
      <c r="H19" s="220" t="str">
        <f>IF(ISBLANK($D$7),"",VLOOKUP($D$7,Arts!$A$5:$BX$577,60))</f>
        <v>A-</v>
      </c>
      <c r="I19" s="223"/>
      <c r="J19" s="223"/>
      <c r="K19" s="225"/>
    </row>
    <row r="20" spans="1:11" s="1" customFormat="1" ht="15.75" customHeight="1">
      <c r="A20" s="218"/>
      <c r="B20" s="193"/>
      <c r="C20" s="13" t="s">
        <v>825</v>
      </c>
      <c r="D20" s="16">
        <f>IF(ISBLANK($D$7),"",VLOOKUP($D$7,Arts!$A$5:$BX$577,19))</f>
        <v>46</v>
      </c>
      <c r="E20" s="202"/>
      <c r="F20" s="221"/>
      <c r="G20" s="221"/>
      <c r="H20" s="221"/>
      <c r="I20" s="223"/>
      <c r="J20" s="223"/>
      <c r="K20" s="225"/>
    </row>
    <row r="21" spans="1:11" s="1" customFormat="1" ht="15.75" customHeight="1">
      <c r="A21" s="218"/>
      <c r="B21" s="192" t="s">
        <v>852</v>
      </c>
      <c r="C21" s="13" t="s">
        <v>824</v>
      </c>
      <c r="D21" s="16">
        <f>IF(ISBLANK($D$7),"",VLOOKUP($D$7,Arts!$A$5:$BX$577,21))</f>
        <v>19</v>
      </c>
      <c r="E21" s="200">
        <f>IF(ISBLANK($D$7),"",VLOOKUP($D$7,Arts!$A$5:$BX$577,23))</f>
        <v>40</v>
      </c>
      <c r="F21" s="221"/>
      <c r="G21" s="221"/>
      <c r="H21" s="221"/>
      <c r="I21" s="223"/>
      <c r="J21" s="223"/>
      <c r="K21" s="225"/>
    </row>
    <row r="22" spans="1:11" s="1" customFormat="1" ht="15.75" customHeight="1">
      <c r="A22" s="219"/>
      <c r="B22" s="193"/>
      <c r="C22" s="13" t="s">
        <v>825</v>
      </c>
      <c r="D22" s="16">
        <f>IF(ISBLANK($D$7),"",VLOOKUP($D$7,Arts!$A$5:$BX$577,22))</f>
        <v>21</v>
      </c>
      <c r="E22" s="202"/>
      <c r="F22" s="222"/>
      <c r="G22" s="222"/>
      <c r="H22" s="222"/>
      <c r="I22" s="223"/>
      <c r="J22" s="223"/>
      <c r="K22" s="225"/>
    </row>
    <row r="23" spans="1:11" s="1" customFormat="1" ht="15.75" customHeight="1">
      <c r="A23" s="217" t="s">
        <v>859</v>
      </c>
      <c r="B23" s="192" t="s">
        <v>851</v>
      </c>
      <c r="C23" s="13" t="s">
        <v>824</v>
      </c>
      <c r="D23" s="16">
        <f>IF(ISBLANK($D$7),"",VLOOKUP($D$7,Arts!$A$5:$BX$577,26))</f>
        <v>51</v>
      </c>
      <c r="E23" s="200">
        <f>IF(ISBLANK($D$7),"",VLOOKUP($D$7,Arts!$A$5:$BX$577,28))</f>
        <v>98</v>
      </c>
      <c r="F23" s="220">
        <f>IF(ISBLANK($D$7),"",VLOOKUP($D$7,Arts!$A$5:$BX$577,32))</f>
        <v>152</v>
      </c>
      <c r="G23" s="220">
        <f>IF(ISBLANK($D$7),"",VLOOKUP($D$7,Arts!$A$5:$BX$577,33))</f>
        <v>4</v>
      </c>
      <c r="H23" s="220" t="str">
        <f>IF(ISBLANK($D$7),"",VLOOKUP($D$7,Arts!$A$5:$BX$577,61))</f>
        <v>A</v>
      </c>
      <c r="I23" s="223"/>
      <c r="J23" s="223"/>
      <c r="K23" s="225"/>
    </row>
    <row r="24" spans="1:11" s="1" customFormat="1" ht="15.75" customHeight="1">
      <c r="A24" s="218"/>
      <c r="B24" s="193"/>
      <c r="C24" s="13" t="s">
        <v>825</v>
      </c>
      <c r="D24" s="16">
        <f>IF(ISBLANK($D$7),"",VLOOKUP($D$7,Arts!$A$5:$BX$577,27))</f>
        <v>47</v>
      </c>
      <c r="E24" s="202"/>
      <c r="F24" s="221"/>
      <c r="G24" s="221"/>
      <c r="H24" s="221"/>
      <c r="I24" s="223"/>
      <c r="J24" s="223"/>
      <c r="K24" s="225"/>
    </row>
    <row r="25" spans="1:11" s="1" customFormat="1" ht="15.75" customHeight="1">
      <c r="A25" s="218"/>
      <c r="B25" s="192" t="s">
        <v>852</v>
      </c>
      <c r="C25" s="13" t="s">
        <v>824</v>
      </c>
      <c r="D25" s="16">
        <f>IF(ISBLANK($D$7),"",VLOOKUP($D$7,Arts!$A$5:$BX$577,29))</f>
        <v>27</v>
      </c>
      <c r="E25" s="200">
        <f>IF(ISBLANK($D$7),"",VLOOKUP($D$7,Arts!$A$5:$BX$577,31))</f>
        <v>54</v>
      </c>
      <c r="F25" s="221"/>
      <c r="G25" s="221"/>
      <c r="H25" s="221"/>
      <c r="I25" s="223"/>
      <c r="J25" s="223"/>
      <c r="K25" s="225"/>
    </row>
    <row r="26" spans="1:11" s="1" customFormat="1" ht="15.75" customHeight="1">
      <c r="A26" s="219"/>
      <c r="B26" s="193"/>
      <c r="C26" s="13" t="s">
        <v>825</v>
      </c>
      <c r="D26" s="16">
        <f>IF(ISBLANK($D$7),"",VLOOKUP($D$7,Arts!$A$5:$BX$577,30))</f>
        <v>27</v>
      </c>
      <c r="E26" s="202"/>
      <c r="F26" s="222"/>
      <c r="G26" s="222"/>
      <c r="H26" s="222"/>
      <c r="I26" s="223"/>
      <c r="J26" s="223"/>
      <c r="K26" s="225"/>
    </row>
    <row r="27" spans="1:11" s="1" customFormat="1" ht="15.75" customHeight="1">
      <c r="A27" s="217" t="s">
        <v>860</v>
      </c>
      <c r="B27" s="192" t="s">
        <v>851</v>
      </c>
      <c r="C27" s="13" t="s">
        <v>824</v>
      </c>
      <c r="D27" s="16">
        <f>IF(ISBLANK($D$7),"",VLOOKUP($D$7,Arts!$A$5:$BX$577,34))</f>
        <v>60</v>
      </c>
      <c r="E27" s="200">
        <f>IF(ISBLANK($D$7),"",VLOOKUP($D$7,Arts!$A$5:$BX$577,36))</f>
        <v>121</v>
      </c>
      <c r="F27" s="220">
        <f>IF(ISBLANK($D$7),"",VLOOKUP($D$7,Arts!$A$5:$BX$577,40))</f>
        <v>170</v>
      </c>
      <c r="G27" s="220">
        <f>IF(ISBLANK($D$7),"",VLOOKUP($D$7,Arts!$A$5:$BX$577,41))</f>
        <v>5</v>
      </c>
      <c r="H27" s="220" t="str">
        <f>IF(ISBLANK($D$7),"",VLOOKUP($D$7,Arts!$A$5:$BX$577,62))</f>
        <v>A+</v>
      </c>
      <c r="I27" s="223"/>
      <c r="J27" s="223"/>
      <c r="K27" s="225"/>
    </row>
    <row r="28" spans="1:11" s="1" customFormat="1" ht="15.75" customHeight="1">
      <c r="A28" s="218"/>
      <c r="B28" s="193"/>
      <c r="C28" s="13" t="s">
        <v>825</v>
      </c>
      <c r="D28" s="16">
        <f>IF(ISBLANK($D$7),"",VLOOKUP($D$7,Arts!$A$5:$BX$577,35))</f>
        <v>61</v>
      </c>
      <c r="E28" s="202"/>
      <c r="F28" s="221"/>
      <c r="G28" s="221"/>
      <c r="H28" s="221"/>
      <c r="I28" s="223"/>
      <c r="J28" s="223"/>
      <c r="K28" s="225"/>
    </row>
    <row r="29" spans="1:11" s="1" customFormat="1" ht="15.75" customHeight="1">
      <c r="A29" s="218"/>
      <c r="B29" s="192" t="s">
        <v>852</v>
      </c>
      <c r="C29" s="13" t="s">
        <v>824</v>
      </c>
      <c r="D29" s="16">
        <f>IF(ISBLANK($D$7),"",VLOOKUP($D$7,Arts!$A$5:$BX$577,37))</f>
        <v>27</v>
      </c>
      <c r="E29" s="200">
        <f>IF(ISBLANK($D$7),"",VLOOKUP($D$7,Arts!$A$5:$BX$577,39))</f>
        <v>49</v>
      </c>
      <c r="F29" s="221"/>
      <c r="G29" s="221"/>
      <c r="H29" s="221"/>
      <c r="I29" s="223"/>
      <c r="J29" s="223"/>
      <c r="K29" s="225"/>
    </row>
    <row r="30" spans="1:11" s="1" customFormat="1" ht="15.75" customHeight="1">
      <c r="A30" s="219"/>
      <c r="B30" s="193"/>
      <c r="C30" s="13" t="s">
        <v>825</v>
      </c>
      <c r="D30" s="16">
        <f>IF(ISBLANK($D$7),"",VLOOKUP($D$7,Arts!$A$5:$BX$577,38))</f>
        <v>22</v>
      </c>
      <c r="E30" s="202"/>
      <c r="F30" s="222"/>
      <c r="G30" s="222"/>
      <c r="H30" s="222"/>
      <c r="I30" s="223"/>
      <c r="J30" s="223"/>
      <c r="K30" s="225"/>
    </row>
    <row r="31" spans="1:11" s="1" customFormat="1" ht="15.75" customHeight="1">
      <c r="A31" s="231" t="s">
        <v>863</v>
      </c>
      <c r="B31" s="229" t="s">
        <v>861</v>
      </c>
      <c r="C31" s="13" t="s">
        <v>824</v>
      </c>
      <c r="D31" s="16">
        <f>IF(ISBLANK($D$7),"",VLOOKUP($D$7,Arts!$A$5:$BX$577,42))</f>
        <v>46</v>
      </c>
      <c r="E31" s="200">
        <f>IF(ISBLANK($D$7),"",VLOOKUP($D$7,Arts!$A$5:$BX$577,44))</f>
        <v>83</v>
      </c>
      <c r="F31" s="232">
        <f>IF(ISBLANK($D$7),"",VLOOKUP($D$7,Arts!$A$5:$BX$577,49))</f>
        <v>170</v>
      </c>
      <c r="G31" s="232">
        <f>IF(ISBLANK($D$7),"",VLOOKUP($D$7,Arts!$A$5:$BX$577,50))</f>
        <v>5</v>
      </c>
      <c r="H31" s="232" t="str">
        <f>IF(ISBLANK($D$7),"",VLOOKUP($D$7,Arts!$A$5:$BX$577,63))</f>
        <v>A+</v>
      </c>
      <c r="I31" s="223"/>
      <c r="J31" s="223"/>
      <c r="K31" s="225"/>
    </row>
    <row r="32" spans="1:11" s="1" customFormat="1" ht="15.75" customHeight="1">
      <c r="A32" s="231"/>
      <c r="B32" s="230"/>
      <c r="C32" s="13" t="s">
        <v>825</v>
      </c>
      <c r="D32" s="16">
        <f>IF(ISBLANK($D$7),"",VLOOKUP($D$7,Arts!$A$5:$BX$577,43))</f>
        <v>37</v>
      </c>
      <c r="E32" s="202"/>
      <c r="F32" s="232"/>
      <c r="G32" s="232"/>
      <c r="H32" s="232"/>
      <c r="I32" s="223"/>
      <c r="J32" s="223"/>
      <c r="K32" s="225"/>
    </row>
    <row r="33" spans="1:11" s="1" customFormat="1" ht="15.75" customHeight="1">
      <c r="A33" s="231"/>
      <c r="B33" s="229" t="s">
        <v>835</v>
      </c>
      <c r="C33" s="13" t="s">
        <v>824</v>
      </c>
      <c r="D33" s="16">
        <f>IF(ISBLANK($D$7),"",VLOOKUP($D$7,Arts!$A$5:$BX$577,45))</f>
        <v>19</v>
      </c>
      <c r="E33" s="200">
        <f>IF(ISBLANK($D$7),"",VLOOKUP($D$7,Arts!$A$5:$BX$577,47))</f>
        <v>37</v>
      </c>
      <c r="F33" s="232"/>
      <c r="G33" s="232"/>
      <c r="H33" s="232"/>
      <c r="I33" s="223"/>
      <c r="J33" s="223"/>
      <c r="K33" s="225"/>
    </row>
    <row r="34" spans="1:11" s="1" customFormat="1" ht="15.75" customHeight="1">
      <c r="A34" s="231"/>
      <c r="B34" s="230"/>
      <c r="C34" s="13" t="s">
        <v>825</v>
      </c>
      <c r="D34" s="16">
        <f>IF(ISBLANK($D$7),"",VLOOKUP($D$7,Arts!$A$5:$BX$577,46))</f>
        <v>18</v>
      </c>
      <c r="E34" s="202"/>
      <c r="F34" s="232"/>
      <c r="G34" s="232"/>
      <c r="H34" s="232"/>
      <c r="I34" s="223"/>
      <c r="J34" s="223"/>
      <c r="K34" s="225"/>
    </row>
    <row r="35" spans="1:11" s="1" customFormat="1" ht="15.75" customHeight="1">
      <c r="A35" s="231"/>
      <c r="B35" s="13" t="s">
        <v>836</v>
      </c>
      <c r="C35" s="13" t="s">
        <v>837</v>
      </c>
      <c r="D35" s="16">
        <f>IF(ISBLANK($D$7),"",VLOOKUP($D$7,Arts!$A$5:$BX$577,48))</f>
        <v>50</v>
      </c>
      <c r="E35" s="16">
        <f>IF(ISBLANK($D$7),"",VLOOKUP($D$7,Arts!$A$5:$BX$577,48))</f>
        <v>50</v>
      </c>
      <c r="F35" s="232"/>
      <c r="G35" s="232"/>
      <c r="H35" s="232"/>
      <c r="I35" s="223"/>
      <c r="J35" s="223"/>
      <c r="K35" s="225"/>
    </row>
    <row r="36" spans="1:11" ht="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>
      <c r="A37" s="191" t="s">
        <v>841</v>
      </c>
      <c r="B37" s="191"/>
      <c r="C37" s="191" t="str">
        <f>IF(ISBLANK($D$7),"",VLOOKUP($D$7,Arts!$A$5:$BX$577,51))</f>
        <v>Psylogy</v>
      </c>
      <c r="D37" s="191">
        <f>IF(ISBLANK($D$7),"",VLOOKUP($D$7,Arts!$A$5:$BX$577,3))</f>
        <v>52</v>
      </c>
      <c r="E37" s="191">
        <f>IF(ISBLANK($D$7),"",VLOOKUP($D$7,Arts!$A$5:$BX$577,52))</f>
        <v>3</v>
      </c>
      <c r="F37" s="191"/>
      <c r="G37" s="191" t="e">
        <f>IF(ISBLANK($D$7),"",VLOOKUP($D$7,'B. Studies'!$A$5:$CQ$694,22))</f>
        <v>#N/A</v>
      </c>
      <c r="H37" s="2"/>
      <c r="I37" s="2"/>
      <c r="J37" s="2"/>
      <c r="K37" s="2"/>
    </row>
    <row r="38" spans="1:11" ht="9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t="6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1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23.25" customHeight="1">
      <c r="A42" s="216" t="s">
        <v>842</v>
      </c>
      <c r="B42" s="216"/>
      <c r="C42" s="216"/>
      <c r="D42" s="2"/>
      <c r="E42" s="2"/>
      <c r="F42" s="2"/>
      <c r="G42" s="2"/>
      <c r="H42" s="2"/>
      <c r="I42" s="19" t="s">
        <v>843</v>
      </c>
      <c r="K42" s="2"/>
    </row>
    <row r="43" spans="1:11" ht="18.75">
      <c r="A43" s="2" t="s">
        <v>844</v>
      </c>
      <c r="B43" s="2"/>
      <c r="C43" s="2"/>
      <c r="D43" s="2"/>
      <c r="E43" s="2"/>
      <c r="F43" s="2"/>
      <c r="G43" s="2"/>
      <c r="H43" s="2"/>
      <c r="I43" s="20" t="s">
        <v>845</v>
      </c>
      <c r="K43" s="2"/>
    </row>
  </sheetData>
  <sheetProtection algorithmName="SHA-512" hashValue="HCMvkIa0FbFfCVVXJ852mC+wxHqhrQ6FILknovjmP6+w9/oNXKN8m9dRWwUt7jJYT7wkCvBGl6+R+hwkYvuWiA==" saltValue="lHBgHyGbH1rDdqt+adUiHg==" spinCount="100000" sheet="1" objects="1" scenarios="1"/>
  <mergeCells count="65">
    <mergeCell ref="I11:I35"/>
    <mergeCell ref="J11:J35"/>
    <mergeCell ref="K11:K35"/>
    <mergeCell ref="G27:G30"/>
    <mergeCell ref="G31:G35"/>
    <mergeCell ref="H11:H13"/>
    <mergeCell ref="H14:H15"/>
    <mergeCell ref="H16:H18"/>
    <mergeCell ref="H19:H22"/>
    <mergeCell ref="H23:H26"/>
    <mergeCell ref="H27:H30"/>
    <mergeCell ref="H31:H35"/>
    <mergeCell ref="G11:G13"/>
    <mergeCell ref="G14:G15"/>
    <mergeCell ref="G16:G18"/>
    <mergeCell ref="G19:G22"/>
    <mergeCell ref="G23:G26"/>
    <mergeCell ref="E27:E28"/>
    <mergeCell ref="E29:E30"/>
    <mergeCell ref="E31:E32"/>
    <mergeCell ref="E33:E34"/>
    <mergeCell ref="F27:F30"/>
    <mergeCell ref="F31:F35"/>
    <mergeCell ref="F11:F13"/>
    <mergeCell ref="F14:F15"/>
    <mergeCell ref="F16:F18"/>
    <mergeCell ref="F19:F22"/>
    <mergeCell ref="F23:F26"/>
    <mergeCell ref="A42:C42"/>
    <mergeCell ref="A11:A13"/>
    <mergeCell ref="A14:A15"/>
    <mergeCell ref="A16:A18"/>
    <mergeCell ref="A19:A22"/>
    <mergeCell ref="A23:A26"/>
    <mergeCell ref="A27:A30"/>
    <mergeCell ref="A31:A35"/>
    <mergeCell ref="B11:B12"/>
    <mergeCell ref="B14:B15"/>
    <mergeCell ref="B19:B20"/>
    <mergeCell ref="B21:B22"/>
    <mergeCell ref="B23:B24"/>
    <mergeCell ref="B25:B26"/>
    <mergeCell ref="B27:B28"/>
    <mergeCell ref="B29:B30"/>
    <mergeCell ref="D8:E8"/>
    <mergeCell ref="B16:C16"/>
    <mergeCell ref="B17:C17"/>
    <mergeCell ref="B18:C18"/>
    <mergeCell ref="A37:B37"/>
    <mergeCell ref="C37:D37"/>
    <mergeCell ref="E37:G37"/>
    <mergeCell ref="B31:B32"/>
    <mergeCell ref="B33:B34"/>
    <mergeCell ref="E11:E12"/>
    <mergeCell ref="E14:E15"/>
    <mergeCell ref="E16:E18"/>
    <mergeCell ref="E19:E20"/>
    <mergeCell ref="E21:E22"/>
    <mergeCell ref="E23:E24"/>
    <mergeCell ref="E25:E26"/>
    <mergeCell ref="B2:I2"/>
    <mergeCell ref="B3:I3"/>
    <mergeCell ref="B4:I4"/>
    <mergeCell ref="D7:E7"/>
    <mergeCell ref="H7:J7"/>
  </mergeCells>
  <pageMargins left="0.511811023622047" right="0.511811023622047" top="1.14173228346457" bottom="0.74803149606299202" header="0.31496062992126" footer="0.3149606299212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Science</vt:lpstr>
      <vt:lpstr>B. Studies</vt:lpstr>
      <vt:lpstr>Arts</vt:lpstr>
      <vt:lpstr>Marks(Science)</vt:lpstr>
      <vt:lpstr>Marks(B.Studies)</vt:lpstr>
      <vt:lpstr>Marks(Humanities)</vt:lpstr>
      <vt:lpstr>Arts!Print_Titles</vt:lpstr>
      <vt:lpstr>'B. Studies'!Print_Titles</vt:lpstr>
      <vt:lpstr>Science!Print_Titles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RGCCR</dc:creator>
  <cp:lastModifiedBy>Windows User</cp:lastModifiedBy>
  <cp:lastPrinted>2025-02-20T05:54:54Z</cp:lastPrinted>
  <dcterms:created xsi:type="dcterms:W3CDTF">2006-09-16T00:00:00Z</dcterms:created>
  <dcterms:modified xsi:type="dcterms:W3CDTF">2025-02-20T06:27:13Z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64FE9789D2E1466FB2B1FA8FFE801C44_13</vt:lpwstr>
  </property>
  <property fmtid="{D5CDD505-2E9C-101B-9397-08002B2CF9AE}" pid="3" name="KSOProductBuildVer">
    <vt:lpwstr>1033-12.2.0.19805</vt:lpwstr>
  </property>
</Properties>
</file>